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Тепло " sheetId="6" r:id="rId1"/>
    <sheet name="ПВ" sheetId="7" r:id="rId2"/>
    <sheet name="ТВ" sheetId="8" r:id="rId3"/>
    <sheet name="ГВ" sheetId="9" r:id="rId4"/>
    <sheet name="МВ" sheetId="10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curIntCo" localSheetId="4">'[1]Приложение 23'!#REF!</definedName>
    <definedName name="curIntCo">'[1]Приложение 23'!#REF!</definedName>
    <definedName name="EV__DECIMALSYMBOL__" hidden="1">","</definedName>
    <definedName name="EV__EVCOM_OPTIONS__" hidden="1">8</definedName>
    <definedName name="EV__EXPOPTIONS__" hidden="1">0</definedName>
    <definedName name="EV__LASTREFTIME__" hidden="1">"(GMT+06:00)27.06.2011 17:07:01"</definedName>
    <definedName name="EV__LOCKEDCVW__BUDGETING" hidden="1">"ACTUAL,PLANRAZV,A001,SKFUND,MANUAL,EUR,2008.TOTAL,YTD,"</definedName>
    <definedName name="EV__LOCKEDCVW__ICMatching" hidden="1">"ACTUAL,INPUT,DO0001,M3_TOTAL,M4_TOTAL,M5_TOTAL,M1_TOTAL,NON_GROUP,TOT_IC,I_F0001,LC,2011.DEC,YTD,"</definedName>
    <definedName name="EV__LOCKEDCVW__LEGAL" hidden="1">"100000000,ACTUAL,INPUT,DO0015,M3_NONE,M4_NONE,M5_NONE,F_NONE,CG001,I_NONE,KZT,2010.DEC,PERIODIC,"</definedName>
    <definedName name="EV__LOCKEDCVW__OWNERSHIP" hidden="1">"ACTUAL,CGE001,CG001,I_T,METHOD,2008.TOTAL,PERIODIC,"</definedName>
    <definedName name="EV__LOCKEDCVW__RATE" hidden="1">"ACTUAL,EUR,AVG,GLOBAL,2008.TOTAL,PERIODIC,"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134217732</definedName>
    <definedName name="EV__WBVERSION__" hidden="1">0</definedName>
    <definedName name="FiltrIntCo">'[1]Приложение 23'!#REF!</definedName>
    <definedName name="MEWarning" hidden="1">1</definedName>
    <definedName name="PreviousPeriod">'[1]Приложение 23'!#REF!</definedName>
    <definedName name="г" localSheetId="3">#REF!</definedName>
    <definedName name="г" localSheetId="4">#REF!</definedName>
    <definedName name="г" localSheetId="1">#REF!</definedName>
    <definedName name="г" localSheetId="2">#REF!</definedName>
    <definedName name="г">#REF!</definedName>
    <definedName name="_xlnm.Print_Titles" localSheetId="3">ГВ!$9:$9</definedName>
    <definedName name="_xlnm.Print_Titles" localSheetId="4">#REF!</definedName>
    <definedName name="_xlnm.Print_Titles" localSheetId="1">ПВ!$11:$11</definedName>
    <definedName name="_xlnm.Print_Titles" localSheetId="2">ТВ!$12:$12</definedName>
    <definedName name="_xlnm.Print_Titles" localSheetId="0">'Тепло '!$9:$10</definedName>
    <definedName name="_xlnm.Print_Titles">#REF!</definedName>
    <definedName name="Никитина_62192" localSheetId="3">#REF!</definedName>
    <definedName name="Никитина_62192" localSheetId="4">#REF!</definedName>
    <definedName name="Никитина_62192" localSheetId="1">#REF!</definedName>
    <definedName name="Никитина_62192" localSheetId="2">#REF!</definedName>
    <definedName name="Никитина_62192">#REF!</definedName>
    <definedName name="_xlnm.Print_Area" localSheetId="3">ГВ!$A$1:$E$66</definedName>
    <definedName name="_xlnm.Print_Area" localSheetId="1">ПВ!$A$1:$F$82</definedName>
    <definedName name="_xlnm.Print_Area" localSheetId="2">ТВ!$A$2:$F$105</definedName>
    <definedName name="_xlnm.Print_Area" localSheetId="0">'Тепло '!$A$1:$G$92</definedName>
    <definedName name="Подр" localSheetId="3">[2]Подр!$C$4:$C$46</definedName>
    <definedName name="Подр" localSheetId="4">[2]Подр!$C$4:$C$46</definedName>
    <definedName name="Подр">[3]Подр!$C$4:$C$46</definedName>
    <definedName name="работа" localSheetId="4">#REF!</definedName>
    <definedName name="работа">#REF!</definedName>
  </definedNames>
  <calcPr calcId="145621"/>
</workbook>
</file>

<file path=xl/calcChain.xml><?xml version="1.0" encoding="utf-8"?>
<calcChain xmlns="http://schemas.openxmlformats.org/spreadsheetml/2006/main">
  <c r="E79" i="7" l="1"/>
  <c r="D79" i="7"/>
  <c r="E78" i="7"/>
  <c r="F78" i="7" s="1"/>
  <c r="D78" i="7"/>
  <c r="E76" i="7"/>
  <c r="F76" i="7" s="1"/>
  <c r="D76" i="7"/>
  <c r="D75" i="7"/>
  <c r="E74" i="7"/>
  <c r="D74" i="7"/>
  <c r="D85" i="7" s="1"/>
  <c r="E73" i="7"/>
  <c r="D73" i="7"/>
  <c r="D84" i="7" s="1"/>
  <c r="E72" i="7"/>
  <c r="D72" i="7"/>
  <c r="D83" i="7" s="1"/>
  <c r="E71" i="7"/>
  <c r="E70" i="7"/>
  <c r="D70" i="7"/>
  <c r="D69" i="7"/>
  <c r="I68" i="7"/>
  <c r="H68" i="7"/>
  <c r="F67" i="7"/>
  <c r="E66" i="7"/>
  <c r="F66" i="7" s="1"/>
  <c r="D66" i="7"/>
  <c r="E65" i="7"/>
  <c r="F65" i="7" s="1"/>
  <c r="D65" i="7"/>
  <c r="D64" i="7" s="1"/>
  <c r="E63" i="7"/>
  <c r="G63" i="7" s="1"/>
  <c r="D63" i="7"/>
  <c r="E62" i="7"/>
  <c r="D62" i="7"/>
  <c r="F61" i="7"/>
  <c r="E61" i="7"/>
  <c r="D61" i="7"/>
  <c r="E60" i="7"/>
  <c r="D60" i="7"/>
  <c r="E59" i="7"/>
  <c r="E58" i="7"/>
  <c r="D58" i="7"/>
  <c r="E57" i="7"/>
  <c r="F57" i="7" s="1"/>
  <c r="D57" i="7"/>
  <c r="E56" i="7"/>
  <c r="D56" i="7"/>
  <c r="E55" i="7"/>
  <c r="F55" i="7" s="1"/>
  <c r="D55" i="7"/>
  <c r="E54" i="7"/>
  <c r="F54" i="7" s="1"/>
  <c r="D54" i="7"/>
  <c r="E53" i="7"/>
  <c r="D53" i="7"/>
  <c r="E52" i="7"/>
  <c r="E51" i="7"/>
  <c r="F51" i="7" s="1"/>
  <c r="D51" i="7"/>
  <c r="E50" i="7"/>
  <c r="E49" i="7"/>
  <c r="D49" i="7"/>
  <c r="E48" i="7"/>
  <c r="D48" i="7"/>
  <c r="E47" i="7"/>
  <c r="D47" i="7"/>
  <c r="D46" i="7" s="1"/>
  <c r="D41" i="7" s="1"/>
  <c r="E46" i="7"/>
  <c r="K46" i="7" s="1"/>
  <c r="E45" i="7"/>
  <c r="D45" i="7"/>
  <c r="E44" i="7"/>
  <c r="F44" i="7" s="1"/>
  <c r="D44" i="7"/>
  <c r="E43" i="7"/>
  <c r="F43" i="7" s="1"/>
  <c r="D43" i="7"/>
  <c r="E42" i="7"/>
  <c r="K42" i="7" s="1"/>
  <c r="D42" i="7"/>
  <c r="E39" i="7"/>
  <c r="F39" i="7" s="1"/>
  <c r="D39" i="7"/>
  <c r="E38" i="7"/>
  <c r="F38" i="7" s="1"/>
  <c r="D38" i="7"/>
  <c r="E37" i="7"/>
  <c r="F37" i="7" s="1"/>
  <c r="D37" i="7"/>
  <c r="E36" i="7"/>
  <c r="F36" i="7" s="1"/>
  <c r="D36" i="7"/>
  <c r="E35" i="7"/>
  <c r="D35" i="7"/>
  <c r="E34" i="7"/>
  <c r="F34" i="7" s="1"/>
  <c r="D34" i="7"/>
  <c r="E32" i="7"/>
  <c r="F32" i="7" s="1"/>
  <c r="D32" i="7"/>
  <c r="E31" i="7"/>
  <c r="D31" i="7"/>
  <c r="K27" i="7"/>
  <c r="E27" i="7"/>
  <c r="D27" i="7"/>
  <c r="F27" i="7" s="1"/>
  <c r="E26" i="7"/>
  <c r="E25" i="7"/>
  <c r="D25" i="7"/>
  <c r="E24" i="7"/>
  <c r="E22" i="7" s="1"/>
  <c r="K22" i="7" s="1"/>
  <c r="D24" i="7"/>
  <c r="E23" i="7"/>
  <c r="D23" i="7"/>
  <c r="D22" i="7"/>
  <c r="E21" i="7"/>
  <c r="F21" i="7" s="1"/>
  <c r="E20" i="7"/>
  <c r="F20" i="7" s="1"/>
  <c r="E19" i="7"/>
  <c r="F19" i="7" s="1"/>
  <c r="D19" i="7"/>
  <c r="D18" i="7" s="1"/>
  <c r="E18" i="7"/>
  <c r="G16" i="7"/>
  <c r="F16" i="7"/>
  <c r="E16" i="7"/>
  <c r="D16" i="7"/>
  <c r="E15" i="7"/>
  <c r="F15" i="7" s="1"/>
  <c r="D15" i="7"/>
  <c r="E14" i="7"/>
  <c r="D14" i="7"/>
  <c r="I12" i="7"/>
  <c r="F49" i="7" l="1"/>
  <c r="F74" i="7"/>
  <c r="F24" i="7"/>
  <c r="E30" i="7"/>
  <c r="K30" i="7" s="1"/>
  <c r="G56" i="7"/>
  <c r="F23" i="7"/>
  <c r="F25" i="7"/>
  <c r="F31" i="7"/>
  <c r="G34" i="7"/>
  <c r="G71" i="7" s="1"/>
  <c r="F48" i="7"/>
  <c r="F53" i="7"/>
  <c r="H72" i="7"/>
  <c r="E75" i="7"/>
  <c r="F75" i="7" s="1"/>
  <c r="F45" i="7"/>
  <c r="F60" i="7"/>
  <c r="G47" i="7"/>
  <c r="F72" i="7"/>
  <c r="F14" i="7"/>
  <c r="F35" i="7"/>
  <c r="F58" i="7"/>
  <c r="F62" i="7"/>
  <c r="F70" i="7"/>
  <c r="F79" i="7"/>
  <c r="H74" i="7"/>
  <c r="H73" i="7"/>
  <c r="D40" i="7"/>
  <c r="I30" i="7"/>
  <c r="F18" i="7"/>
  <c r="D13" i="7"/>
  <c r="D12" i="7" s="1"/>
  <c r="E13" i="7"/>
  <c r="F22" i="7"/>
  <c r="D30" i="7"/>
  <c r="F30" i="7" s="1"/>
  <c r="F42" i="7"/>
  <c r="E64" i="7"/>
  <c r="F73" i="7"/>
  <c r="E41" i="7"/>
  <c r="F46" i="7"/>
  <c r="F47" i="7"/>
  <c r="F56" i="7"/>
  <c r="F63" i="7"/>
  <c r="K64" i="7" l="1"/>
  <c r="F64" i="7"/>
  <c r="K13" i="7"/>
  <c r="E12" i="7"/>
  <c r="F13" i="7"/>
  <c r="E40" i="7"/>
  <c r="K41" i="7"/>
  <c r="F41" i="7"/>
  <c r="D68" i="7"/>
  <c r="K40" i="7" l="1"/>
  <c r="E68" i="7"/>
  <c r="F40" i="7"/>
  <c r="F12" i="7"/>
  <c r="K12" i="7"/>
  <c r="J12" i="7"/>
  <c r="D71" i="7"/>
  <c r="H69" i="7"/>
  <c r="I71" i="7" l="1"/>
  <c r="K68" i="7"/>
  <c r="F68" i="7"/>
  <c r="E82" i="7"/>
  <c r="E69" i="7"/>
  <c r="F69" i="7" s="1"/>
  <c r="D82" i="7"/>
  <c r="F71" i="7"/>
  <c r="F82" i="7" l="1"/>
  <c r="I74" i="7"/>
  <c r="J74" i="7" s="1"/>
  <c r="E85" i="7" s="1"/>
  <c r="I72" i="7"/>
  <c r="J72" i="7" s="1"/>
  <c r="E83" i="7" s="1"/>
  <c r="I73" i="7"/>
  <c r="J73" i="7" s="1"/>
  <c r="E84" i="7" s="1"/>
  <c r="F84" i="7" l="1"/>
  <c r="H84" i="7"/>
  <c r="F83" i="7"/>
  <c r="H83" i="7"/>
  <c r="H85" i="7"/>
  <c r="F85" i="7"/>
</calcChain>
</file>

<file path=xl/sharedStrings.xml><?xml version="1.0" encoding="utf-8"?>
<sst xmlns="http://schemas.openxmlformats.org/spreadsheetml/2006/main" count="914" uniqueCount="313">
  <si>
    <t>Отчет ТОО "МАЭК"</t>
  </si>
  <si>
    <t>об исполнении тарифной сметы на производство тепловой энергии</t>
  </si>
  <si>
    <t>Отчетный период 2022 год</t>
  </si>
  <si>
    <t>№ п/п</t>
  </si>
  <si>
    <t>Наименование показателей тарифной сметы</t>
  </si>
  <si>
    <t>Единица измерения</t>
  </si>
  <si>
    <t>Предусмотрено в утвержденной тарифной смете на  2022 год</t>
  </si>
  <si>
    <t>Фактически сложившиеся показатели тарифной сметы за 2022 года</t>
  </si>
  <si>
    <t xml:space="preserve">Отклонение, в %             </t>
  </si>
  <si>
    <t>ЭКОНОМИЯ</t>
  </si>
  <si>
    <t>8 (6-4)</t>
  </si>
  <si>
    <t>6 (5/4)</t>
  </si>
  <si>
    <t>I</t>
  </si>
  <si>
    <t>Затраты на производство товаров и предоставление услуг всего, в т.ч.</t>
  </si>
  <si>
    <t>тыс.тенге</t>
  </si>
  <si>
    <t>1.</t>
  </si>
  <si>
    <t>Материальные затраты всего, в т.ч.</t>
  </si>
  <si>
    <t xml:space="preserve">  --"--</t>
  </si>
  <si>
    <t>1.1.</t>
  </si>
  <si>
    <t>Сырье и материалы</t>
  </si>
  <si>
    <t>1.2.</t>
  </si>
  <si>
    <t>Покупные изделия</t>
  </si>
  <si>
    <t>1.3.</t>
  </si>
  <si>
    <t>Горюче-смазочные материалы (ГСМ)</t>
  </si>
  <si>
    <t>1.4.</t>
  </si>
  <si>
    <t>Топливо (газ)</t>
  </si>
  <si>
    <t>1.5.</t>
  </si>
  <si>
    <t>Энергия (энергоресурсы на технологические цели)</t>
  </si>
  <si>
    <t>1.5.1.</t>
  </si>
  <si>
    <t xml:space="preserve">  - дистиллят глубокой очистки </t>
  </si>
  <si>
    <t>1.5.2.</t>
  </si>
  <si>
    <t xml:space="preserve">  - дистиллят общего потока</t>
  </si>
  <si>
    <t>1.5.3.</t>
  </si>
  <si>
    <t xml:space="preserve">  - электроэнергия</t>
  </si>
  <si>
    <t>2.</t>
  </si>
  <si>
    <t>Расходы на оплату труда всего, в т.ч.</t>
  </si>
  <si>
    <t>2.1.</t>
  </si>
  <si>
    <t>Заработная плата производственного персонала</t>
  </si>
  <si>
    <t>2.2.</t>
  </si>
  <si>
    <t>Социальный налог и соцотчисления</t>
  </si>
  <si>
    <t>2.2.1</t>
  </si>
  <si>
    <t xml:space="preserve">  - социальный налог и соцотчисления</t>
  </si>
  <si>
    <t>2.2.2</t>
  </si>
  <si>
    <t xml:space="preserve"> - налог на соцстрахование</t>
  </si>
  <si>
    <t>2.2.3</t>
  </si>
  <si>
    <t xml:space="preserve">  - обязательное мединское страхование </t>
  </si>
  <si>
    <t>2.2.4</t>
  </si>
  <si>
    <t xml:space="preserve"> - обязательные профессиональные пенсионные взносы (ОППВ)</t>
  </si>
  <si>
    <t>3.</t>
  </si>
  <si>
    <t>Амортизация</t>
  </si>
  <si>
    <t>4.</t>
  </si>
  <si>
    <t>Ремонт всего, в т.ч.</t>
  </si>
  <si>
    <t>4.1.</t>
  </si>
  <si>
    <t>Текущий ремонт</t>
  </si>
  <si>
    <t>5.</t>
  </si>
  <si>
    <t>Прочие затраты всего, в т.ч.</t>
  </si>
  <si>
    <t>5.1.</t>
  </si>
  <si>
    <t>Услуги сторонних организаций производственного характера</t>
  </si>
  <si>
    <t>5.2.</t>
  </si>
  <si>
    <t>Энергоресурсы на хозбытовые нужды</t>
  </si>
  <si>
    <t>5.3.</t>
  </si>
  <si>
    <t>Услуги вспомогательных цехов</t>
  </si>
  <si>
    <t>5.4.</t>
  </si>
  <si>
    <t>Командировочные услуги</t>
  </si>
  <si>
    <t>II</t>
  </si>
  <si>
    <t>Расходы периода всего, в т.ч.</t>
  </si>
  <si>
    <t>6.</t>
  </si>
  <si>
    <t>Общие и административные расходы всего, в т.ч.</t>
  </si>
  <si>
    <t>6.1.</t>
  </si>
  <si>
    <t>Заработная плата администативного персонала</t>
  </si>
  <si>
    <t>6.2.</t>
  </si>
  <si>
    <t>6.2.1</t>
  </si>
  <si>
    <t xml:space="preserve">  - социальный налог </t>
  </si>
  <si>
    <t>6.2.2</t>
  </si>
  <si>
    <t>6.2.3</t>
  </si>
  <si>
    <t xml:space="preserve">  - медицинское страхование</t>
  </si>
  <si>
    <t>6.3.</t>
  </si>
  <si>
    <t>Налоги</t>
  </si>
  <si>
    <t>6.4.</t>
  </si>
  <si>
    <t xml:space="preserve">Прочие расходы </t>
  </si>
  <si>
    <t>6.4.1.</t>
  </si>
  <si>
    <t>амортизация</t>
  </si>
  <si>
    <t>6.4.2.</t>
  </si>
  <si>
    <t>командировочные расходы</t>
  </si>
  <si>
    <t>6.4.3.</t>
  </si>
  <si>
    <t>коммунальные расходы</t>
  </si>
  <si>
    <t>6.4.4.</t>
  </si>
  <si>
    <t>представительские расходы</t>
  </si>
  <si>
    <t>6.4.5.</t>
  </si>
  <si>
    <t>услуги связи</t>
  </si>
  <si>
    <t>6.4.6.</t>
  </si>
  <si>
    <t>оплата консультационных, аудиторских и маркетинговых  услуг</t>
  </si>
  <si>
    <t>6.4.7.</t>
  </si>
  <si>
    <t>услуги банка</t>
  </si>
  <si>
    <t>6.4.8.</t>
  </si>
  <si>
    <t>услуги охраны</t>
  </si>
  <si>
    <t>6.4.9.</t>
  </si>
  <si>
    <t>подготовка кадров и повышение квалификации</t>
  </si>
  <si>
    <t>6.4.10.</t>
  </si>
  <si>
    <t>охрана труда и техника безопасности</t>
  </si>
  <si>
    <t>6.4.11.</t>
  </si>
  <si>
    <t>платежи за пользование водными ресурсами</t>
  </si>
  <si>
    <t>6.4.12.</t>
  </si>
  <si>
    <t>страхование</t>
  </si>
  <si>
    <t>6.4.13.</t>
  </si>
  <si>
    <t>приобретение лицензий</t>
  </si>
  <si>
    <t>6.4.14.</t>
  </si>
  <si>
    <t>платежи за эмисии в окружающую среду</t>
  </si>
  <si>
    <t>6.4.15.</t>
  </si>
  <si>
    <t>услуги сторонних организации</t>
  </si>
  <si>
    <t>рп+рр</t>
  </si>
  <si>
    <t>6.4.16.</t>
  </si>
  <si>
    <t>вспомогательные материалы</t>
  </si>
  <si>
    <t>6.4.17.</t>
  </si>
  <si>
    <t>прочие затраты</t>
  </si>
  <si>
    <t>7.</t>
  </si>
  <si>
    <t>Расходы по реализации</t>
  </si>
  <si>
    <t xml:space="preserve"> 7.1</t>
  </si>
  <si>
    <t xml:space="preserve"> 7.2</t>
  </si>
  <si>
    <t xml:space="preserve"> 7.2.1</t>
  </si>
  <si>
    <t xml:space="preserve"> 7.2.2</t>
  </si>
  <si>
    <t xml:space="preserve">  - налог на соцстрахование</t>
  </si>
  <si>
    <t xml:space="preserve"> 7.2.3</t>
  </si>
  <si>
    <t xml:space="preserve"> 7.3</t>
  </si>
  <si>
    <t xml:space="preserve"> 7.3.1</t>
  </si>
  <si>
    <t>расходы на оформление квитанций</t>
  </si>
  <si>
    <t xml:space="preserve"> 7.3.2</t>
  </si>
  <si>
    <t xml:space="preserve"> 7.3.3</t>
  </si>
  <si>
    <t>текущий ремонт</t>
  </si>
  <si>
    <t xml:space="preserve"> 7.3.4</t>
  </si>
  <si>
    <t>капитальный ремонт, не приводящий к увеличению стоимости основных средств</t>
  </si>
  <si>
    <t xml:space="preserve"> 7.3.5</t>
  </si>
  <si>
    <t>маркетинговые услуги</t>
  </si>
  <si>
    <t xml:space="preserve"> 7.3.6</t>
  </si>
  <si>
    <t>другие в.т.ч</t>
  </si>
  <si>
    <t xml:space="preserve"> 7.3.6.1</t>
  </si>
  <si>
    <t xml:space="preserve"> -услуги сторонних организаций</t>
  </si>
  <si>
    <t>8.</t>
  </si>
  <si>
    <t>Расходы на выплату вознаграждений</t>
  </si>
  <si>
    <t>III</t>
  </si>
  <si>
    <t>Всего затрат на предоставление услуг</t>
  </si>
  <si>
    <t>IV</t>
  </si>
  <si>
    <t>Доход (РБА*СП)</t>
  </si>
  <si>
    <t>V</t>
  </si>
  <si>
    <t xml:space="preserve">Регулируемая база задействованных активов (РБА). </t>
  </si>
  <si>
    <t>VI</t>
  </si>
  <si>
    <t>Всего доходов</t>
  </si>
  <si>
    <t>юрлица</t>
  </si>
  <si>
    <t>население, в том числе:</t>
  </si>
  <si>
    <t>нераспределенный объём</t>
  </si>
  <si>
    <t>бюджет</t>
  </si>
  <si>
    <t>VII</t>
  </si>
  <si>
    <t xml:space="preserve">Объем предоставляемых услуг </t>
  </si>
  <si>
    <t>тыс.Гкал</t>
  </si>
  <si>
    <t>VIII</t>
  </si>
  <si>
    <t>Нормативные технические потери</t>
  </si>
  <si>
    <t>%</t>
  </si>
  <si>
    <t>в нат. пок.</t>
  </si>
  <si>
    <t>IX</t>
  </si>
  <si>
    <t>Тариф (без налога на добавленную стоимость)</t>
  </si>
  <si>
    <t>тенге /Гкал</t>
  </si>
  <si>
    <t>население</t>
  </si>
  <si>
    <t xml:space="preserve">НТП факт </t>
  </si>
  <si>
    <t>Гкал</t>
  </si>
  <si>
    <t>об исполнении тарифной сметы на производство питьевой воды</t>
  </si>
  <si>
    <t>Отчетный период  2022 года</t>
  </si>
  <si>
    <t>Наименование показателей</t>
  </si>
  <si>
    <t>Предусмотрено в утвержденной тарифной смете на 2022 год</t>
  </si>
  <si>
    <t>Фактически сложившиеся показатели тарифной сметы за   2022 года</t>
  </si>
  <si>
    <t>Затраты на производство товаров и предоставление услуг, всего</t>
  </si>
  <si>
    <t>тыс. тенге</t>
  </si>
  <si>
    <t>Материальные затраты всего, в т.ч.:</t>
  </si>
  <si>
    <t xml:space="preserve"> -"-</t>
  </si>
  <si>
    <t>Сырьё и материалы</t>
  </si>
  <si>
    <t>Горюче-смазочные материалы</t>
  </si>
  <si>
    <t xml:space="preserve">  - минерализованная вода</t>
  </si>
  <si>
    <t>заработная плата производственного персонала</t>
  </si>
  <si>
    <t>2.3.</t>
  </si>
  <si>
    <t>Обязательное медицинское страхование</t>
  </si>
  <si>
    <t>2.4.</t>
  </si>
  <si>
    <t>Обязательные профессиональные пенсионные взносы (ОСМС)</t>
  </si>
  <si>
    <t>Ремонт всего, в т.ч.:</t>
  </si>
  <si>
    <t xml:space="preserve"> 4.1</t>
  </si>
  <si>
    <t>5.5.</t>
  </si>
  <si>
    <t>5.6.</t>
  </si>
  <si>
    <t xml:space="preserve">дезинфекция, дератизация производственных помещений, вывоз мусора и другие коммунальные услуги </t>
  </si>
  <si>
    <t>5.7.</t>
  </si>
  <si>
    <t>обязательные виды страхования</t>
  </si>
  <si>
    <t>5.8.</t>
  </si>
  <si>
    <t>услуги сторонних организаций</t>
  </si>
  <si>
    <t>5.9.</t>
  </si>
  <si>
    <t>другие расходы (услуги вспомогательных цехов )</t>
  </si>
  <si>
    <t>заработная плата административного персонала</t>
  </si>
  <si>
    <t>6.5.</t>
  </si>
  <si>
    <t>6.5.1.</t>
  </si>
  <si>
    <t>6.5.2.</t>
  </si>
  <si>
    <t>6.5.3.</t>
  </si>
  <si>
    <t>коммунальные услуги</t>
  </si>
  <si>
    <t>6.5.4.</t>
  </si>
  <si>
    <t>6.5.5.</t>
  </si>
  <si>
    <t>6.5.6.</t>
  </si>
  <si>
    <t>консультационные, аудиторские и маркетинговые  услуги</t>
  </si>
  <si>
    <t>6.5.7.</t>
  </si>
  <si>
    <t>банковские услуги</t>
  </si>
  <si>
    <t>6.5.8.</t>
  </si>
  <si>
    <t>6.5.9.</t>
  </si>
  <si>
    <t>6.5.10.</t>
  </si>
  <si>
    <t>6.5.11.</t>
  </si>
  <si>
    <t>плата за пользование водными ресурсами</t>
  </si>
  <si>
    <t>6.5.12.</t>
  </si>
  <si>
    <t>услуги страхования</t>
  </si>
  <si>
    <t>6.5.13.</t>
  </si>
  <si>
    <t>6.5.14.</t>
  </si>
  <si>
    <t>6.5.15.</t>
  </si>
  <si>
    <t>6.5.16.</t>
  </si>
  <si>
    <t>6.5.17.</t>
  </si>
  <si>
    <t xml:space="preserve">прочие затраты </t>
  </si>
  <si>
    <t>Расходы на содержание службы сбыта  всего, в т.ч.:</t>
  </si>
  <si>
    <t>7.1.</t>
  </si>
  <si>
    <t>7.2.</t>
  </si>
  <si>
    <t>другие расходы</t>
  </si>
  <si>
    <t>Регулируемая база задействованных активов (РБА)</t>
  </si>
  <si>
    <t xml:space="preserve">  -  население</t>
  </si>
  <si>
    <t xml:space="preserve">  - юридические лица</t>
  </si>
  <si>
    <t xml:space="preserve">  - бюджетные организации</t>
  </si>
  <si>
    <t>тыс.м3</t>
  </si>
  <si>
    <t>в нат.пок</t>
  </si>
  <si>
    <t xml:space="preserve">  -</t>
  </si>
  <si>
    <t xml:space="preserve"> -</t>
  </si>
  <si>
    <t>тенге /м3</t>
  </si>
  <si>
    <t xml:space="preserve">  - население</t>
  </si>
  <si>
    <t>Примечание: Объем оказанных услуг в утвержденной тарифной смете показан с учетом нормативно-технических потерь, а по факту 1 полугодия 2022г показан без учета нормативно-технических потерь (НТП) КЖСА 5 524,596 тыс.м3. С учетом потерь НТП  объем составит 6 518,571 тыс.м3</t>
  </si>
  <si>
    <t>об исполнении тарифной сметы на производство технической воды</t>
  </si>
  <si>
    <t>Фактически сложившиеся показатели тарифной сметы за  2022 года</t>
  </si>
  <si>
    <t>экономия</t>
  </si>
  <si>
    <t>Затраты на производство товаров и предоставление услуг, всего, в т.ч.</t>
  </si>
  <si>
    <t>Материальные затраты, всего, в т.ч.</t>
  </si>
  <si>
    <t>-"-</t>
  </si>
  <si>
    <t>топливо</t>
  </si>
  <si>
    <t xml:space="preserve">   - минерализованная вода</t>
  </si>
  <si>
    <t xml:space="preserve">   - электроэнергия</t>
  </si>
  <si>
    <t>Расходы на оплату труда, всего, в т.ч.</t>
  </si>
  <si>
    <t>Социальный налог и налог на соцстрахование</t>
  </si>
  <si>
    <t>Обязательные профессиональные пенсионные взносы (ОППВ)</t>
  </si>
  <si>
    <t>Ремонт, всего, в т.ч.</t>
  </si>
  <si>
    <t>Прочие затраты (расшифровать)</t>
  </si>
  <si>
    <t>Услуги связи</t>
  </si>
  <si>
    <t>Услуги охраны</t>
  </si>
  <si>
    <t>Командировочные расходы</t>
  </si>
  <si>
    <t>Подготовка кадров и повышение квалификации</t>
  </si>
  <si>
    <t>Охрана труда и техника безопасности</t>
  </si>
  <si>
    <t>Дезинфекция,дератизация произпомещений и коммунальные услуги</t>
  </si>
  <si>
    <t>Обязательные виды страхования</t>
  </si>
  <si>
    <t>Услуги сторонних организации</t>
  </si>
  <si>
    <t>Другие расходы (услуги вспомогательных подразделений)</t>
  </si>
  <si>
    <t>Общие и административные расходы, всего: в том числе:</t>
  </si>
  <si>
    <t>Заработная плата административного персонала</t>
  </si>
  <si>
    <t>Коммунальные расходы</t>
  </si>
  <si>
    <t>Представительские расходы</t>
  </si>
  <si>
    <t>Оплата консультационных, аудиторских и маркетинговых  услуг</t>
  </si>
  <si>
    <t>Услуги банка</t>
  </si>
  <si>
    <t>Платежи за пользование водными ресурсами</t>
  </si>
  <si>
    <t>Страхование</t>
  </si>
  <si>
    <t>Приобретение лицензий</t>
  </si>
  <si>
    <t>Платежи за эмисии в окружающую среду</t>
  </si>
  <si>
    <t>Вспомогательные материалы</t>
  </si>
  <si>
    <t>Прочие затраты</t>
  </si>
  <si>
    <t>Расходы на содержание служба сбыта</t>
  </si>
  <si>
    <t xml:space="preserve"> 7.1 </t>
  </si>
  <si>
    <t>расходы на оформление квитанции</t>
  </si>
  <si>
    <t>Другие расходы</t>
  </si>
  <si>
    <t>Регулируемая база задействованных активов (РБА).</t>
  </si>
  <si>
    <t>Примечание: Объем оказанных услуг в утвержденной тарифной смете показан с учетом нормативно-технических потерь, а по факту 1 полугодия 2022г показан без учета нормативно-технических потерь (НТП) КЖСА 1 170,974 тыс.м3. С учетом потерь НТП  объем составит 1 356,525 тыс.м3</t>
  </si>
  <si>
    <t>Отчет  ТОО "МАЭК"
 об исполнении тарифной сметы на производство горячей воды</t>
  </si>
  <si>
    <t>Фактически сложившиеся показатели тарифной сметы за  2022 год</t>
  </si>
  <si>
    <t>6 (5-4)</t>
  </si>
  <si>
    <t>сырье и материалы</t>
  </si>
  <si>
    <t>покупные изделия</t>
  </si>
  <si>
    <t>горюче-смазочные материалы</t>
  </si>
  <si>
    <t xml:space="preserve">      минерализованная вода</t>
  </si>
  <si>
    <t xml:space="preserve">      дистиллят общего потока</t>
  </si>
  <si>
    <t>социальный налог и соцотчисления</t>
  </si>
  <si>
    <t>Капитальный ремонт, не приводящий к увеличению стоимости основных фондов</t>
  </si>
  <si>
    <t>другие расходы (услуги вспомогательных цехов)</t>
  </si>
  <si>
    <t>Прочие расходы</t>
  </si>
  <si>
    <t xml:space="preserve">юридические лица </t>
  </si>
  <si>
    <t>бюджетные организации</t>
  </si>
  <si>
    <t>Объем оказываемых услуг (товаров, работ)</t>
  </si>
  <si>
    <t>в нат.пок.</t>
  </si>
  <si>
    <t>Тариф</t>
  </si>
  <si>
    <t>тенге/ м3</t>
  </si>
  <si>
    <t>юр.лица</t>
  </si>
  <si>
    <t>ОТЧЕТ</t>
  </si>
  <si>
    <t>об исполнении  тарифной  сметы  на  услуги  по  подаче  морской  воды 
  по  магистральным  трубопроводам за 2022г</t>
  </si>
  <si>
    <t xml:space="preserve">№ п/п </t>
  </si>
  <si>
    <t>Единица                 измерения</t>
  </si>
  <si>
    <t>Предусмотрено в тарифной смете на 2022г</t>
  </si>
  <si>
    <t>Фактически сложившиеся показатели за 2022 года</t>
  </si>
  <si>
    <t>Отклонение, в %</t>
  </si>
  <si>
    <t>Затраты на производство товаров и предоставление услуг всего</t>
  </si>
  <si>
    <t>Энергия  (Электроэнергия)</t>
  </si>
  <si>
    <t>Технологический расход электрической энергии водохозяйственной и канализационной систем (нормативные потери)</t>
  </si>
  <si>
    <t>Затраты на оплату труда всего, в т.ч:</t>
  </si>
  <si>
    <t>3.1.</t>
  </si>
  <si>
    <t>заработная плата</t>
  </si>
  <si>
    <t>3.2.</t>
  </si>
  <si>
    <t>Ремонт, всего</t>
  </si>
  <si>
    <t>Прочие затраты всего, в т.ч:</t>
  </si>
  <si>
    <t>Расходы периода, всего</t>
  </si>
  <si>
    <t>Всего затрат</t>
  </si>
  <si>
    <t>Прибыль</t>
  </si>
  <si>
    <t>Объём предоставляемых услуг</t>
  </si>
  <si>
    <t>тенге/ 1000м3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</si>
</sst>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3">
    <numFmt numFmtId="41" formatCode="_-* #,##0\ _₽_-;\-* #,##0\ _₽_-;_-* &quot;-&quot;\ _₽_-;_-@_-"/>
    <numFmt numFmtId="43" formatCode="_-* #,##0.00\ _₽_-;\-* #,##0.00\ _₽_-;_-* &quot;-&quot;??\ _₽_-;_-@_-"/>
    <numFmt numFmtId="164" formatCode="#,##0.000"/>
    <numFmt numFmtId="165" formatCode="[$$-409]#,##0_ ;[Red]\-[$$-409]#,##0\ "/>
    <numFmt numFmtId="166" formatCode="#"/>
    <numFmt numFmtId="167" formatCode="_([$€-2]* #,##0.00_);_([$€-2]* \(#,##0.00\);_([$€-2]* &quot;-&quot;??_)"/>
    <numFmt numFmtId="168" formatCode="#,##0;\(#,##0\)"/>
    <numFmt numFmtId="169" formatCode="_-* #,##0.00&quot;р.&quot;_-;\-* #,##0.00&quot;р.&quot;_-;_-* &quot;-&quot;??&quot;р.&quot;_-;_-@_-"/>
    <numFmt numFmtId="170" formatCode="0.00;0;"/>
    <numFmt numFmtId="171" formatCode="0.0"/>
    <numFmt numFmtId="172" formatCode="_-* ###0_-;\(###0\);_-* &quot;–&quot;_-;_-@_-"/>
    <numFmt numFmtId="173" formatCode="_-* #,##0_-;\(#,##0\);_-* &quot;–&quot;_-;_-@_-"/>
    <numFmt numFmtId="174" formatCode="_-* #,###_-;\(#,###\);_-* &quot;–&quot;_-;_-@_-"/>
    <numFmt numFmtId="175" formatCode="_-\ #,##0.000_-;\(#,##0.000\);_-* &quot;–&quot;_-;_-@_-"/>
    <numFmt numFmtId="176" formatCode="_-#,###_-;\(#,###\);_-\ &quot;–&quot;_-;_-@_-"/>
    <numFmt numFmtId="177" formatCode="#,##0.0_);\(#,##0.0\)"/>
    <numFmt numFmtId="178" formatCode="&quot;$&quot;#,##0.0_);[Red]\(&quot;$&quot;#,##0.0\)"/>
    <numFmt numFmtId="179" formatCode="#\ ##0_.\ &quot;zі&quot;\ 00\ &quot;gr&quot;;\(#\ ##0.00\z\і\)"/>
    <numFmt numFmtId="180" formatCode="#\ ##0&quot;zі&quot;00&quot;gr&quot;;\(#\ ##0.00\z\і\)"/>
    <numFmt numFmtId="181" formatCode="_-&quot;$&quot;* #,##0.00_-;\-&quot;$&quot;* #,##0.00_-;_-&quot;$&quot;* &quot;-&quot;??_-;_-@_-"/>
    <numFmt numFmtId="182" formatCode="0.0%;\(0.0%\)"/>
    <numFmt numFmtId="183" formatCode="_(* #,##0_);_(* \(#,##0\);_(* &quot;-&quot;_);_(@_)"/>
    <numFmt numFmtId="184" formatCode="#,##0_)_%;\(#,##0\)_%;"/>
    <numFmt numFmtId="185" formatCode="_-* #,##0_р_._-;\-* #,##0_р_._-;_-* &quot;-&quot;_р_._-;_-@_-"/>
    <numFmt numFmtId="186" formatCode="#,##0.000\);[Red]\(#,##0.000\)"/>
    <numFmt numFmtId="187" formatCode="_._.* #,##0.0_)_%;_._.* \(#,##0.0\)_%"/>
    <numFmt numFmtId="188" formatCode="#,##0.0_)_%;\(#,##0.0\)_%;\ \ .0_)_%"/>
    <numFmt numFmtId="189" formatCode="_._.* #,##0.00_)_%;_._.* \(#,##0.00\)_%"/>
    <numFmt numFmtId="190" formatCode="#,##0.00_)_%;\(#,##0.00\)_%;\ \ .00_)_%"/>
    <numFmt numFmtId="191" formatCode="_._.* #,##0.000_)_%;_._.* \(#,##0.000\)_%"/>
    <numFmt numFmtId="192" formatCode="#,##0.000_)_%;\(#,##0.000\)_%;\ \ .000_)_%"/>
    <numFmt numFmtId="193" formatCode="_-* #,##0.00_р_._-;\-* #,##0.00_р_._-;_-* &quot;-&quot;??_р_._-;_-@_-"/>
    <numFmt numFmtId="194" formatCode="_(* #,##0.00_);_(* \(#,##0.00\);_(* \-??_);_(@_)"/>
    <numFmt numFmtId="195" formatCode="_._.* \(#,##0\)_%;_._.* #,##0_)_%;_._.* 0_)_%;_._.@_)_%"/>
    <numFmt numFmtId="196" formatCode="_._.&quot;$&quot;* \(#,##0\)_%;_._.&quot;$&quot;* #,##0_)_%;_._.&quot;$&quot;* 0_)_%;_._.@_)_%"/>
    <numFmt numFmtId="197" formatCode="* \(#,##0\);* #,##0_);&quot;-&quot;??_);@"/>
    <numFmt numFmtId="198" formatCode="&quot;$&quot;* #,##0_)_%;&quot;$&quot;* \(#,##0\)_%;&quot;$&quot;* &quot;-&quot;??_)_%;@_)_%"/>
    <numFmt numFmtId="199" formatCode="_-&quot;Ј&quot;* #,##0_-;\-&quot;Ј&quot;* #,##0_-;_-&quot;Ј&quot;* &quot;-&quot;_-;_-@_-"/>
    <numFmt numFmtId="200" formatCode="_._.&quot;$&quot;* #,##0.0_)_%;_._.&quot;$&quot;* \(#,##0.0\)_%"/>
    <numFmt numFmtId="201" formatCode="&quot;$&quot;* #,##0.0_)_%;&quot;$&quot;* \(#,##0.0\)_%;&quot;$&quot;* \ .0_)_%"/>
    <numFmt numFmtId="202" formatCode="_._.\$* #,##0.0_)_%;_._.\$* \(#,##0.0\)_%"/>
    <numFmt numFmtId="203" formatCode="_._.&quot;$&quot;* #,##0.00_)_%;_._.&quot;$&quot;* \(#,##0.00\)_%"/>
    <numFmt numFmtId="204" formatCode="&quot;$&quot;* #,##0.00_)_%;&quot;$&quot;* \(#,##0.00\)_%;&quot;$&quot;* \ .00_)_%"/>
    <numFmt numFmtId="205" formatCode="_._.\$* #,##0.00_)_%;_._.\$* \(#,##0.00\)_%"/>
    <numFmt numFmtId="206" formatCode="_._.&quot;$&quot;* #,##0.000_)_%;_._.&quot;$&quot;* \(#,##0.000\)_%"/>
    <numFmt numFmtId="207" formatCode="&quot;$&quot;* #,##0.000_)_%;&quot;$&quot;* \(#,##0.000\)_%;&quot;$&quot;* \ .000_)_%"/>
    <numFmt numFmtId="208" formatCode="_._.\$* #,##0.000_)_%;_._.\$* \(#,##0.000\)_%"/>
    <numFmt numFmtId="209" formatCode="0.0%"/>
    <numFmt numFmtId="210" formatCode="[$-409]d\-mmm\-yy;@"/>
    <numFmt numFmtId="211" formatCode="[$-409]d\-mmm;@"/>
    <numFmt numFmtId="212" formatCode="mmmm\ d\,\ yyyy"/>
    <numFmt numFmtId="213" formatCode="* #,##0_);* \(#,##0\);&quot;-&quot;??_);@"/>
    <numFmt numFmtId="214" formatCode="&quot;P&quot;#,##0.00;[Red]\-&quot;P&quot;#,##0.00"/>
    <numFmt numFmtId="215" formatCode="_-&quot;P&quot;* #,##0.00_-;\-&quot;P&quot;* #,##0.00_-;_-&quot;P&quot;* &quot;-&quot;??_-;_-@_-"/>
    <numFmt numFmtId="216" formatCode="#,##0\ \ ;\(#,##0\)\ ;\—\ \ \ \ "/>
    <numFmt numFmtId="217" formatCode="_(#,##0;\(#,##0\);\-;&quot;  &quot;@"/>
    <numFmt numFmtId="218" formatCode="&quot;$&quot;#,##0\ ;\-&quot;$&quot;#,##0"/>
    <numFmt numFmtId="219" formatCode="&quot;$&quot;#,##0.00\ ;\(&quot;$&quot;#,##0.00\)"/>
    <numFmt numFmtId="220" formatCode="_-* #,##0\ _P_t_s_-;\-* #,##0\ _P_t_s_-;_-* &quot;-&quot;\ _P_t_s_-;_-@_-"/>
    <numFmt numFmtId="221" formatCode="_-* #,##0.00\ _P_t_s_-;\-* #,##0.00\ _P_t_s_-;_-* &quot;-&quot;??\ _P_t_s_-;_-@_-"/>
    <numFmt numFmtId="222" formatCode="_(* #,##0.00_);_(* \(#,##0.00\);_(* &quot;-&quot;??_);_(@_)"/>
    <numFmt numFmtId="223" formatCode="_-* #,##0\ &quot;Pts&quot;_-;\-* #,##0\ &quot;Pts&quot;_-;_-* &quot;-&quot;\ &quot;Pts&quot;_-;_-@_-"/>
    <numFmt numFmtId="224" formatCode="_-* #,##0.00\ &quot;Pts&quot;_-;\-* #,##0.00\ &quot;Pts&quot;_-;_-* &quot;-&quot;??\ &quot;Pts&quot;_-;_-@_-"/>
    <numFmt numFmtId="225" formatCode="_(&quot;$&quot;* #,##0_);_(&quot;$&quot;* \(#,##0\);_(&quot;$&quot;* &quot;-&quot;_);_(@_)"/>
    <numFmt numFmtId="226" formatCode="_(&quot;$&quot;* #,##0.00_);_(&quot;$&quot;* \(#,##0.00\);_(&quot;$&quot;* &quot;-&quot;??_);_(@_)"/>
    <numFmt numFmtId="227" formatCode="#,##0.00&quot; $&quot;;[Red]\-#,##0.00&quot; $&quot;"/>
    <numFmt numFmtId="228" formatCode="_(* #,##0,_);_(* \(#,##0,\);_(* &quot;-&quot;_);_(@_)"/>
    <numFmt numFmtId="229" formatCode="0.00000%"/>
    <numFmt numFmtId="230" formatCode="0.0000000%"/>
    <numFmt numFmtId="231" formatCode="_-* #,##0_?_._-;\-* #,##0_?_._-;_-* &quot;-&quot;_?_._-;_-@_-"/>
    <numFmt numFmtId="232" formatCode="_-* #,##0.00_?_._-;\-* #,##0.00_?_._-;_-* &quot;-&quot;??_?_._-;_-@_-"/>
    <numFmt numFmtId="233" formatCode="0_)%;\(0\)%"/>
    <numFmt numFmtId="234" formatCode="_._._(* 0_)%;_._.* \(0\)%"/>
    <numFmt numFmtId="235" formatCode="_(0_)%;\(0\)%"/>
    <numFmt numFmtId="236" formatCode="0%_);\(0%\)"/>
    <numFmt numFmtId="237" formatCode="_-* #,##0\ _$_-;\-* #,##0\ _$_-;_-* &quot;-&quot;\ _$_-;_-@_-"/>
    <numFmt numFmtId="238" formatCode="_(0.0_)%;\(0.0\)%"/>
    <numFmt numFmtId="239" formatCode="_._._(* 0.0_)%;_._.* \(0.0\)%"/>
    <numFmt numFmtId="240" formatCode="_(0.00_)%;\(0.00\)%"/>
    <numFmt numFmtId="241" formatCode="_._._(* 0.00_)%;_._.* \(0.00\)%"/>
    <numFmt numFmtId="242" formatCode="_(0.000_)%;\(0.000\)%"/>
    <numFmt numFmtId="243" formatCode="_._._(* 0.000_)%;_._.* \(0.000\)%"/>
    <numFmt numFmtId="244" formatCode="\+0.0;\-0.0"/>
    <numFmt numFmtId="245" formatCode="\+0.0%;\-0.0%"/>
    <numFmt numFmtId="246" formatCode="#,##0______;;&quot;------------      &quot;"/>
    <numFmt numFmtId="247" formatCode="#,##0.00&quot; &quot;[$тңг-43F];[Red]&quot;-&quot;#,##0.00&quot; &quot;[$тңг-43F]"/>
    <numFmt numFmtId="248" formatCode="mm/dd/yy"/>
    <numFmt numFmtId="249" formatCode="&quot;$&quot;#,##0"/>
    <numFmt numFmtId="250" formatCode="#\ ##0&quot;zі&quot;_.00&quot;gr&quot;;\(#\ ##0.00\z\і\)"/>
    <numFmt numFmtId="251" formatCode="#\ ##0&quot;zі&quot;.00&quot;gr&quot;;\(#\ ##0&quot;zі&quot;.00&quot;gr&quot;\)"/>
    <numFmt numFmtId="252" formatCode="_-* #,##0.00\ _T_L_-;\-* #,##0.00\ _T_L_-;_-* &quot;-&quot;??\ _T_L_-;_-@_-"/>
    <numFmt numFmtId="253" formatCode="&quot;P&quot;#,##0.00;\-&quot;P&quot;#,##0.00"/>
    <numFmt numFmtId="254" formatCode="_-&quot;P&quot;* #,##0_-;\-&quot;P&quot;* #,##0_-;_-&quot;P&quot;* &quot;-&quot;_-;_-@_-"/>
    <numFmt numFmtId="255" formatCode="General_)"/>
    <numFmt numFmtId="256" formatCode="#,##0.000_ ;\-#,##0.000\ "/>
    <numFmt numFmtId="257" formatCode="_(* #,##0_);_(* \(#,##0\);_(* &quot;-&quot;??_);_(@_)"/>
    <numFmt numFmtId="258" formatCode="0.000"/>
    <numFmt numFmtId="259" formatCode="#,##0.00&quot;р.&quot;;\-#,##0.00&quot;р.&quot;"/>
    <numFmt numFmtId="260" formatCode="#,##0.00_ ;[Red]\-#,##0.00\ "/>
    <numFmt numFmtId="261" formatCode="_-* #,##0.00_р_._-;\-* #,##0.00_р_._-;_-* \-??_р_._-;_-@_-"/>
    <numFmt numFmtId="262" formatCode="#,##0&quot;р.&quot;;[Red]\-#,##0&quot;р.&quot;"/>
    <numFmt numFmtId="263" formatCode="#,##0_ ;[Red]\-#,##0\ "/>
    <numFmt numFmtId="264" formatCode="_(* #,##0_);_(* \(#,##0\);_(* \-_);_(@_)"/>
  </numFmts>
  <fonts count="19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0"/>
      <name val="Arial Cyr"/>
      <charset val="204"/>
    </font>
    <font>
      <sz val="11"/>
      <color rgb="FF00B05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Geneva"/>
      <family val="2"/>
    </font>
    <font>
      <sz val="10"/>
      <color indexed="8"/>
      <name val="MS Sans Serif"/>
      <family val="2"/>
      <charset val="204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sz val="10"/>
      <name val="NTTimes/Cyrillic"/>
    </font>
    <font>
      <sz val="10"/>
      <name val="Helv"/>
      <charset val="204"/>
    </font>
    <font>
      <sz val="10"/>
      <name val="Times New Roman Cyr"/>
      <family val="1"/>
      <charset val="204"/>
    </font>
    <font>
      <sz val="10"/>
      <name val="Garamond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name val="Arial Cyr"/>
    </font>
    <font>
      <sz val="8.25"/>
      <name val="Helv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8"/>
      <name val="Helv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37"/>
      <name val="Arial"/>
      <family val="2"/>
      <charset val="204"/>
    </font>
    <font>
      <sz val="11"/>
      <color indexed="20"/>
      <name val="Calibri"/>
      <family val="2"/>
    </font>
    <font>
      <sz val="12"/>
      <name val="Tms Rmn"/>
    </font>
    <font>
      <sz val="14"/>
      <color indexed="57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  <charset val="204"/>
    </font>
    <font>
      <sz val="10"/>
      <name val="Palatino Linotype"/>
      <family val="1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0"/>
      <name val="MS Serif"/>
      <family val="2"/>
      <charset val="20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  <charset val="204"/>
    </font>
    <font>
      <sz val="12"/>
      <name val="Helv"/>
    </font>
    <font>
      <sz val="10"/>
      <name val="PragmaticaCTT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b/>
      <sz val="10"/>
      <color indexed="9"/>
      <name val="Arial"/>
      <family val="2"/>
      <charset val="204"/>
    </font>
    <font>
      <i/>
      <sz val="11"/>
      <color indexed="23"/>
      <name val="Calibri"/>
      <family val="2"/>
    </font>
    <font>
      <i/>
      <sz val="10"/>
      <color indexed="23"/>
      <name val="Arial"/>
      <family val="2"/>
      <charset val="204"/>
    </font>
    <font>
      <sz val="10"/>
      <color indexed="62"/>
      <name val="Arial"/>
      <family val="2"/>
    </font>
    <font>
      <sz val="8"/>
      <color indexed="57"/>
      <name val="Arial"/>
      <family val="2"/>
    </font>
    <font>
      <sz val="10"/>
      <color indexed="58"/>
      <name val="Arial"/>
      <family val="2"/>
      <charset val="204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b/>
      <sz val="15"/>
      <color indexed="56"/>
      <name val="Calibri"/>
      <family val="2"/>
    </font>
    <font>
      <sz val="12"/>
      <color indexed="8"/>
      <name val="Arial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9"/>
      <name val="Times New Roman"/>
      <family val="1"/>
    </font>
    <font>
      <b/>
      <i/>
      <sz val="16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52"/>
      <name val="Calibri"/>
      <family val="2"/>
    </font>
    <font>
      <b/>
      <sz val="10"/>
      <color indexed="18"/>
      <name val="Arial Tur"/>
      <family val="2"/>
      <charset val="162"/>
    </font>
    <font>
      <sz val="10"/>
      <color indexed="19"/>
      <name val="Arial"/>
      <family val="2"/>
      <charset val="204"/>
    </font>
    <font>
      <sz val="11"/>
      <color indexed="60"/>
      <name val="Calibri"/>
      <family val="2"/>
    </font>
    <font>
      <sz val="10"/>
      <name val="Palatino Linotype"/>
      <family val="1"/>
      <charset val="204"/>
    </font>
    <font>
      <sz val="10"/>
      <color theme="1"/>
      <name val="Calibri"/>
      <family val="2"/>
      <scheme val="minor"/>
    </font>
    <font>
      <sz val="10"/>
      <color indexed="63"/>
      <name val="Arial"/>
      <family val="2"/>
      <charset val="204"/>
    </font>
    <font>
      <sz val="12"/>
      <name val="TimesET"/>
      <charset val="204"/>
    </font>
    <font>
      <sz val="11"/>
      <name val="Times New Roman CYR"/>
      <charset val="204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i/>
      <u/>
      <sz val="8"/>
      <color rgb="FF000000"/>
      <name val="Arial"/>
      <family val="2"/>
      <charset val="204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sz val="10"/>
      <color indexed="0"/>
      <name val="Helv"/>
      <charset val="204"/>
    </font>
    <font>
      <b/>
      <sz val="8"/>
      <color indexed="8"/>
      <name val="Helv"/>
    </font>
    <font>
      <sz val="10"/>
      <name val="Arial"/>
      <family val="2"/>
      <charset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8"/>
      <color indexed="12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4"/>
      <name val="Arial Cyr"/>
      <family val="2"/>
      <charset val="204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sz val="8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45"/>
      <name val="Cambria"/>
      <family val="2"/>
      <charset val="204"/>
    </font>
    <font>
      <sz val="10"/>
      <color indexed="9"/>
      <name val="Arial Cyr"/>
      <family val="2"/>
      <charset val="204"/>
    </font>
    <font>
      <sz val="11"/>
      <color indexed="18"/>
      <name val="Calibri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scheme val="minor"/>
    </font>
    <font>
      <sz val="8"/>
      <name val="Arial"/>
      <family val="2"/>
      <charset val="1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sz val="11"/>
      <color indexed="20"/>
      <name val="Calibri"/>
      <family val="2"/>
      <charset val="204"/>
    </font>
    <font>
      <b/>
      <sz val="11"/>
      <name val="Arial Cyr"/>
      <family val="2"/>
      <charset val="204"/>
    </font>
    <font>
      <i/>
      <sz val="11"/>
      <color indexed="22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1"/>
      <color indexed="10"/>
      <name val="Calibri"/>
      <family val="2"/>
      <charset val="204"/>
    </font>
    <font>
      <sz val="10"/>
      <name val="Arial Narrow"/>
      <family val="2"/>
    </font>
    <font>
      <b/>
      <sz val="10"/>
      <name val="Arial Narrow"/>
      <family val="2"/>
    </font>
    <font>
      <sz val="10"/>
      <name val="Tahoma"/>
      <family val="2"/>
      <charset val="204"/>
    </font>
    <font>
      <sz val="11"/>
      <color indexed="46"/>
      <name val="Calibri"/>
      <family val="2"/>
      <charset val="204"/>
    </font>
    <font>
      <b/>
      <sz val="12"/>
      <color indexed="12"/>
      <name val="Arial Cyr"/>
      <family val="2"/>
      <charset val="204"/>
    </font>
    <font>
      <sz val="8"/>
      <name val="Arial Cyr"/>
      <family val="2"/>
      <charset val="204"/>
    </font>
    <font>
      <sz val="12"/>
      <name val="Times New Roman"/>
      <family val="1"/>
    </font>
    <font>
      <b/>
      <sz val="13"/>
      <color theme="1"/>
      <name val="Times New Roman"/>
      <family val="1"/>
      <charset val="204"/>
    </font>
    <font>
      <i/>
      <sz val="11"/>
      <color rgb="FF0000FF"/>
      <name val="Times New Roman"/>
      <family val="1"/>
      <charset val="204"/>
    </font>
    <font>
      <i/>
      <sz val="11"/>
      <color theme="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b/>
      <sz val="10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37"/>
        <bgColor indexed="10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11">
    <xf numFmtId="0" fontId="0" fillId="0" borderId="0"/>
    <xf numFmtId="9" fontId="2" fillId="0" borderId="0" applyFont="0" applyFill="0" applyBorder="0" applyAlignment="0" applyProtection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5" fillId="0" borderId="0"/>
    <xf numFmtId="0" fontId="15" fillId="0" borderId="0"/>
    <xf numFmtId="0" fontId="32" fillId="0" borderId="12"/>
    <xf numFmtId="0" fontId="18" fillId="0" borderId="0"/>
    <xf numFmtId="0" fontId="15" fillId="0" borderId="0"/>
    <xf numFmtId="0" fontId="33" fillId="0" borderId="0"/>
    <xf numFmtId="165" fontId="28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34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0" fontId="36" fillId="0" borderId="0"/>
    <xf numFmtId="0" fontId="18" fillId="0" borderId="0"/>
    <xf numFmtId="167" fontId="18" fillId="0" borderId="0"/>
    <xf numFmtId="0" fontId="37" fillId="0" borderId="0"/>
    <xf numFmtId="0" fontId="37" fillId="0" borderId="0"/>
    <xf numFmtId="0" fontId="18" fillId="0" borderId="0"/>
    <xf numFmtId="4" fontId="38" fillId="0" borderId="0">
      <alignment vertical="center"/>
    </xf>
    <xf numFmtId="0" fontId="18" fillId="0" borderId="0"/>
    <xf numFmtId="167" fontId="18" fillId="0" borderId="0"/>
    <xf numFmtId="0" fontId="37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167" fontId="18" fillId="0" borderId="0"/>
    <xf numFmtId="0" fontId="15" fillId="0" borderId="0"/>
    <xf numFmtId="167" fontId="15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8" fontId="15" fillId="11" borderId="10">
      <alignment wrapText="1"/>
      <protection locked="0"/>
    </xf>
    <xf numFmtId="0" fontId="39" fillId="11" borderId="10">
      <alignment wrapText="1"/>
      <protection locked="0"/>
    </xf>
    <xf numFmtId="0" fontId="39" fillId="11" borderId="10">
      <alignment wrapText="1"/>
      <protection locked="0"/>
    </xf>
    <xf numFmtId="0" fontId="39" fillId="11" borderId="10">
      <alignment wrapText="1"/>
      <protection locked="0"/>
    </xf>
    <xf numFmtId="0" fontId="39" fillId="11" borderId="10">
      <alignment wrapText="1"/>
      <protection locked="0"/>
    </xf>
    <xf numFmtId="168" fontId="15" fillId="11" borderId="10">
      <alignment wrapText="1"/>
      <protection locked="0"/>
    </xf>
    <xf numFmtId="168" fontId="15" fillId="11" borderId="10">
      <alignment wrapText="1"/>
      <protection locked="0"/>
    </xf>
    <xf numFmtId="168" fontId="15" fillId="11" borderId="10">
      <alignment wrapText="1"/>
      <protection locked="0"/>
    </xf>
    <xf numFmtId="0" fontId="39" fillId="11" borderId="10">
      <alignment wrapText="1"/>
      <protection locked="0"/>
    </xf>
    <xf numFmtId="0" fontId="39" fillId="11" borderId="10">
      <alignment wrapText="1"/>
      <protection locked="0"/>
    </xf>
    <xf numFmtId="168" fontId="15" fillId="11" borderId="10">
      <alignment wrapText="1"/>
      <protection locked="0"/>
    </xf>
    <xf numFmtId="168" fontId="15" fillId="11" borderId="10">
      <alignment wrapText="1"/>
      <protection locked="0"/>
    </xf>
    <xf numFmtId="168" fontId="15" fillId="11" borderId="10">
      <alignment wrapText="1"/>
      <protection locked="0"/>
    </xf>
    <xf numFmtId="168" fontId="15" fillId="11" borderId="10">
      <alignment wrapText="1"/>
      <protection locked="0"/>
    </xf>
    <xf numFmtId="0" fontId="39" fillId="11" borderId="10">
      <alignment wrapText="1"/>
      <protection locked="0"/>
    </xf>
    <xf numFmtId="0" fontId="40" fillId="0" borderId="0"/>
    <xf numFmtId="167" fontId="40" fillId="0" borderId="0"/>
    <xf numFmtId="0" fontId="18" fillId="0" borderId="0"/>
    <xf numFmtId="0" fontId="37" fillId="0" borderId="0"/>
    <xf numFmtId="167" fontId="37" fillId="0" borderId="0"/>
    <xf numFmtId="0" fontId="18" fillId="0" borderId="0"/>
    <xf numFmtId="167" fontId="18" fillId="0" borderId="0"/>
    <xf numFmtId="0" fontId="18" fillId="0" borderId="0"/>
    <xf numFmtId="0" fontId="37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167" fontId="15" fillId="0" borderId="0"/>
    <xf numFmtId="0" fontId="37" fillId="0" borderId="0"/>
    <xf numFmtId="0" fontId="37" fillId="0" borderId="0"/>
    <xf numFmtId="0" fontId="18" fillId="0" borderId="0"/>
    <xf numFmtId="0" fontId="18" fillId="0" borderId="0"/>
    <xf numFmtId="0" fontId="37" fillId="0" borderId="0"/>
    <xf numFmtId="167" fontId="37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37" fillId="0" borderId="0"/>
    <xf numFmtId="0" fontId="37" fillId="0" borderId="0"/>
    <xf numFmtId="167" fontId="37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37" fillId="0" borderId="0"/>
    <xf numFmtId="0" fontId="18" fillId="0" borderId="0"/>
    <xf numFmtId="167" fontId="15" fillId="0" borderId="0"/>
    <xf numFmtId="0" fontId="18" fillId="0" borderId="0"/>
    <xf numFmtId="167" fontId="18" fillId="0" borderId="0"/>
    <xf numFmtId="0" fontId="37" fillId="0" borderId="0"/>
    <xf numFmtId="167" fontId="37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8" fillId="0" borderId="0"/>
    <xf numFmtId="0" fontId="18" fillId="0" borderId="0"/>
    <xf numFmtId="0" fontId="37" fillId="0" borderId="0"/>
    <xf numFmtId="0" fontId="37" fillId="0" borderId="0"/>
    <xf numFmtId="167" fontId="37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167" fontId="18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37" fillId="0" borderId="0"/>
    <xf numFmtId="0" fontId="37" fillId="0" borderId="0"/>
    <xf numFmtId="0" fontId="37" fillId="0" borderId="0"/>
    <xf numFmtId="169" fontId="42" fillId="0" borderId="0">
      <protection locked="0"/>
    </xf>
    <xf numFmtId="169" fontId="42" fillId="0" borderId="0">
      <protection locked="0"/>
    </xf>
    <xf numFmtId="169" fontId="42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/>
    <xf numFmtId="0" fontId="42" fillId="0" borderId="13">
      <protection locked="0"/>
    </xf>
    <xf numFmtId="0" fontId="45" fillId="0" borderId="0"/>
    <xf numFmtId="170" fontId="46" fillId="0" borderId="0">
      <alignment horizontal="center"/>
    </xf>
    <xf numFmtId="171" fontId="47" fillId="0" borderId="14" applyFont="0" applyFill="0" applyBorder="0" applyAlignment="0" applyProtection="0">
      <alignment horizontal="right"/>
    </xf>
    <xf numFmtId="2" fontId="48" fillId="0" borderId="0" applyNumberFormat="0" applyFill="0" applyBorder="0" applyAlignment="0" applyProtection="0"/>
    <xf numFmtId="2" fontId="49" fillId="0" borderId="0" applyNumberFormat="0" applyFill="0" applyBorder="0" applyAlignment="0" applyProtection="0"/>
    <xf numFmtId="0" fontId="50" fillId="12" borderId="0"/>
    <xf numFmtId="167" fontId="51" fillId="13" borderId="0" applyNumberFormat="0" applyBorder="0" applyAlignment="0" applyProtection="0"/>
    <xf numFmtId="0" fontId="52" fillId="13" borderId="0" applyNumberFormat="0" applyBorder="0" applyAlignment="0" applyProtection="0"/>
    <xf numFmtId="167" fontId="51" fillId="13" borderId="0" applyNumberFormat="0" applyBorder="0" applyAlignment="0" applyProtection="0"/>
    <xf numFmtId="167" fontId="51" fillId="14" borderId="0" applyNumberFormat="0" applyBorder="0" applyAlignment="0" applyProtection="0"/>
    <xf numFmtId="0" fontId="52" fillId="14" borderId="0" applyNumberFormat="0" applyBorder="0" applyAlignment="0" applyProtection="0"/>
    <xf numFmtId="167" fontId="51" fillId="14" borderId="0" applyNumberFormat="0" applyBorder="0" applyAlignment="0" applyProtection="0"/>
    <xf numFmtId="167" fontId="51" fillId="15" borderId="0" applyNumberFormat="0" applyBorder="0" applyAlignment="0" applyProtection="0"/>
    <xf numFmtId="0" fontId="52" fillId="15" borderId="0" applyNumberFormat="0" applyBorder="0" applyAlignment="0" applyProtection="0"/>
    <xf numFmtId="167" fontId="51" fillId="15" borderId="0" applyNumberFormat="0" applyBorder="0" applyAlignment="0" applyProtection="0"/>
    <xf numFmtId="167" fontId="51" fillId="16" borderId="0" applyNumberFormat="0" applyBorder="0" applyAlignment="0" applyProtection="0"/>
    <xf numFmtId="0" fontId="52" fillId="16" borderId="0" applyNumberFormat="0" applyBorder="0" applyAlignment="0" applyProtection="0"/>
    <xf numFmtId="167" fontId="51" fillId="16" borderId="0" applyNumberFormat="0" applyBorder="0" applyAlignment="0" applyProtection="0"/>
    <xf numFmtId="167" fontId="51" fillId="17" borderId="0" applyNumberFormat="0" applyBorder="0" applyAlignment="0" applyProtection="0"/>
    <xf numFmtId="0" fontId="52" fillId="17" borderId="0" applyNumberFormat="0" applyBorder="0" applyAlignment="0" applyProtection="0"/>
    <xf numFmtId="167" fontId="51" fillId="17" borderId="0" applyNumberFormat="0" applyBorder="0" applyAlignment="0" applyProtection="0"/>
    <xf numFmtId="167" fontId="51" fillId="18" borderId="0" applyNumberFormat="0" applyBorder="0" applyAlignment="0" applyProtection="0"/>
    <xf numFmtId="0" fontId="52" fillId="18" borderId="0" applyNumberFormat="0" applyBorder="0" applyAlignment="0" applyProtection="0"/>
    <xf numFmtId="167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17" borderId="0" applyNumberFormat="0" applyBorder="0" applyAlignment="0" applyProtection="0"/>
    <xf numFmtId="0" fontId="51" fillId="23" borderId="0" applyNumberFormat="0" applyBorder="0" applyAlignment="0" applyProtection="0"/>
    <xf numFmtId="167" fontId="51" fillId="24" borderId="0" applyNumberFormat="0" applyBorder="0" applyAlignment="0" applyProtection="0"/>
    <xf numFmtId="0" fontId="52" fillId="24" borderId="0" applyNumberFormat="0" applyBorder="0" applyAlignment="0" applyProtection="0"/>
    <xf numFmtId="167" fontId="51" fillId="24" borderId="0" applyNumberFormat="0" applyBorder="0" applyAlignment="0" applyProtection="0"/>
    <xf numFmtId="167" fontId="51" fillId="20" borderId="0" applyNumberFormat="0" applyBorder="0" applyAlignment="0" applyProtection="0"/>
    <xf numFmtId="0" fontId="52" fillId="20" borderId="0" applyNumberFormat="0" applyBorder="0" applyAlignment="0" applyProtection="0"/>
    <xf numFmtId="167" fontId="51" fillId="20" borderId="0" applyNumberFormat="0" applyBorder="0" applyAlignment="0" applyProtection="0"/>
    <xf numFmtId="167" fontId="51" fillId="25" borderId="0" applyNumberFormat="0" applyBorder="0" applyAlignment="0" applyProtection="0"/>
    <xf numFmtId="0" fontId="52" fillId="25" borderId="0" applyNumberFormat="0" applyBorder="0" applyAlignment="0" applyProtection="0"/>
    <xf numFmtId="167" fontId="51" fillId="25" borderId="0" applyNumberFormat="0" applyBorder="0" applyAlignment="0" applyProtection="0"/>
    <xf numFmtId="167" fontId="51" fillId="16" borderId="0" applyNumberFormat="0" applyBorder="0" applyAlignment="0" applyProtection="0"/>
    <xf numFmtId="0" fontId="52" fillId="16" borderId="0" applyNumberFormat="0" applyBorder="0" applyAlignment="0" applyProtection="0"/>
    <xf numFmtId="167" fontId="51" fillId="16" borderId="0" applyNumberFormat="0" applyBorder="0" applyAlignment="0" applyProtection="0"/>
    <xf numFmtId="167" fontId="51" fillId="24" borderId="0" applyNumberFormat="0" applyBorder="0" applyAlignment="0" applyProtection="0"/>
    <xf numFmtId="0" fontId="52" fillId="24" borderId="0" applyNumberFormat="0" applyBorder="0" applyAlignment="0" applyProtection="0"/>
    <xf numFmtId="167" fontId="51" fillId="24" borderId="0" applyNumberFormat="0" applyBorder="0" applyAlignment="0" applyProtection="0"/>
    <xf numFmtId="167" fontId="51" fillId="21" borderId="0" applyNumberFormat="0" applyBorder="0" applyAlignment="0" applyProtection="0"/>
    <xf numFmtId="0" fontId="52" fillId="21" borderId="0" applyNumberFormat="0" applyBorder="0" applyAlignment="0" applyProtection="0"/>
    <xf numFmtId="167" fontId="51" fillId="21" borderId="0" applyNumberFormat="0" applyBorder="0" applyAlignment="0" applyProtection="0"/>
    <xf numFmtId="0" fontId="51" fillId="17" borderId="0" applyNumberFormat="0" applyBorder="0" applyAlignment="0" applyProtection="0"/>
    <xf numFmtId="0" fontId="51" fillId="26" borderId="0" applyNumberFormat="0" applyBorder="0" applyAlignment="0" applyProtection="0"/>
    <xf numFmtId="0" fontId="51" fillId="21" borderId="0" applyNumberFormat="0" applyBorder="0" applyAlignment="0" applyProtection="0"/>
    <xf numFmtId="0" fontId="51" fillId="27" borderId="0" applyNumberFormat="0" applyBorder="0" applyAlignment="0" applyProtection="0"/>
    <xf numFmtId="0" fontId="51" fillId="17" borderId="0" applyNumberFormat="0" applyBorder="0" applyAlignment="0" applyProtection="0"/>
    <xf numFmtId="0" fontId="51" fillId="28" borderId="0" applyNumberFormat="0" applyBorder="0" applyAlignment="0" applyProtection="0"/>
    <xf numFmtId="167" fontId="53" fillId="29" borderId="0" applyNumberFormat="0" applyBorder="0" applyAlignment="0" applyProtection="0"/>
    <xf numFmtId="0" fontId="53" fillId="29" borderId="0" applyNumberFormat="0" applyBorder="0" applyAlignment="0" applyProtection="0"/>
    <xf numFmtId="167" fontId="53" fillId="20" borderId="0" applyNumberFormat="0" applyBorder="0" applyAlignment="0" applyProtection="0"/>
    <xf numFmtId="0" fontId="53" fillId="20" borderId="0" applyNumberFormat="0" applyBorder="0" applyAlignment="0" applyProtection="0"/>
    <xf numFmtId="167" fontId="53" fillId="25" borderId="0" applyNumberFormat="0" applyBorder="0" applyAlignment="0" applyProtection="0"/>
    <xf numFmtId="0" fontId="53" fillId="25" borderId="0" applyNumberFormat="0" applyBorder="0" applyAlignment="0" applyProtection="0"/>
    <xf numFmtId="167" fontId="53" fillId="30" borderId="0" applyNumberFormat="0" applyBorder="0" applyAlignment="0" applyProtection="0"/>
    <xf numFmtId="0" fontId="53" fillId="30" borderId="0" applyNumberFormat="0" applyBorder="0" applyAlignment="0" applyProtection="0"/>
    <xf numFmtId="167" fontId="53" fillId="31" borderId="0" applyNumberFormat="0" applyBorder="0" applyAlignment="0" applyProtection="0"/>
    <xf numFmtId="0" fontId="53" fillId="31" borderId="0" applyNumberFormat="0" applyBorder="0" applyAlignment="0" applyProtection="0"/>
    <xf numFmtId="167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4" fillId="17" borderId="0" applyNumberFormat="0" applyBorder="0" applyAlignment="0" applyProtection="0"/>
    <xf numFmtId="0" fontId="54" fillId="26" borderId="0" applyNumberFormat="0" applyBorder="0" applyAlignment="0" applyProtection="0"/>
    <xf numFmtId="0" fontId="54" fillId="21" borderId="0" applyNumberFormat="0" applyBorder="0" applyAlignment="0" applyProtection="0"/>
    <xf numFmtId="0" fontId="54" fillId="32" borderId="0" applyNumberFormat="0" applyBorder="0" applyAlignment="0" applyProtection="0"/>
    <xf numFmtId="0" fontId="54" fillId="17" borderId="0" applyNumberFormat="0" applyBorder="0" applyAlignment="0" applyProtection="0"/>
    <xf numFmtId="0" fontId="54" fillId="20" borderId="0" applyNumberFormat="0" applyBorder="0" applyAlignment="0" applyProtection="0"/>
    <xf numFmtId="0" fontId="55" fillId="0" borderId="0">
      <alignment horizontal="right"/>
    </xf>
    <xf numFmtId="166" fontId="35" fillId="0" borderId="0">
      <protection locked="0"/>
    </xf>
    <xf numFmtId="166" fontId="35" fillId="0" borderId="0">
      <protection locked="0"/>
    </xf>
    <xf numFmtId="0" fontId="56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0" borderId="0" applyNumberFormat="0" applyFill="0" applyBorder="0" applyAlignment="0" applyProtection="0"/>
    <xf numFmtId="167" fontId="53" fillId="36" borderId="0" applyNumberFormat="0" applyBorder="0" applyAlignment="0" applyProtection="0"/>
    <xf numFmtId="0" fontId="53" fillId="36" borderId="0" applyNumberFormat="0" applyBorder="0" applyAlignment="0" applyProtection="0"/>
    <xf numFmtId="167" fontId="53" fillId="37" borderId="0" applyNumberFormat="0" applyBorder="0" applyAlignment="0" applyProtection="0"/>
    <xf numFmtId="0" fontId="53" fillId="37" borderId="0" applyNumberFormat="0" applyBorder="0" applyAlignment="0" applyProtection="0"/>
    <xf numFmtId="167" fontId="53" fillId="38" borderId="0" applyNumberFormat="0" applyBorder="0" applyAlignment="0" applyProtection="0"/>
    <xf numFmtId="0" fontId="53" fillId="38" borderId="0" applyNumberFormat="0" applyBorder="0" applyAlignment="0" applyProtection="0"/>
    <xf numFmtId="167" fontId="53" fillId="30" borderId="0" applyNumberFormat="0" applyBorder="0" applyAlignment="0" applyProtection="0"/>
    <xf numFmtId="0" fontId="53" fillId="30" borderId="0" applyNumberFormat="0" applyBorder="0" applyAlignment="0" applyProtection="0"/>
    <xf numFmtId="167" fontId="53" fillId="31" borderId="0" applyNumberFormat="0" applyBorder="0" applyAlignment="0" applyProtection="0"/>
    <xf numFmtId="0" fontId="53" fillId="31" borderId="0" applyNumberFormat="0" applyBorder="0" applyAlignment="0" applyProtection="0"/>
    <xf numFmtId="167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9" fillId="1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/>
    <xf numFmtId="172" fontId="62" fillId="0" borderId="0">
      <alignment horizontal="right"/>
    </xf>
    <xf numFmtId="173" fontId="62" fillId="0" borderId="0">
      <alignment horizontal="right" vertical="center"/>
    </xf>
    <xf numFmtId="172" fontId="62" fillId="0" borderId="0">
      <alignment horizontal="right" vertical="center"/>
    </xf>
    <xf numFmtId="0" fontId="63" fillId="0" borderId="0">
      <alignment vertical="center"/>
    </xf>
    <xf numFmtId="0" fontId="64" fillId="0" borderId="0">
      <alignment horizontal="left"/>
    </xf>
    <xf numFmtId="174" fontId="65" fillId="41" borderId="0">
      <alignment horizontal="right" vertical="center"/>
    </xf>
    <xf numFmtId="175" fontId="65" fillId="41" borderId="0">
      <alignment horizontal="right"/>
    </xf>
    <xf numFmtId="176" fontId="65" fillId="0" borderId="0">
      <alignment horizontal="right" vertical="center"/>
    </xf>
    <xf numFmtId="0" fontId="66" fillId="0" borderId="0" applyFill="0" applyBorder="0" applyAlignment="0"/>
    <xf numFmtId="177" fontId="18" fillId="0" borderId="0" applyFill="0" applyBorder="0" applyAlignment="0"/>
    <xf numFmtId="178" fontId="15" fillId="0" borderId="0" applyFill="0" applyBorder="0" applyAlignment="0"/>
    <xf numFmtId="179" fontId="67" fillId="0" borderId="0" applyFill="0" applyBorder="0" applyAlignment="0"/>
    <xf numFmtId="180" fontId="67" fillId="0" borderId="0" applyFill="0" applyBorder="0" applyAlignment="0"/>
    <xf numFmtId="181" fontId="18" fillId="0" borderId="0" applyFill="0" applyBorder="0" applyAlignment="0"/>
    <xf numFmtId="182" fontId="18" fillId="0" borderId="0" applyFill="0" applyBorder="0" applyAlignment="0"/>
    <xf numFmtId="177" fontId="18" fillId="0" borderId="0" applyFill="0" applyBorder="0" applyAlignment="0"/>
    <xf numFmtId="167" fontId="68" fillId="42" borderId="15" applyNumberFormat="0" applyAlignment="0" applyProtection="0"/>
    <xf numFmtId="0" fontId="68" fillId="42" borderId="15" applyNumberFormat="0" applyAlignment="0" applyProtection="0"/>
    <xf numFmtId="0" fontId="69" fillId="0" borderId="0" applyFill="0" applyBorder="0" applyProtection="0">
      <alignment horizontal="center"/>
      <protection locked="0"/>
    </xf>
    <xf numFmtId="183" fontId="40" fillId="43" borderId="12">
      <alignment vertical="center"/>
    </xf>
    <xf numFmtId="167" fontId="70" fillId="44" borderId="16" applyNumberFormat="0" applyAlignment="0" applyProtection="0"/>
    <xf numFmtId="0" fontId="70" fillId="44" borderId="16" applyNumberFormat="0" applyAlignment="0" applyProtection="0"/>
    <xf numFmtId="183" fontId="40" fillId="43" borderId="12">
      <alignment vertical="center"/>
    </xf>
    <xf numFmtId="0" fontId="71" fillId="0" borderId="6">
      <alignment horizontal="center"/>
    </xf>
    <xf numFmtId="184" fontId="15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72" fillId="0" borderId="0" applyFont="0" applyFill="0" applyBorder="0" applyAlignment="0" applyProtection="0"/>
    <xf numFmtId="185" fontId="15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6" fontId="36" fillId="0" borderId="0" applyFont="0" applyFill="0" applyBorder="0" applyAlignment="0" applyProtection="0">
      <alignment horizontal="center"/>
    </xf>
    <xf numFmtId="187" fontId="73" fillId="0" borderId="0" applyFont="0" applyFill="0" applyBorder="0" applyAlignment="0" applyProtection="0"/>
    <xf numFmtId="188" fontId="74" fillId="0" borderId="0" applyFont="0" applyFill="0" applyBorder="0" applyAlignment="0" applyProtection="0"/>
    <xf numFmtId="187" fontId="51" fillId="0" borderId="0" applyFill="0" applyBorder="0" applyAlignment="0" applyProtection="0"/>
    <xf numFmtId="189" fontId="75" fillId="0" borderId="0" applyFont="0" applyFill="0" applyBorder="0" applyAlignment="0" applyProtection="0"/>
    <xf numFmtId="190" fontId="74" fillId="0" borderId="0" applyFont="0" applyFill="0" applyBorder="0" applyAlignment="0" applyProtection="0"/>
    <xf numFmtId="189" fontId="51" fillId="0" borderId="0" applyFill="0" applyBorder="0" applyAlignment="0" applyProtection="0"/>
    <xf numFmtId="191" fontId="75" fillId="0" borderId="0" applyFont="0" applyFill="0" applyBorder="0" applyAlignment="0" applyProtection="0"/>
    <xf numFmtId="192" fontId="74" fillId="0" borderId="0" applyFont="0" applyFill="0" applyBorder="0" applyAlignment="0" applyProtection="0"/>
    <xf numFmtId="191" fontId="51" fillId="0" borderId="0" applyFill="0" applyBorder="0" applyAlignment="0" applyProtection="0"/>
    <xf numFmtId="193" fontId="28" fillId="0" borderId="0" applyFont="0" applyFill="0" applyBorder="0" applyAlignment="0" applyProtection="0"/>
    <xf numFmtId="193" fontId="72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72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72" fillId="0" borderId="0" applyFont="0" applyFill="0" applyBorder="0" applyAlignment="0" applyProtection="0"/>
    <xf numFmtId="193" fontId="72" fillId="0" borderId="0" applyFont="0" applyFill="0" applyBorder="0" applyAlignment="0" applyProtection="0"/>
    <xf numFmtId="194" fontId="40" fillId="0" borderId="0" applyFill="0" applyBorder="0" applyAlignment="0" applyProtection="0"/>
    <xf numFmtId="3" fontId="7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Alignment="0">
      <alignment horizontal="left"/>
    </xf>
    <xf numFmtId="195" fontId="79" fillId="0" borderId="0" applyFill="0" applyBorder="0" applyProtection="0"/>
    <xf numFmtId="196" fontId="73" fillId="0" borderId="0" applyFont="0" applyFill="0" applyBorder="0" applyAlignment="0" applyProtection="0"/>
    <xf numFmtId="197" fontId="80" fillId="0" borderId="0" applyFill="0" applyBorder="0" applyProtection="0"/>
    <xf numFmtId="197" fontId="80" fillId="0" borderId="17" applyFill="0" applyProtection="0"/>
    <xf numFmtId="197" fontId="80" fillId="0" borderId="13" applyFill="0" applyProtection="0"/>
    <xf numFmtId="197" fontId="80" fillId="0" borderId="0" applyFill="0" applyBorder="0" applyProtection="0"/>
    <xf numFmtId="198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200" fontId="75" fillId="0" borderId="0" applyFont="0" applyFill="0" applyBorder="0" applyAlignment="0" applyProtection="0"/>
    <xf numFmtId="201" fontId="74" fillId="0" borderId="0" applyFont="0" applyFill="0" applyBorder="0" applyAlignment="0" applyProtection="0"/>
    <xf numFmtId="202" fontId="51" fillId="0" borderId="0" applyFill="0" applyBorder="0" applyAlignment="0" applyProtection="0"/>
    <xf numFmtId="203" fontId="75" fillId="0" borderId="0" applyFont="0" applyFill="0" applyBorder="0" applyAlignment="0" applyProtection="0"/>
    <xf numFmtId="204" fontId="74" fillId="0" borderId="0" applyFont="0" applyFill="0" applyBorder="0" applyAlignment="0" applyProtection="0"/>
    <xf numFmtId="205" fontId="51" fillId="0" borderId="0" applyFill="0" applyBorder="0" applyAlignment="0" applyProtection="0"/>
    <xf numFmtId="206" fontId="75" fillId="0" borderId="0" applyFont="0" applyFill="0" applyBorder="0" applyAlignment="0" applyProtection="0"/>
    <xf numFmtId="207" fontId="74" fillId="0" borderId="0" applyFont="0" applyFill="0" applyBorder="0" applyAlignment="0" applyProtection="0"/>
    <xf numFmtId="208" fontId="51" fillId="0" borderId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37" fontId="81" fillId="0" borderId="18" applyFont="0" applyFill="0" applyBorder="0">
      <protection locked="0"/>
    </xf>
    <xf numFmtId="209" fontId="15" fillId="0" borderId="0" applyFont="0" applyFill="0" applyBorder="0" applyAlignment="0" applyProtection="0"/>
    <xf numFmtId="0" fontId="82" fillId="0" borderId="0" applyFont="0" applyFill="0" applyBorder="0" applyAlignment="0" applyProtection="0"/>
    <xf numFmtId="210" fontId="15" fillId="45" borderId="0" applyFont="0" applyFill="0" applyBorder="0" applyAlignment="0" applyProtection="0"/>
    <xf numFmtId="210" fontId="15" fillId="45" borderId="0" applyFont="0" applyFill="0" applyBorder="0" applyAlignment="0" applyProtection="0"/>
    <xf numFmtId="14" fontId="66" fillId="0" borderId="0" applyFill="0" applyBorder="0" applyAlignment="0"/>
    <xf numFmtId="211" fontId="15" fillId="45" borderId="0" applyFont="0" applyFill="0" applyBorder="0" applyAlignment="0" applyProtection="0"/>
    <xf numFmtId="212" fontId="15" fillId="0" borderId="0" applyFont="0" applyFill="0" applyBorder="0" applyAlignment="0" applyProtection="0"/>
    <xf numFmtId="213" fontId="80" fillId="0" borderId="0" applyFill="0" applyBorder="0" applyProtection="0"/>
    <xf numFmtId="213" fontId="80" fillId="0" borderId="17" applyFill="0" applyProtection="0"/>
    <xf numFmtId="213" fontId="80" fillId="0" borderId="13" applyFill="0" applyProtection="0"/>
    <xf numFmtId="213" fontId="80" fillId="0" borderId="0" applyFill="0" applyBorder="0" applyProtection="0"/>
    <xf numFmtId="38" fontId="50" fillId="0" borderId="19">
      <alignment vertical="center"/>
    </xf>
    <xf numFmtId="214" fontId="83" fillId="0" borderId="0" applyFont="0" applyFill="0" applyBorder="0" applyAlignment="0" applyProtection="0"/>
    <xf numFmtId="215" fontId="83" fillId="0" borderId="0" applyFont="0" applyFill="0" applyBorder="0" applyAlignment="0" applyProtection="0"/>
    <xf numFmtId="0" fontId="84" fillId="0" borderId="0" applyNumberFormat="0" applyFill="0" applyBorder="0" applyAlignment="0" applyProtection="0"/>
    <xf numFmtId="181" fontId="18" fillId="0" borderId="0" applyFill="0" applyBorder="0" applyAlignment="0"/>
    <xf numFmtId="177" fontId="18" fillId="0" borderId="0" applyFill="0" applyBorder="0" applyAlignment="0"/>
    <xf numFmtId="181" fontId="18" fillId="0" borderId="0" applyFill="0" applyBorder="0" applyAlignment="0"/>
    <xf numFmtId="182" fontId="18" fillId="0" borderId="0" applyFill="0" applyBorder="0" applyAlignment="0"/>
    <xf numFmtId="177" fontId="18" fillId="0" borderId="0" applyFill="0" applyBorder="0" applyAlignment="0"/>
    <xf numFmtId="0" fontId="85" fillId="0" borderId="0" applyNumberFormat="0" applyAlignment="0">
      <alignment horizontal="left"/>
    </xf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167" fontId="16" fillId="0" borderId="0" applyFont="0" applyFill="0" applyBorder="0" applyAlignment="0" applyProtection="0"/>
    <xf numFmtId="167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2" fontId="76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216" fontId="16" fillId="0" borderId="0">
      <alignment horizontal="right"/>
    </xf>
    <xf numFmtId="10" fontId="89" fillId="47" borderId="7" applyNumberFormat="0" applyFill="0" applyBorder="0" applyAlignment="0" applyProtection="0">
      <protection locked="0"/>
    </xf>
    <xf numFmtId="0" fontId="90" fillId="0" borderId="0">
      <alignment vertical="center"/>
    </xf>
    <xf numFmtId="0" fontId="41" fillId="0" borderId="0" applyNumberFormat="0" applyFont="0" applyBorder="0" applyAlignment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2" fillId="15" borderId="0" applyNumberFormat="0" applyBorder="0" applyAlignment="0" applyProtection="0"/>
    <xf numFmtId="38" fontId="63" fillId="49" borderId="0" applyNumberFormat="0" applyBorder="0" applyAlignment="0" applyProtection="0"/>
    <xf numFmtId="0" fontId="93" fillId="0" borderId="20" applyNumberFormat="0" applyAlignment="0" applyProtection="0">
      <alignment horizontal="left" vertical="center"/>
    </xf>
    <xf numFmtId="0" fontId="93" fillId="0" borderId="21">
      <alignment horizontal="left" vertical="center"/>
    </xf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22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3" applyNumberFormat="0" applyFill="0" applyAlignment="0" applyProtection="0"/>
    <xf numFmtId="0" fontId="94" fillId="0" borderId="0" applyNumberFormat="0" applyFill="0" applyBorder="0" applyAlignment="0" applyProtection="0"/>
    <xf numFmtId="0" fontId="99" fillId="0" borderId="24" applyNumberFormat="0" applyFill="0" applyAlignment="0" applyProtection="0"/>
    <xf numFmtId="167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69" fillId="0" borderId="0" applyFill="0" applyAlignment="0" applyProtection="0">
      <protection locked="0"/>
    </xf>
    <xf numFmtId="0" fontId="69" fillId="0" borderId="25" applyFill="0" applyAlignment="0" applyProtection="0">
      <protection locked="0"/>
    </xf>
    <xf numFmtId="167" fontId="100" fillId="0" borderId="0" applyNumberFormat="0" applyFill="0" applyBorder="0" applyAlignment="0" applyProtection="0"/>
    <xf numFmtId="0" fontId="101" fillId="0" borderId="0">
      <alignment horizontal="center" textRotation="90"/>
    </xf>
    <xf numFmtId="0" fontId="102" fillId="0" borderId="0" applyNumberFormat="0" applyFill="0" applyBorder="0" applyAlignment="0" applyProtection="0">
      <alignment vertical="top"/>
      <protection locked="0"/>
    </xf>
    <xf numFmtId="0" fontId="15" fillId="0" borderId="0"/>
    <xf numFmtId="166" fontId="34" fillId="0" borderId="0">
      <protection locked="0"/>
    </xf>
    <xf numFmtId="166" fontId="35" fillId="0" borderId="0">
      <protection locked="0"/>
    </xf>
    <xf numFmtId="217" fontId="15" fillId="11" borderId="7" applyNumberFormat="0" applyFont="0" applyAlignment="0">
      <protection locked="0"/>
    </xf>
    <xf numFmtId="10" fontId="63" fillId="50" borderId="7" applyNumberFormat="0" applyBorder="0" applyAlignment="0" applyProtection="0"/>
    <xf numFmtId="217" fontId="15" fillId="11" borderId="7" applyNumberFormat="0" applyFont="0" applyAlignment="0">
      <protection locked="0"/>
    </xf>
    <xf numFmtId="217" fontId="15" fillId="11" borderId="7" applyNumberFormat="0" applyFont="0" applyAlignment="0">
      <protection locked="0"/>
    </xf>
    <xf numFmtId="217" fontId="15" fillId="11" borderId="7" applyNumberFormat="0" applyFont="0" applyAlignment="0">
      <protection locked="0"/>
    </xf>
    <xf numFmtId="0" fontId="103" fillId="0" borderId="7"/>
    <xf numFmtId="183" fontId="46" fillId="51" borderId="7" applyBorder="0">
      <alignment horizontal="center" vertical="center"/>
      <protection locked="0"/>
    </xf>
    <xf numFmtId="40" fontId="104" fillId="0" borderId="0">
      <protection locked="0"/>
    </xf>
    <xf numFmtId="1" fontId="105" fillId="0" borderId="0">
      <alignment horizontal="center"/>
      <protection locked="0"/>
    </xf>
    <xf numFmtId="218" fontId="106" fillId="0" borderId="0" applyFont="0" applyFill="0" applyBorder="0" applyAlignment="0" applyProtection="0"/>
    <xf numFmtId="219" fontId="107" fillId="0" borderId="0" applyFont="0" applyFill="0" applyBorder="0" applyAlignment="0" applyProtection="0"/>
    <xf numFmtId="38" fontId="108" fillId="0" borderId="0"/>
    <xf numFmtId="38" fontId="109" fillId="0" borderId="0"/>
    <xf numFmtId="38" fontId="110" fillId="0" borderId="0"/>
    <xf numFmtId="38" fontId="111" fillId="0" borderId="0"/>
    <xf numFmtId="0" fontId="73" fillId="0" borderId="0"/>
    <xf numFmtId="0" fontId="73" fillId="0" borderId="0"/>
    <xf numFmtId="0" fontId="16" fillId="0" borderId="0"/>
    <xf numFmtId="181" fontId="18" fillId="0" borderId="0" applyFill="0" applyBorder="0" applyAlignment="0"/>
    <xf numFmtId="177" fontId="18" fillId="0" borderId="0" applyFill="0" applyBorder="0" applyAlignment="0"/>
    <xf numFmtId="181" fontId="18" fillId="0" borderId="0" applyFill="0" applyBorder="0" applyAlignment="0"/>
    <xf numFmtId="182" fontId="18" fillId="0" borderId="0" applyFill="0" applyBorder="0" applyAlignment="0"/>
    <xf numFmtId="177" fontId="18" fillId="0" borderId="0" applyFill="0" applyBorder="0" applyAlignment="0"/>
    <xf numFmtId="167" fontId="112" fillId="0" borderId="26" applyNumberFormat="0" applyFill="0" applyAlignment="0" applyProtection="0"/>
    <xf numFmtId="0" fontId="112" fillId="0" borderId="26" applyNumberFormat="0" applyFill="0" applyAlignment="0" applyProtection="0"/>
    <xf numFmtId="220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225" fontId="15" fillId="0" borderId="0" applyFont="0" applyFill="0" applyBorder="0" applyAlignment="0" applyProtection="0"/>
    <xf numFmtId="226" fontId="15" fillId="0" borderId="0" applyFont="0" applyFill="0" applyBorder="0" applyAlignment="0" applyProtection="0"/>
    <xf numFmtId="0" fontId="113" fillId="0" borderId="0">
      <protection locked="0"/>
    </xf>
    <xf numFmtId="0" fontId="114" fillId="52" borderId="0" applyNumberFormat="0" applyBorder="0" applyAlignment="0" applyProtection="0"/>
    <xf numFmtId="0" fontId="114" fillId="52" borderId="0" applyNumberFormat="0" applyBorder="0" applyAlignment="0" applyProtection="0"/>
    <xf numFmtId="0" fontId="115" fillId="53" borderId="0" applyNumberFormat="0" applyBorder="0" applyAlignment="0" applyProtection="0"/>
    <xf numFmtId="0" fontId="50" fillId="0" borderId="27"/>
    <xf numFmtId="227" fontId="15" fillId="0" borderId="0"/>
    <xf numFmtId="227" fontId="15" fillId="0" borderId="0"/>
    <xf numFmtId="0" fontId="28" fillId="0" borderId="0"/>
    <xf numFmtId="0" fontId="28" fillId="0" borderId="0"/>
    <xf numFmtId="0" fontId="72" fillId="0" borderId="0"/>
    <xf numFmtId="0" fontId="116" fillId="0" borderId="0"/>
    <xf numFmtId="0" fontId="7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6" fillId="0" borderId="0"/>
    <xf numFmtId="0" fontId="28" fillId="0" borderId="0"/>
    <xf numFmtId="0" fontId="117" fillId="0" borderId="0"/>
    <xf numFmtId="0" fontId="15" fillId="0" borderId="0"/>
    <xf numFmtId="0" fontId="117" fillId="0" borderId="0"/>
    <xf numFmtId="167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72" fillId="0" borderId="0"/>
    <xf numFmtId="0" fontId="72" fillId="0" borderId="0"/>
    <xf numFmtId="0" fontId="15" fillId="0" borderId="0"/>
    <xf numFmtId="0" fontId="55" fillId="0" borderId="0"/>
    <xf numFmtId="0" fontId="18" fillId="0" borderId="0"/>
    <xf numFmtId="0" fontId="118" fillId="52" borderId="15" applyNumberFormat="0" applyAlignment="0" applyProtection="0"/>
    <xf numFmtId="0" fontId="118" fillId="52" borderId="15" applyNumberFormat="0" applyAlignment="0" applyProtection="0"/>
    <xf numFmtId="0" fontId="52" fillId="28" borderId="28" applyNumberFormat="0" applyFont="0" applyAlignment="0" applyProtection="0"/>
    <xf numFmtId="228" fontId="15" fillId="45" borderId="0"/>
    <xf numFmtId="166" fontId="35" fillId="0" borderId="0">
      <protection locked="0"/>
    </xf>
    <xf numFmtId="166" fontId="35" fillId="0" borderId="0">
      <protection locked="0"/>
    </xf>
    <xf numFmtId="229" fontId="119" fillId="0" borderId="0" applyFont="0" applyFill="0" applyBorder="0" applyAlignment="0" applyProtection="0"/>
    <xf numFmtId="222" fontId="120" fillId="0" borderId="0" applyFont="0" applyFill="0" applyBorder="0" applyAlignment="0" applyProtection="0"/>
    <xf numFmtId="230" fontId="119" fillId="0" borderId="0" applyFont="0" applyFill="0" applyBorder="0" applyAlignment="0" applyProtection="0"/>
    <xf numFmtId="231" fontId="28" fillId="0" borderId="0" applyFont="0" applyFill="0" applyBorder="0" applyAlignment="0" applyProtection="0"/>
    <xf numFmtId="232" fontId="28" fillId="0" borderId="0" applyFont="0" applyFill="0" applyBorder="0" applyAlignment="0" applyProtection="0"/>
    <xf numFmtId="167" fontId="121" fillId="42" borderId="29" applyNumberFormat="0" applyAlignment="0" applyProtection="0"/>
    <xf numFmtId="0" fontId="121" fillId="42" borderId="29" applyNumberFormat="0" applyAlignment="0" applyProtection="0"/>
    <xf numFmtId="0" fontId="122" fillId="45" borderId="0"/>
    <xf numFmtId="233" fontId="69" fillId="0" borderId="0" applyFont="0" applyFill="0" applyBorder="0" applyAlignment="0" applyProtection="0"/>
    <xf numFmtId="234" fontId="73" fillId="0" borderId="0" applyFont="0" applyFill="0" applyBorder="0" applyAlignment="0" applyProtection="0"/>
    <xf numFmtId="235" fontId="75" fillId="0" borderId="0" applyFont="0" applyFill="0" applyBorder="0" applyAlignment="0" applyProtection="0"/>
    <xf numFmtId="236" fontId="15" fillId="0" borderId="0" applyFont="0" applyFill="0" applyBorder="0" applyAlignment="0" applyProtection="0"/>
    <xf numFmtId="236" fontId="15" fillId="0" borderId="0" applyFont="0" applyFill="0" applyBorder="0" applyAlignment="0" applyProtection="0"/>
    <xf numFmtId="180" fontId="67" fillId="0" borderId="0" applyFont="0" applyFill="0" applyBorder="0" applyAlignment="0" applyProtection="0"/>
    <xf numFmtId="237" fontId="67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36" fillId="0" borderId="0" applyFont="0" applyFill="0" applyBorder="0" applyAlignment="0" applyProtection="0">
      <alignment horizontal="center"/>
    </xf>
    <xf numFmtId="238" fontId="75" fillId="0" borderId="0" applyFont="0" applyFill="0" applyBorder="0" applyAlignment="0" applyProtection="0"/>
    <xf numFmtId="239" fontId="73" fillId="0" borderId="0" applyFont="0" applyFill="0" applyBorder="0" applyAlignment="0" applyProtection="0"/>
    <xf numFmtId="238" fontId="51" fillId="0" borderId="0" applyFill="0" applyBorder="0" applyAlignment="0" applyProtection="0"/>
    <xf numFmtId="240" fontId="75" fillId="0" borderId="0" applyFont="0" applyFill="0" applyBorder="0" applyAlignment="0" applyProtection="0"/>
    <xf numFmtId="241" fontId="73" fillId="0" borderId="0" applyFont="0" applyFill="0" applyBorder="0" applyAlignment="0" applyProtection="0"/>
    <xf numFmtId="10" fontId="32" fillId="0" borderId="0"/>
    <xf numFmtId="242" fontId="75" fillId="0" borderId="0" applyFont="0" applyFill="0" applyBorder="0" applyAlignment="0" applyProtection="0"/>
    <xf numFmtId="243" fontId="73" fillId="0" borderId="0" applyFont="0" applyFill="0" applyBorder="0" applyAlignment="0" applyProtection="0"/>
    <xf numFmtId="242" fontId="51" fillId="0" borderId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37" fontId="123" fillId="11" borderId="30"/>
    <xf numFmtId="244" fontId="18" fillId="0" borderId="0"/>
    <xf numFmtId="245" fontId="18" fillId="0" borderId="0"/>
    <xf numFmtId="37" fontId="123" fillId="11" borderId="30"/>
    <xf numFmtId="209" fontId="15" fillId="0" borderId="0" applyFont="0" applyFill="0" applyBorder="0" applyAlignment="0" applyProtection="0"/>
    <xf numFmtId="181" fontId="18" fillId="0" borderId="0" applyFill="0" applyBorder="0" applyAlignment="0"/>
    <xf numFmtId="177" fontId="18" fillId="0" borderId="0" applyFill="0" applyBorder="0" applyAlignment="0"/>
    <xf numFmtId="181" fontId="18" fillId="0" borderId="0" applyFill="0" applyBorder="0" applyAlignment="0"/>
    <xf numFmtId="182" fontId="18" fillId="0" borderId="0" applyFill="0" applyBorder="0" applyAlignment="0"/>
    <xf numFmtId="177" fontId="18" fillId="0" borderId="0" applyFill="0" applyBorder="0" applyAlignment="0"/>
    <xf numFmtId="0" fontId="124" fillId="0" borderId="0" applyNumberFormat="0">
      <alignment horizontal="left"/>
    </xf>
    <xf numFmtId="246" fontId="125" fillId="0" borderId="31" applyBorder="0">
      <alignment horizontal="right"/>
      <protection locked="0"/>
    </xf>
    <xf numFmtId="0" fontId="126" fillId="0" borderId="0"/>
    <xf numFmtId="247" fontId="126" fillId="0" borderId="0"/>
    <xf numFmtId="248" fontId="124" fillId="0" borderId="0" applyNumberFormat="0" applyFill="0" applyBorder="0" applyAlignment="0" applyProtection="0">
      <alignment horizontal="left"/>
    </xf>
    <xf numFmtId="3" fontId="40" fillId="0" borderId="0" applyFont="0" applyFill="0" applyBorder="0" applyAlignment="0"/>
    <xf numFmtId="0" fontId="15" fillId="42" borderId="0" applyNumberFormat="0" applyFont="0" applyBorder="0" applyAlignment="0" applyProtection="0"/>
    <xf numFmtId="0" fontId="15" fillId="0" borderId="0" applyNumberFormat="0" applyFont="0" applyBorder="0" applyAlignment="0" applyProtection="0"/>
    <xf numFmtId="0" fontId="124" fillId="0" borderId="0" applyNumberFormat="0" applyFill="0" applyBorder="0" applyAlignment="0" applyProtection="0">
      <alignment horizontal="center"/>
    </xf>
    <xf numFmtId="249" fontId="127" fillId="0" borderId="7">
      <alignment horizontal="left" vertical="center"/>
      <protection locked="0"/>
    </xf>
    <xf numFmtId="0" fontId="128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/>
    <xf numFmtId="0" fontId="129" fillId="0" borderId="0"/>
    <xf numFmtId="0" fontId="130" fillId="0" borderId="0"/>
    <xf numFmtId="40" fontId="131" fillId="0" borderId="0" applyBorder="0">
      <alignment horizontal="right"/>
    </xf>
    <xf numFmtId="0" fontId="13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9" fontId="66" fillId="0" borderId="0" applyFill="0" applyBorder="0" applyAlignment="0"/>
    <xf numFmtId="250" fontId="67" fillId="0" borderId="0" applyFill="0" applyBorder="0" applyAlignment="0"/>
    <xf numFmtId="251" fontId="67" fillId="0" borderId="0" applyFill="0" applyBorder="0" applyAlignment="0"/>
    <xf numFmtId="0" fontId="133" fillId="0" borderId="0" applyFill="0" applyBorder="0" applyProtection="0">
      <alignment horizontal="left" vertical="top"/>
    </xf>
    <xf numFmtId="167" fontId="134" fillId="0" borderId="0" applyNumberFormat="0" applyFill="0" applyBorder="0" applyAlignment="0" applyProtection="0"/>
    <xf numFmtId="0" fontId="135" fillId="0" borderId="0"/>
    <xf numFmtId="0" fontId="136" fillId="0" borderId="0"/>
    <xf numFmtId="0" fontId="137" fillId="0" borderId="0"/>
    <xf numFmtId="167" fontId="136" fillId="0" borderId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167" fontId="134" fillId="0" borderId="0" applyNumberFormat="0" applyFill="0" applyBorder="0" applyAlignment="0" applyProtection="0"/>
    <xf numFmtId="167" fontId="138" fillId="0" borderId="32" applyNumberFormat="0" applyFill="0" applyAlignment="0" applyProtection="0"/>
    <xf numFmtId="0" fontId="138" fillId="0" borderId="32" applyNumberFormat="0" applyFill="0" applyAlignment="0" applyProtection="0"/>
    <xf numFmtId="252" fontId="31" fillId="0" borderId="0" applyFont="0" applyFill="0" applyBorder="0" applyAlignment="0" applyProtection="0"/>
    <xf numFmtId="222" fontId="15" fillId="0" borderId="0" applyFont="0" applyFill="0" applyBorder="0" applyAlignment="0" applyProtection="0"/>
    <xf numFmtId="253" fontId="83" fillId="0" borderId="0" applyFont="0" applyFill="0" applyBorder="0" applyAlignment="0" applyProtection="0"/>
    <xf numFmtId="254" fontId="8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54" fillId="54" borderId="0" applyNumberFormat="0" applyBorder="0" applyAlignment="0" applyProtection="0"/>
    <xf numFmtId="0" fontId="14" fillId="5" borderId="0" applyNumberFormat="0" applyBorder="0" applyAlignment="0" applyProtection="0"/>
    <xf numFmtId="0" fontId="54" fillId="26" borderId="0" applyNumberFormat="0" applyBorder="0" applyAlignment="0" applyProtection="0"/>
    <xf numFmtId="0" fontId="14" fillId="6" borderId="0" applyNumberFormat="0" applyBorder="0" applyAlignment="0" applyProtection="0"/>
    <xf numFmtId="0" fontId="54" fillId="55" borderId="0" applyNumberFormat="0" applyBorder="0" applyAlignment="0" applyProtection="0"/>
    <xf numFmtId="0" fontId="14" fillId="7" borderId="0" applyNumberFormat="0" applyBorder="0" applyAlignment="0" applyProtection="0"/>
    <xf numFmtId="0" fontId="54" fillId="53" borderId="0" applyNumberFormat="0" applyBorder="0" applyAlignment="0" applyProtection="0"/>
    <xf numFmtId="0" fontId="14" fillId="8" borderId="0" applyNumberFormat="0" applyBorder="0" applyAlignment="0" applyProtection="0"/>
    <xf numFmtId="0" fontId="54" fillId="54" borderId="0" applyNumberFormat="0" applyBorder="0" applyAlignment="0" applyProtection="0"/>
    <xf numFmtId="0" fontId="14" fillId="9" borderId="0" applyNumberFormat="0" applyBorder="0" applyAlignment="0" applyProtection="0"/>
    <xf numFmtId="0" fontId="54" fillId="26" borderId="0" applyNumberFormat="0" applyBorder="0" applyAlignment="0" applyProtection="0"/>
    <xf numFmtId="0" fontId="14" fillId="10" borderId="0" applyNumberFormat="0" applyBorder="0" applyAlignment="0" applyProtection="0"/>
    <xf numFmtId="255" fontId="40" fillId="0" borderId="33">
      <protection locked="0"/>
    </xf>
    <xf numFmtId="0" fontId="140" fillId="20" borderId="28" applyNumberFormat="0" applyAlignment="0" applyProtection="0"/>
    <xf numFmtId="0" fontId="141" fillId="18" borderId="15" applyNumberFormat="0" applyAlignment="0" applyProtection="0"/>
    <xf numFmtId="0" fontId="141" fillId="18" borderId="15" applyNumberFormat="0" applyAlignment="0" applyProtection="0"/>
    <xf numFmtId="0" fontId="141" fillId="18" borderId="15" applyNumberFormat="0" applyAlignment="0" applyProtection="0"/>
    <xf numFmtId="0" fontId="141" fillId="18" borderId="15" applyNumberFormat="0" applyAlignment="0" applyProtection="0"/>
    <xf numFmtId="0" fontId="141" fillId="18" borderId="15" applyNumberFormat="0" applyAlignment="0" applyProtection="0"/>
    <xf numFmtId="0" fontId="141" fillId="18" borderId="15" applyNumberFormat="0" applyAlignment="0" applyProtection="0"/>
    <xf numFmtId="0" fontId="141" fillId="18" borderId="15" applyNumberFormat="0" applyAlignment="0" applyProtection="0"/>
    <xf numFmtId="0" fontId="141" fillId="18" borderId="15" applyNumberFormat="0" applyAlignment="0" applyProtection="0"/>
    <xf numFmtId="0" fontId="141" fillId="18" borderId="15" applyNumberFormat="0" applyAlignment="0" applyProtection="0"/>
    <xf numFmtId="0" fontId="141" fillId="18" borderId="15" applyNumberFormat="0" applyAlignment="0" applyProtection="0"/>
    <xf numFmtId="0" fontId="141" fillId="18" borderId="15" applyNumberFormat="0" applyAlignment="0" applyProtection="0"/>
    <xf numFmtId="0" fontId="141" fillId="18" borderId="15" applyNumberFormat="0" applyAlignment="0" applyProtection="0"/>
    <xf numFmtId="0" fontId="141" fillId="18" borderId="15" applyNumberFormat="0" applyAlignment="0" applyProtection="0"/>
    <xf numFmtId="0" fontId="141" fillId="18" borderId="15" applyNumberFormat="0" applyAlignment="0" applyProtection="0"/>
    <xf numFmtId="0" fontId="141" fillId="18" borderId="15" applyNumberFormat="0" applyAlignment="0" applyProtection="0"/>
    <xf numFmtId="3" fontId="142" fillId="0" borderId="0">
      <alignment horizontal="center" vertical="center" textRotation="90" wrapText="1"/>
    </xf>
    <xf numFmtId="256" fontId="40" fillId="0" borderId="7">
      <alignment vertical="top" wrapText="1"/>
    </xf>
    <xf numFmtId="0" fontId="143" fillId="22" borderId="34" applyNumberFormat="0" applyAlignment="0" applyProtection="0"/>
    <xf numFmtId="0" fontId="144" fillId="42" borderId="29" applyNumberFormat="0" applyAlignment="0" applyProtection="0"/>
    <xf numFmtId="0" fontId="144" fillId="42" borderId="29" applyNumberFormat="0" applyAlignment="0" applyProtection="0"/>
    <xf numFmtId="0" fontId="144" fillId="42" borderId="29" applyNumberFormat="0" applyAlignment="0" applyProtection="0"/>
    <xf numFmtId="0" fontId="144" fillId="42" borderId="29" applyNumberFormat="0" applyAlignment="0" applyProtection="0"/>
    <xf numFmtId="0" fontId="144" fillId="42" borderId="29" applyNumberFormat="0" applyAlignment="0" applyProtection="0"/>
    <xf numFmtId="0" fontId="144" fillId="42" borderId="29" applyNumberFormat="0" applyAlignment="0" applyProtection="0"/>
    <xf numFmtId="0" fontId="144" fillId="42" borderId="29" applyNumberFormat="0" applyAlignment="0" applyProtection="0"/>
    <xf numFmtId="0" fontId="144" fillId="42" borderId="29" applyNumberFormat="0" applyAlignment="0" applyProtection="0"/>
    <xf numFmtId="0" fontId="144" fillId="42" borderId="29" applyNumberFormat="0" applyAlignment="0" applyProtection="0"/>
    <xf numFmtId="0" fontId="144" fillId="42" borderId="29" applyNumberFormat="0" applyAlignment="0" applyProtection="0"/>
    <xf numFmtId="0" fontId="144" fillId="42" borderId="29" applyNumberFormat="0" applyAlignment="0" applyProtection="0"/>
    <xf numFmtId="0" fontId="144" fillId="42" borderId="29" applyNumberFormat="0" applyAlignment="0" applyProtection="0"/>
    <xf numFmtId="0" fontId="144" fillId="42" borderId="29" applyNumberFormat="0" applyAlignment="0" applyProtection="0"/>
    <xf numFmtId="0" fontId="144" fillId="42" borderId="29" applyNumberFormat="0" applyAlignment="0" applyProtection="0"/>
    <xf numFmtId="0" fontId="144" fillId="42" borderId="29" applyNumberFormat="0" applyAlignment="0" applyProtection="0"/>
    <xf numFmtId="0" fontId="145" fillId="22" borderId="28" applyNumberFormat="0" applyAlignment="0" applyProtection="0"/>
    <xf numFmtId="0" fontId="146" fillId="42" borderId="15" applyNumberFormat="0" applyAlignment="0" applyProtection="0"/>
    <xf numFmtId="0" fontId="146" fillId="42" borderId="15" applyNumberFormat="0" applyAlignment="0" applyProtection="0"/>
    <xf numFmtId="0" fontId="146" fillId="42" borderId="15" applyNumberFormat="0" applyAlignment="0" applyProtection="0"/>
    <xf numFmtId="0" fontId="146" fillId="42" borderId="15" applyNumberFormat="0" applyAlignment="0" applyProtection="0"/>
    <xf numFmtId="0" fontId="146" fillId="42" borderId="15" applyNumberFormat="0" applyAlignment="0" applyProtection="0"/>
    <xf numFmtId="0" fontId="146" fillId="42" borderId="15" applyNumberFormat="0" applyAlignment="0" applyProtection="0"/>
    <xf numFmtId="0" fontId="146" fillId="42" borderId="15" applyNumberFormat="0" applyAlignment="0" applyProtection="0"/>
    <xf numFmtId="0" fontId="146" fillId="42" borderId="15" applyNumberFormat="0" applyAlignment="0" applyProtection="0"/>
    <xf numFmtId="0" fontId="146" fillId="42" borderId="15" applyNumberFormat="0" applyAlignment="0" applyProtection="0"/>
    <xf numFmtId="0" fontId="146" fillId="42" borderId="15" applyNumberFormat="0" applyAlignment="0" applyProtection="0"/>
    <xf numFmtId="0" fontId="146" fillId="42" borderId="15" applyNumberFormat="0" applyAlignment="0" applyProtection="0"/>
    <xf numFmtId="0" fontId="146" fillId="42" borderId="15" applyNumberFormat="0" applyAlignment="0" applyProtection="0"/>
    <xf numFmtId="0" fontId="146" fillId="42" borderId="15" applyNumberFormat="0" applyAlignment="0" applyProtection="0"/>
    <xf numFmtId="0" fontId="146" fillId="42" borderId="15" applyNumberFormat="0" applyAlignment="0" applyProtection="0"/>
    <xf numFmtId="0" fontId="146" fillId="42" borderId="15" applyNumberFormat="0" applyAlignment="0" applyProtection="0"/>
    <xf numFmtId="0" fontId="147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48" fillId="49" borderId="12"/>
    <xf numFmtId="4" fontId="149" fillId="0" borderId="7">
      <alignment horizontal="left" vertical="center"/>
    </xf>
    <xf numFmtId="4" fontId="149" fillId="0" borderId="7"/>
    <xf numFmtId="4" fontId="149" fillId="56" borderId="7"/>
    <xf numFmtId="4" fontId="149" fillId="57" borderId="7"/>
    <xf numFmtId="4" fontId="148" fillId="58" borderId="7"/>
    <xf numFmtId="0" fontId="148" fillId="49" borderId="12"/>
    <xf numFmtId="257" fontId="28" fillId="0" borderId="7">
      <alignment vertical="top" wrapText="1"/>
    </xf>
    <xf numFmtId="14" fontId="40" fillId="0" borderId="0">
      <alignment horizontal="right"/>
    </xf>
    <xf numFmtId="14" fontId="40" fillId="0" borderId="0">
      <alignment horizontal="right"/>
    </xf>
    <xf numFmtId="169" fontId="15" fillId="0" borderId="0" applyFill="0" applyBorder="0" applyAlignment="0" applyProtection="0"/>
    <xf numFmtId="0" fontId="150" fillId="58" borderId="0" applyNumberFormat="0"/>
    <xf numFmtId="0" fontId="151" fillId="0" borderId="35" applyNumberFormat="0" applyFill="0" applyAlignment="0" applyProtection="0"/>
    <xf numFmtId="0" fontId="4" fillId="0" borderId="1" applyNumberFormat="0" applyFill="0" applyAlignment="0" applyProtection="0"/>
    <xf numFmtId="0" fontId="152" fillId="0" borderId="36" applyNumberFormat="0" applyFill="0" applyAlignment="0" applyProtection="0"/>
    <xf numFmtId="0" fontId="5" fillId="0" borderId="2" applyNumberFormat="0" applyFill="0" applyAlignment="0" applyProtection="0"/>
    <xf numFmtId="0" fontId="153" fillId="0" borderId="37" applyNumberFormat="0" applyFill="0" applyAlignment="0" applyProtection="0"/>
    <xf numFmtId="0" fontId="6" fillId="0" borderId="3" applyNumberFormat="0" applyFill="0" applyAlignment="0" applyProtection="0"/>
    <xf numFmtId="0" fontId="1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55" fontId="154" fillId="59" borderId="33"/>
    <xf numFmtId="0" fontId="15" fillId="0" borderId="7">
      <alignment horizontal="right"/>
    </xf>
    <xf numFmtId="0" fontId="143" fillId="0" borderId="38" applyNumberFormat="0" applyFill="0" applyAlignment="0" applyProtection="0"/>
    <xf numFmtId="0" fontId="143" fillId="0" borderId="32" applyNumberFormat="0" applyFill="0" applyAlignment="0" applyProtection="0"/>
    <xf numFmtId="0" fontId="143" fillId="0" borderId="32" applyNumberFormat="0" applyFill="0" applyAlignment="0" applyProtection="0"/>
    <xf numFmtId="0" fontId="143" fillId="0" borderId="32" applyNumberFormat="0" applyFill="0" applyAlignment="0" applyProtection="0"/>
    <xf numFmtId="0" fontId="143" fillId="0" borderId="32" applyNumberFormat="0" applyFill="0" applyAlignment="0" applyProtection="0"/>
    <xf numFmtId="0" fontId="143" fillId="0" borderId="32" applyNumberFormat="0" applyFill="0" applyAlignment="0" applyProtection="0"/>
    <xf numFmtId="0" fontId="143" fillId="0" borderId="32" applyNumberFormat="0" applyFill="0" applyAlignment="0" applyProtection="0"/>
    <xf numFmtId="0" fontId="143" fillId="0" borderId="32" applyNumberFormat="0" applyFill="0" applyAlignment="0" applyProtection="0"/>
    <xf numFmtId="0" fontId="143" fillId="0" borderId="32" applyNumberFormat="0" applyFill="0" applyAlignment="0" applyProtection="0"/>
    <xf numFmtId="0" fontId="143" fillId="0" borderId="32" applyNumberFormat="0" applyFill="0" applyAlignment="0" applyProtection="0"/>
    <xf numFmtId="0" fontId="143" fillId="0" borderId="32" applyNumberFormat="0" applyFill="0" applyAlignment="0" applyProtection="0"/>
    <xf numFmtId="0" fontId="143" fillId="0" borderId="32" applyNumberFormat="0" applyFill="0" applyAlignment="0" applyProtection="0"/>
    <xf numFmtId="0" fontId="143" fillId="0" borderId="32" applyNumberFormat="0" applyFill="0" applyAlignment="0" applyProtection="0"/>
    <xf numFmtId="0" fontId="143" fillId="0" borderId="32" applyNumberFormat="0" applyFill="0" applyAlignment="0" applyProtection="0"/>
    <xf numFmtId="0" fontId="143" fillId="0" borderId="32" applyNumberFormat="0" applyFill="0" applyAlignment="0" applyProtection="0"/>
    <xf numFmtId="0" fontId="143" fillId="0" borderId="32" applyNumberFormat="0" applyFill="0" applyAlignment="0" applyProtection="0"/>
    <xf numFmtId="0" fontId="13" fillId="0" borderId="5" applyNumberFormat="0" applyFill="0" applyAlignment="0" applyProtection="0"/>
    <xf numFmtId="258" fontId="155" fillId="0" borderId="7"/>
    <xf numFmtId="167" fontId="15" fillId="0" borderId="0"/>
    <xf numFmtId="0" fontId="156" fillId="0" borderId="0"/>
    <xf numFmtId="0" fontId="156" fillId="0" borderId="0"/>
    <xf numFmtId="0" fontId="157" fillId="32" borderId="39" applyNumberFormat="0" applyAlignment="0" applyProtection="0"/>
    <xf numFmtId="0" fontId="1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59" fontId="159" fillId="0" borderId="0"/>
    <xf numFmtId="0" fontId="160" fillId="28" borderId="0" applyNumberFormat="0" applyBorder="0" applyAlignment="0" applyProtection="0"/>
    <xf numFmtId="0" fontId="9" fillId="4" borderId="0" applyNumberFormat="0" applyBorder="0" applyAlignment="0" applyProtection="0"/>
    <xf numFmtId="49" fontId="142" fillId="0" borderId="7">
      <alignment horizontal="right" vertical="top" wrapText="1"/>
    </xf>
    <xf numFmtId="171" fontId="161" fillId="0" borderId="0">
      <alignment horizontal="right" vertical="top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52" fillId="0" borderId="0"/>
    <xf numFmtId="0" fontId="162" fillId="0" borderId="0"/>
    <xf numFmtId="0" fontId="52" fillId="0" borderId="0"/>
    <xf numFmtId="0" fontId="52" fillId="0" borderId="0"/>
    <xf numFmtId="0" fontId="1" fillId="0" borderId="0"/>
    <xf numFmtId="0" fontId="11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40" fillId="0" borderId="0"/>
    <xf numFmtId="167" fontId="15" fillId="0" borderId="0"/>
    <xf numFmtId="0" fontId="28" fillId="0" borderId="0"/>
    <xf numFmtId="0" fontId="28" fillId="0" borderId="0"/>
    <xf numFmtId="0" fontId="40" fillId="0" borderId="0"/>
    <xf numFmtId="167" fontId="40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63" fillId="0" borderId="0"/>
    <xf numFmtId="0" fontId="156" fillId="0" borderId="0"/>
    <xf numFmtId="0" fontId="63" fillId="0" borderId="0"/>
    <xf numFmtId="0" fontId="28" fillId="0" borderId="0"/>
    <xf numFmtId="0" fontId="28" fillId="0" borderId="0"/>
    <xf numFmtId="0" fontId="63" fillId="0" borderId="0"/>
    <xf numFmtId="0" fontId="15" fillId="0" borderId="0"/>
    <xf numFmtId="0" fontId="1" fillId="0" borderId="0"/>
    <xf numFmtId="0" fontId="164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7" fontId="28" fillId="0" borderId="0"/>
    <xf numFmtId="0" fontId="162" fillId="0" borderId="0"/>
    <xf numFmtId="0" fontId="50" fillId="0" borderId="0"/>
    <xf numFmtId="0" fontId="50" fillId="0" borderId="0"/>
    <xf numFmtId="0" fontId="52" fillId="0" borderId="0"/>
    <xf numFmtId="0" fontId="28" fillId="0" borderId="0"/>
    <xf numFmtId="0" fontId="50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2" fillId="0" borderId="0"/>
    <xf numFmtId="0" fontId="1" fillId="0" borderId="0"/>
    <xf numFmtId="0" fontId="51" fillId="0" borderId="0"/>
    <xf numFmtId="0" fontId="28" fillId="0" borderId="0"/>
    <xf numFmtId="0" fontId="50" fillId="0" borderId="0"/>
    <xf numFmtId="0" fontId="28" fillId="0" borderId="0"/>
    <xf numFmtId="0" fontId="163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62" fillId="0" borderId="0"/>
    <xf numFmtId="0" fontId="15" fillId="0" borderId="0"/>
    <xf numFmtId="0" fontId="5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162" fillId="0" borderId="0"/>
    <xf numFmtId="0" fontId="162" fillId="0" borderId="0"/>
    <xf numFmtId="0" fontId="52" fillId="0" borderId="0"/>
    <xf numFmtId="0" fontId="162" fillId="0" borderId="0"/>
    <xf numFmtId="0" fontId="163" fillId="0" borderId="0"/>
    <xf numFmtId="0" fontId="15" fillId="0" borderId="0"/>
    <xf numFmtId="0" fontId="15" fillId="0" borderId="0"/>
    <xf numFmtId="0" fontId="1" fillId="0" borderId="0"/>
    <xf numFmtId="0" fontId="162" fillId="0" borderId="0"/>
    <xf numFmtId="0" fontId="162" fillId="0" borderId="0"/>
    <xf numFmtId="0" fontId="162" fillId="0" borderId="0"/>
    <xf numFmtId="0" fontId="52" fillId="0" borderId="0"/>
    <xf numFmtId="0" fontId="165" fillId="0" borderId="0"/>
    <xf numFmtId="0" fontId="166" fillId="0" borderId="0"/>
    <xf numFmtId="0" fontId="1" fillId="0" borderId="0"/>
    <xf numFmtId="0" fontId="2" fillId="0" borderId="0"/>
    <xf numFmtId="0" fontId="1" fillId="0" borderId="0"/>
    <xf numFmtId="0" fontId="1" fillId="0" borderId="0"/>
    <xf numFmtId="167" fontId="1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28" fillId="0" borderId="0"/>
    <xf numFmtId="0" fontId="28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0" borderId="0"/>
    <xf numFmtId="0" fontId="1" fillId="0" borderId="0"/>
    <xf numFmtId="0" fontId="15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5" fillId="0" borderId="0"/>
    <xf numFmtId="0" fontId="28" fillId="0" borderId="0"/>
    <xf numFmtId="0" fontId="28" fillId="0" borderId="0"/>
    <xf numFmtId="0" fontId="18" fillId="0" borderId="0"/>
    <xf numFmtId="0" fontId="167" fillId="60" borderId="0" applyNumberFormat="0" applyBorder="0" applyAlignment="0" applyProtection="0"/>
    <xf numFmtId="0" fontId="8" fillId="3" borderId="0" applyNumberFormat="0" applyBorder="0" applyAlignment="0" applyProtection="0"/>
    <xf numFmtId="260" fontId="168" fillId="0" borderId="7">
      <alignment vertical="top"/>
    </xf>
    <xf numFmtId="0" fontId="169" fillId="0" borderId="0" applyNumberFormat="0" applyFill="0" applyBorder="0" applyAlignment="0" applyProtection="0"/>
    <xf numFmtId="261" fontId="28" fillId="0" borderId="0" applyBorder="0" applyProtection="0"/>
    <xf numFmtId="0" fontId="12" fillId="0" borderId="0" applyNumberFormat="0" applyFill="0" applyBorder="0" applyAlignment="0" applyProtection="0"/>
    <xf numFmtId="0" fontId="156" fillId="28" borderId="15" applyNumberFormat="0" applyFont="0" applyAlignment="0" applyProtection="0"/>
    <xf numFmtId="0" fontId="28" fillId="28" borderId="28" applyNumberFormat="0" applyFont="0" applyAlignment="0" applyProtection="0"/>
    <xf numFmtId="0" fontId="28" fillId="28" borderId="28" applyNumberFormat="0" applyFont="0" applyAlignment="0" applyProtection="0"/>
    <xf numFmtId="0" fontId="28" fillId="28" borderId="28" applyNumberFormat="0" applyFont="0" applyAlignment="0" applyProtection="0"/>
    <xf numFmtId="0" fontId="28" fillId="28" borderId="28" applyNumberFormat="0" applyFont="0" applyAlignment="0" applyProtection="0"/>
    <xf numFmtId="0" fontId="28" fillId="28" borderId="28" applyNumberFormat="0" applyFont="0" applyAlignment="0" applyProtection="0"/>
    <xf numFmtId="0" fontId="28" fillId="28" borderId="28" applyNumberFormat="0" applyFont="0" applyAlignment="0" applyProtection="0"/>
    <xf numFmtId="0" fontId="28" fillId="28" borderId="28" applyNumberFormat="0" applyFont="0" applyAlignment="0" applyProtection="0"/>
    <xf numFmtId="0" fontId="28" fillId="28" borderId="28" applyNumberFormat="0" applyFont="0" applyAlignment="0" applyProtection="0"/>
    <xf numFmtId="0" fontId="28" fillId="28" borderId="28" applyNumberFormat="0" applyFont="0" applyAlignment="0" applyProtection="0"/>
    <xf numFmtId="0" fontId="28" fillId="28" borderId="28" applyNumberFormat="0" applyFont="0" applyAlignment="0" applyProtection="0"/>
    <xf numFmtId="0" fontId="28" fillId="28" borderId="28" applyNumberFormat="0" applyFont="0" applyAlignment="0" applyProtection="0"/>
    <xf numFmtId="0" fontId="28" fillId="28" borderId="28" applyNumberFormat="0" applyFont="0" applyAlignment="0" applyProtection="0"/>
    <xf numFmtId="0" fontId="28" fillId="28" borderId="28" applyNumberFormat="0" applyFont="0" applyAlignment="0" applyProtection="0"/>
    <xf numFmtId="0" fontId="28" fillId="28" borderId="28" applyNumberFormat="0" applyFont="0" applyAlignment="0" applyProtection="0"/>
    <xf numFmtId="0" fontId="28" fillId="28" borderId="28" applyNumberFormat="0" applyFont="0" applyAlignment="0" applyProtection="0"/>
    <xf numFmtId="0" fontId="28" fillId="28" borderId="28" applyNumberFormat="0" applyFont="0" applyAlignment="0" applyProtection="0"/>
    <xf numFmtId="49" fontId="148" fillId="0" borderId="10">
      <alignment horizontal="left" vertical="center"/>
    </xf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58" fontId="170" fillId="0" borderId="7"/>
    <xf numFmtId="262" fontId="171" fillId="0" borderId="0" applyFont="0" applyFill="0" applyBorder="0" applyAlignment="0" applyProtection="0"/>
    <xf numFmtId="0" fontId="172" fillId="0" borderId="40" applyNumberFormat="0" applyFill="0" applyAlignment="0" applyProtection="0"/>
    <xf numFmtId="0" fontId="10" fillId="0" borderId="4" applyNumberFormat="0" applyFill="0" applyAlignment="0" applyProtection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50" fillId="0" borderId="0" applyNumberFormat="0" applyFont="0" applyFill="0" applyBorder="0" applyAlignment="0" applyProtection="0">
      <alignment vertical="top"/>
    </xf>
    <xf numFmtId="0" fontId="50" fillId="0" borderId="0" applyNumberFormat="0" applyFont="0" applyFill="0" applyBorder="0" applyAlignment="0" applyProtection="0">
      <alignment vertical="top"/>
    </xf>
    <xf numFmtId="0" fontId="28" fillId="0" borderId="0">
      <alignment vertical="justify"/>
    </xf>
    <xf numFmtId="49" fontId="40" fillId="0" borderId="7" applyNumberFormat="0" applyFill="0" applyAlignment="0" applyProtection="0"/>
    <xf numFmtId="49" fontId="148" fillId="0" borderId="7" applyNumberFormat="0" applyFill="0" applyAlignment="0" applyProtection="0"/>
    <xf numFmtId="0" fontId="17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9" fontId="40" fillId="0" borderId="0"/>
    <xf numFmtId="263" fontId="171" fillId="0" borderId="0" applyFont="0" applyFill="0" applyBorder="0" applyAlignment="0" applyProtection="0"/>
    <xf numFmtId="165" fontId="173" fillId="0" borderId="0" applyFont="0" applyFill="0" applyBorder="0" applyProtection="0">
      <alignment horizontal="right" vertical="top"/>
      <protection locked="0"/>
    </xf>
    <xf numFmtId="263" fontId="174" fillId="0" borderId="41" applyFont="0" applyFill="0" applyBorder="0" applyAlignment="0" applyProtection="0">
      <alignment horizontal="center" vertical="center" wrapText="1"/>
    </xf>
    <xf numFmtId="263" fontId="175" fillId="0" borderId="0" applyFont="0" applyFill="0" applyBorder="0" applyAlignment="0" applyProtection="0"/>
    <xf numFmtId="38" fontId="28" fillId="0" borderId="0" applyFont="0" applyFill="0" applyBorder="0" applyAlignment="0" applyProtection="0"/>
    <xf numFmtId="169" fontId="15" fillId="0" borderId="0" applyFont="0" applyFill="0" applyBorder="0" applyAlignment="0" applyProtection="0"/>
    <xf numFmtId="264" fontId="15" fillId="0" borderId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62" fillId="0" borderId="0" applyFont="0" applyFill="0" applyBorder="0" applyAlignment="0" applyProtection="0"/>
    <xf numFmtId="185" fontId="28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3" fillId="0" borderId="0"/>
    <xf numFmtId="193" fontId="1" fillId="0" borderId="0" applyFont="0" applyFill="0" applyBorder="0" applyAlignment="0" applyProtection="0"/>
    <xf numFmtId="193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5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4" fontId="15" fillId="0" borderId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5" fillId="0" borderId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116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6" fillId="21" borderId="0" applyNumberFormat="0" applyBorder="0" applyAlignment="0" applyProtection="0"/>
    <xf numFmtId="0" fontId="7" fillId="2" borderId="0" applyNumberFormat="0" applyBorder="0" applyAlignment="0" applyProtection="0"/>
    <xf numFmtId="4" fontId="15" fillId="0" borderId="7"/>
    <xf numFmtId="37" fontId="28" fillId="0" borderId="0" applyFont="0" applyBorder="0" applyAlignment="0" applyProtection="0"/>
    <xf numFmtId="169" fontId="42" fillId="0" borderId="0">
      <protection locked="0"/>
    </xf>
    <xf numFmtId="49" fontId="177" fillId="0" borderId="7">
      <alignment horizontal="center" vertical="center" wrapText="1"/>
    </xf>
    <xf numFmtId="49" fontId="178" fillId="0" borderId="7" applyNumberFormat="0" applyFill="0" applyAlignment="0" applyProtection="0"/>
    <xf numFmtId="0" fontId="1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4">
    <xf numFmtId="0" fontId="0" fillId="0" borderId="0" xfId="0"/>
    <xf numFmtId="0" fontId="16" fillId="0" borderId="0" xfId="2" applyFont="1" applyAlignment="1">
      <alignment horizontal="center" vertical="center" wrapText="1"/>
    </xf>
    <xf numFmtId="0" fontId="16" fillId="0" borderId="0" xfId="2" applyFont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2" applyFont="1" applyAlignment="1">
      <alignment vertical="center" wrapText="1"/>
    </xf>
    <xf numFmtId="0" fontId="16" fillId="0" borderId="0" xfId="2" applyFont="1" applyAlignment="1">
      <alignment horizontal="right" vertical="center" wrapText="1"/>
    </xf>
    <xf numFmtId="0" fontId="17" fillId="0" borderId="0" xfId="0" applyFont="1" applyFill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0" fontId="16" fillId="0" borderId="0" xfId="4" applyFont="1" applyFill="1" applyAlignment="1">
      <alignment horizontal="center" vertical="center" wrapText="1"/>
    </xf>
    <xf numFmtId="0" fontId="16" fillId="0" borderId="0" xfId="2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6" fillId="0" borderId="6" xfId="3" applyFont="1" applyFill="1" applyBorder="1" applyAlignment="1">
      <alignment horizontal="center" vertical="center" wrapText="1"/>
    </xf>
    <xf numFmtId="3" fontId="16" fillId="0" borderId="7" xfId="5" applyNumberFormat="1" applyFont="1" applyFill="1" applyBorder="1" applyAlignment="1">
      <alignment horizontal="center" vertical="center" wrapText="1"/>
    </xf>
    <xf numFmtId="0" fontId="16" fillId="0" borderId="7" xfId="6" applyFont="1" applyFill="1" applyBorder="1" applyAlignment="1">
      <alignment horizontal="center" vertical="center" wrapText="1"/>
    </xf>
    <xf numFmtId="0" fontId="16" fillId="0" borderId="0" xfId="6" applyFont="1" applyFill="1" applyBorder="1" applyAlignment="1">
      <alignment horizontal="center" vertical="center" wrapText="1"/>
    </xf>
    <xf numFmtId="0" fontId="23" fillId="0" borderId="7" xfId="6" applyFont="1" applyFill="1" applyBorder="1" applyAlignment="1">
      <alignment horizontal="center" vertical="center" wrapText="1"/>
    </xf>
    <xf numFmtId="0" fontId="16" fillId="0" borderId="7" xfId="3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0" xfId="6" applyFont="1" applyFill="1" applyAlignment="1">
      <alignment horizontal="center" vertical="center" wrapText="1"/>
    </xf>
    <xf numFmtId="0" fontId="16" fillId="0" borderId="0" xfId="6" applyFont="1" applyFill="1" applyAlignment="1">
      <alignment vertical="center" wrapText="1"/>
    </xf>
    <xf numFmtId="0" fontId="22" fillId="0" borderId="7" xfId="2" applyFont="1" applyFill="1" applyBorder="1" applyAlignment="1">
      <alignment horizontal="center" vertical="center" wrapText="1"/>
    </xf>
    <xf numFmtId="0" fontId="22" fillId="0" borderId="7" xfId="2" applyFont="1" applyFill="1" applyBorder="1" applyAlignment="1">
      <alignment horizontal="left" vertical="center" wrapText="1"/>
    </xf>
    <xf numFmtId="3" fontId="22" fillId="0" borderId="7" xfId="2" applyNumberFormat="1" applyFont="1" applyFill="1" applyBorder="1" applyAlignment="1">
      <alignment horizontal="center" vertical="center" wrapText="1"/>
    </xf>
    <xf numFmtId="9" fontId="22" fillId="0" borderId="7" xfId="1" applyFont="1" applyFill="1" applyBorder="1" applyAlignment="1">
      <alignment horizontal="center" vertical="center" wrapText="1"/>
    </xf>
    <xf numFmtId="0" fontId="16" fillId="0" borderId="0" xfId="2" applyFont="1" applyBorder="1" applyAlignment="1">
      <alignment horizontal="center" vertical="center" wrapText="1"/>
    </xf>
    <xf numFmtId="0" fontId="16" fillId="0" borderId="7" xfId="2" applyFont="1" applyBorder="1" applyAlignment="1">
      <alignment horizontal="center" vertical="center" wrapText="1"/>
    </xf>
    <xf numFmtId="3" fontId="24" fillId="0" borderId="0" xfId="2" applyNumberFormat="1" applyFont="1" applyAlignment="1">
      <alignment horizontal="center" vertical="center" wrapText="1"/>
    </xf>
    <xf numFmtId="3" fontId="16" fillId="0" borderId="0" xfId="2" applyNumberFormat="1" applyFont="1" applyAlignment="1">
      <alignment horizontal="center" vertical="center" wrapText="1"/>
    </xf>
    <xf numFmtId="9" fontId="16" fillId="0" borderId="0" xfId="1" applyFont="1" applyAlignment="1">
      <alignment horizontal="center" vertical="center" wrapText="1"/>
    </xf>
    <xf numFmtId="9" fontId="16" fillId="0" borderId="0" xfId="2" applyNumberFormat="1" applyFont="1" applyAlignment="1">
      <alignment horizontal="center" vertical="center" wrapText="1"/>
    </xf>
    <xf numFmtId="0" fontId="25" fillId="0" borderId="7" xfId="2" applyFont="1" applyFill="1" applyBorder="1" applyAlignment="1">
      <alignment horizontal="center" vertical="center" wrapText="1"/>
    </xf>
    <xf numFmtId="0" fontId="25" fillId="0" borderId="7" xfId="2" applyFont="1" applyFill="1" applyBorder="1" applyAlignment="1">
      <alignment horizontal="left" vertical="center" wrapText="1"/>
    </xf>
    <xf numFmtId="0" fontId="26" fillId="0" borderId="7" xfId="2" applyFont="1" applyFill="1" applyBorder="1" applyAlignment="1">
      <alignment horizontal="center" vertical="center" wrapText="1"/>
    </xf>
    <xf numFmtId="3" fontId="25" fillId="0" borderId="7" xfId="2" applyNumberFormat="1" applyFont="1" applyFill="1" applyBorder="1" applyAlignment="1">
      <alignment horizontal="center" vertical="center" wrapText="1"/>
    </xf>
    <xf numFmtId="3" fontId="25" fillId="0" borderId="7" xfId="2" applyNumberFormat="1" applyFont="1" applyBorder="1" applyAlignment="1">
      <alignment horizontal="center" vertical="center" wrapText="1"/>
    </xf>
    <xf numFmtId="9" fontId="25" fillId="0" borderId="7" xfId="1" applyFont="1" applyFill="1" applyBorder="1" applyAlignment="1">
      <alignment horizontal="center" vertical="center" wrapText="1"/>
    </xf>
    <xf numFmtId="3" fontId="25" fillId="0" borderId="0" xfId="2" applyNumberFormat="1" applyFont="1" applyFill="1" applyBorder="1" applyAlignment="1">
      <alignment horizontal="center" vertical="center" wrapText="1"/>
    </xf>
    <xf numFmtId="3" fontId="27" fillId="0" borderId="7" xfId="2" applyNumberFormat="1" applyFont="1" applyFill="1" applyBorder="1" applyAlignment="1">
      <alignment horizontal="center" vertical="center" wrapText="1"/>
    </xf>
    <xf numFmtId="0" fontId="25" fillId="0" borderId="0" xfId="2" applyFont="1" applyAlignment="1">
      <alignment vertical="center" wrapText="1"/>
    </xf>
    <xf numFmtId="3" fontId="26" fillId="0" borderId="7" xfId="2" applyNumberFormat="1" applyFont="1" applyFill="1" applyBorder="1" applyAlignment="1">
      <alignment horizontal="center" vertical="center" wrapText="1"/>
    </xf>
    <xf numFmtId="0" fontId="25" fillId="0" borderId="7" xfId="3" applyFont="1" applyFill="1" applyBorder="1" applyAlignment="1">
      <alignment vertical="center" wrapText="1"/>
    </xf>
    <xf numFmtId="3" fontId="22" fillId="0" borderId="7" xfId="2" applyNumberFormat="1" applyFont="1" applyBorder="1" applyAlignment="1">
      <alignment horizontal="center" vertical="center" wrapText="1"/>
    </xf>
    <xf numFmtId="3" fontId="22" fillId="0" borderId="7" xfId="2" applyNumberFormat="1" applyFont="1" applyFill="1" applyBorder="1" applyAlignment="1">
      <alignment horizontal="left" vertical="center" wrapText="1"/>
    </xf>
    <xf numFmtId="3" fontId="25" fillId="0" borderId="7" xfId="2" applyNumberFormat="1" applyFont="1" applyFill="1" applyBorder="1" applyAlignment="1">
      <alignment horizontal="left" vertical="center" wrapText="1"/>
    </xf>
    <xf numFmtId="3" fontId="25" fillId="0" borderId="6" xfId="2" applyNumberFormat="1" applyFont="1" applyFill="1" applyBorder="1" applyAlignment="1">
      <alignment horizontal="center" vertical="center" wrapText="1"/>
    </xf>
    <xf numFmtId="3" fontId="25" fillId="0" borderId="11" xfId="2" applyNumberFormat="1" applyFont="1" applyFill="1" applyBorder="1" applyAlignment="1">
      <alignment horizontal="center" vertical="center" wrapText="1"/>
    </xf>
    <xf numFmtId="0" fontId="16" fillId="0" borderId="0" xfId="2" applyFont="1" applyBorder="1" applyAlignment="1">
      <alignment vertical="center" wrapText="1"/>
    </xf>
    <xf numFmtId="0" fontId="25" fillId="0" borderId="7" xfId="7" applyFont="1" applyFill="1" applyBorder="1" applyAlignment="1">
      <alignment horizontal="left" vertical="center" wrapText="1"/>
    </xf>
    <xf numFmtId="3" fontId="29" fillId="0" borderId="0" xfId="2" applyNumberFormat="1" applyFont="1" applyAlignment="1">
      <alignment horizontal="center" vertical="center" wrapText="1"/>
    </xf>
    <xf numFmtId="3" fontId="16" fillId="0" borderId="7" xfId="2" applyNumberFormat="1" applyFont="1" applyBorder="1" applyAlignment="1">
      <alignment horizontal="center" vertical="center" wrapText="1"/>
    </xf>
    <xf numFmtId="9" fontId="16" fillId="0" borderId="7" xfId="1" applyFont="1" applyFill="1" applyBorder="1" applyAlignment="1">
      <alignment horizontal="center" vertical="center" wrapText="1"/>
    </xf>
    <xf numFmtId="0" fontId="16" fillId="0" borderId="7" xfId="2" applyFont="1" applyFill="1" applyBorder="1" applyAlignment="1">
      <alignment horizontal="center" vertical="center" wrapText="1"/>
    </xf>
    <xf numFmtId="0" fontId="16" fillId="0" borderId="7" xfId="2" applyFont="1" applyFill="1" applyBorder="1" applyAlignment="1">
      <alignment horizontal="left" vertical="center" wrapText="1"/>
    </xf>
    <xf numFmtId="3" fontId="16" fillId="0" borderId="7" xfId="2" applyNumberFormat="1" applyFont="1" applyFill="1" applyBorder="1" applyAlignment="1">
      <alignment horizontal="center" vertical="center" wrapText="1"/>
    </xf>
    <xf numFmtId="14" fontId="16" fillId="0" borderId="7" xfId="2" applyNumberFormat="1" applyFont="1" applyFill="1" applyBorder="1" applyAlignment="1">
      <alignment horizontal="center" vertical="center" wrapText="1"/>
    </xf>
    <xf numFmtId="3" fontId="30" fillId="0" borderId="7" xfId="2" applyNumberFormat="1" applyFont="1" applyBorder="1" applyAlignment="1">
      <alignment horizontal="center" vertical="center" wrapText="1"/>
    </xf>
    <xf numFmtId="0" fontId="16" fillId="0" borderId="7" xfId="2" applyFont="1" applyBorder="1" applyAlignment="1">
      <alignment vertical="center" wrapText="1"/>
    </xf>
    <xf numFmtId="3" fontId="23" fillId="0" borderId="0" xfId="2" applyNumberFormat="1" applyFont="1" applyAlignment="1">
      <alignment horizontal="center" vertical="center" wrapText="1"/>
    </xf>
    <xf numFmtId="3" fontId="22" fillId="0" borderId="7" xfId="8" applyNumberFormat="1" applyFont="1" applyFill="1" applyBorder="1" applyAlignment="1">
      <alignment horizontal="center" vertical="center" wrapText="1"/>
    </xf>
    <xf numFmtId="3" fontId="16" fillId="0" borderId="0" xfId="2" applyNumberFormat="1" applyFont="1" applyAlignment="1">
      <alignment vertical="center" wrapText="1"/>
    </xf>
    <xf numFmtId="0" fontId="25" fillId="0" borderId="7" xfId="2" applyFont="1" applyFill="1" applyBorder="1" applyAlignment="1">
      <alignment vertical="center" wrapText="1"/>
    </xf>
    <xf numFmtId="4" fontId="16" fillId="0" borderId="0" xfId="2" applyNumberFormat="1" applyFont="1" applyAlignment="1">
      <alignment horizontal="center" vertical="center" wrapText="1"/>
    </xf>
    <xf numFmtId="0" fontId="16" fillId="0" borderId="7" xfId="2" applyFont="1" applyFill="1" applyBorder="1" applyAlignment="1">
      <alignment vertical="center" wrapText="1"/>
    </xf>
    <xf numFmtId="0" fontId="22" fillId="0" borderId="7" xfId="0" applyFont="1" applyFill="1" applyBorder="1" applyAlignment="1">
      <alignment vertical="center" wrapText="1"/>
    </xf>
    <xf numFmtId="4" fontId="22" fillId="0" borderId="7" xfId="2" applyNumberFormat="1" applyFont="1" applyFill="1" applyBorder="1" applyAlignment="1">
      <alignment horizontal="center" vertical="center" wrapText="1"/>
    </xf>
    <xf numFmtId="4" fontId="22" fillId="0" borderId="7" xfId="2" applyNumberFormat="1" applyFont="1" applyBorder="1" applyAlignment="1">
      <alignment horizontal="center" vertical="center" wrapText="1"/>
    </xf>
    <xf numFmtId="4" fontId="25" fillId="0" borderId="7" xfId="2" applyNumberFormat="1" applyFont="1" applyFill="1" applyBorder="1" applyAlignment="1">
      <alignment horizontal="center" vertical="center" wrapText="1"/>
    </xf>
    <xf numFmtId="4" fontId="25" fillId="0" borderId="7" xfId="2" applyNumberFormat="1" applyFont="1" applyBorder="1" applyAlignment="1">
      <alignment horizontal="center" vertical="center" wrapText="1"/>
    </xf>
    <xf numFmtId="0" fontId="22" fillId="0" borderId="7" xfId="2" applyFont="1" applyFill="1" applyBorder="1" applyAlignment="1">
      <alignment horizontal="center" vertical="top" wrapText="1"/>
    </xf>
    <xf numFmtId="0" fontId="22" fillId="0" borderId="0" xfId="2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4" fontId="22" fillId="0" borderId="0" xfId="2" applyNumberFormat="1" applyFont="1" applyFill="1" applyBorder="1" applyAlignment="1">
      <alignment horizontal="center" vertical="center" wrapText="1"/>
    </xf>
    <xf numFmtId="164" fontId="22" fillId="0" borderId="0" xfId="2" applyNumberFormat="1" applyFont="1" applyFill="1" applyBorder="1" applyAlignment="1">
      <alignment horizontal="center" vertical="center" wrapText="1"/>
    </xf>
    <xf numFmtId="4" fontId="22" fillId="0" borderId="0" xfId="2" applyNumberFormat="1" applyFont="1" applyBorder="1" applyAlignment="1">
      <alignment horizontal="center" vertical="center" wrapText="1"/>
    </xf>
    <xf numFmtId="10" fontId="22" fillId="0" borderId="0" xfId="1" applyNumberFormat="1" applyFont="1" applyFill="1" applyBorder="1" applyAlignment="1">
      <alignment horizontal="center" vertical="center" wrapText="1"/>
    </xf>
    <xf numFmtId="3" fontId="22" fillId="0" borderId="0" xfId="2" applyNumberFormat="1" applyFont="1" applyAlignment="1">
      <alignment horizontal="center" vertical="center" wrapText="1"/>
    </xf>
    <xf numFmtId="4" fontId="25" fillId="0" borderId="0" xfId="2" applyNumberFormat="1" applyFont="1" applyFill="1" applyBorder="1" applyAlignment="1">
      <alignment horizontal="center" vertical="center" wrapText="1"/>
    </xf>
    <xf numFmtId="3" fontId="25" fillId="0" borderId="0" xfId="2" applyNumberFormat="1" applyFont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center" vertical="center" wrapText="1"/>
    </xf>
    <xf numFmtId="0" fontId="25" fillId="0" borderId="0" xfId="2" applyFont="1" applyBorder="1" applyAlignment="1">
      <alignment horizontal="center" vertical="center" wrapText="1"/>
    </xf>
    <xf numFmtId="0" fontId="25" fillId="0" borderId="0" xfId="2" applyFont="1" applyAlignment="1">
      <alignment horizontal="center" vertical="center" wrapText="1"/>
    </xf>
    <xf numFmtId="0" fontId="24" fillId="0" borderId="0" xfId="2" applyFont="1" applyAlignment="1">
      <alignment horizontal="left" vertical="center" wrapText="1"/>
    </xf>
    <xf numFmtId="4" fontId="16" fillId="0" borderId="0" xfId="2" applyNumberFormat="1" applyFont="1" applyFill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9" fontId="16" fillId="0" borderId="0" xfId="1" applyFont="1" applyAlignment="1">
      <alignment vertical="center" wrapText="1"/>
    </xf>
    <xf numFmtId="0" fontId="16" fillId="0" borderId="0" xfId="2" applyFont="1" applyFill="1" applyAlignment="1">
      <alignment horizontal="left" vertical="center"/>
    </xf>
    <xf numFmtId="0" fontId="31" fillId="0" borderId="0" xfId="0" applyFont="1" applyFill="1" applyAlignment="1">
      <alignment horizontal="center" vertical="center" wrapText="1"/>
    </xf>
    <xf numFmtId="3" fontId="16" fillId="0" borderId="0" xfId="4" applyNumberFormat="1" applyFont="1" applyFill="1" applyAlignment="1">
      <alignment horizontal="center" vertical="center" wrapText="1"/>
    </xf>
    <xf numFmtId="4" fontId="16" fillId="0" borderId="0" xfId="4" applyNumberFormat="1" applyFont="1" applyFill="1" applyAlignment="1">
      <alignment horizontal="center" vertical="center" wrapText="1"/>
    </xf>
    <xf numFmtId="0" fontId="16" fillId="0" borderId="0" xfId="2" applyFont="1" applyFill="1" applyAlignment="1">
      <alignment horizontal="left" vertical="center" wrapText="1"/>
    </xf>
    <xf numFmtId="0" fontId="16" fillId="0" borderId="0" xfId="2" applyFont="1" applyFill="1" applyAlignment="1">
      <alignment horizontal="center" vertical="top" wrapText="1"/>
    </xf>
    <xf numFmtId="0" fontId="16" fillId="0" borderId="0" xfId="2" applyFont="1" applyFill="1" applyAlignment="1">
      <alignment horizontal="left" wrapText="1"/>
    </xf>
    <xf numFmtId="3" fontId="16" fillId="0" borderId="0" xfId="6" applyNumberFormat="1" applyFont="1" applyFill="1" applyAlignment="1">
      <alignment horizontal="center" vertical="center" wrapText="1"/>
    </xf>
    <xf numFmtId="0" fontId="16" fillId="0" borderId="0" xfId="4" applyFont="1" applyFill="1" applyAlignment="1">
      <alignment vertical="center" wrapText="1"/>
    </xf>
    <xf numFmtId="0" fontId="16" fillId="0" borderId="0" xfId="3" applyFont="1" applyFill="1" applyAlignment="1">
      <alignment horizontal="center" vertical="top" wrapText="1"/>
    </xf>
    <xf numFmtId="0" fontId="26" fillId="0" borderId="0" xfId="3" applyFont="1" applyFill="1" applyAlignment="1">
      <alignment horizontal="center" vertical="top" wrapText="1"/>
    </xf>
    <xf numFmtId="3" fontId="16" fillId="0" borderId="0" xfId="6" applyNumberFormat="1" applyFont="1" applyFill="1" applyAlignment="1">
      <alignment horizontal="center" vertical="top" wrapText="1"/>
    </xf>
    <xf numFmtId="0" fontId="16" fillId="0" borderId="0" xfId="4" applyFont="1" applyFill="1" applyAlignment="1">
      <alignment vertical="top" wrapText="1"/>
    </xf>
    <xf numFmtId="0" fontId="17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0" fontId="180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Fill="1" applyAlignment="1">
      <alignment horizontal="center" vertical="top" wrapText="1"/>
    </xf>
    <xf numFmtId="0" fontId="16" fillId="0" borderId="0" xfId="4" applyFont="1" applyFill="1" applyAlignment="1">
      <alignment horizontal="center" vertical="top" wrapText="1"/>
    </xf>
    <xf numFmtId="0" fontId="16" fillId="0" borderId="7" xfId="3" applyFont="1" applyFill="1" applyBorder="1" applyAlignment="1">
      <alignment horizontal="center" vertical="top" wrapText="1"/>
    </xf>
    <xf numFmtId="3" fontId="16" fillId="0" borderId="7" xfId="5" applyNumberFormat="1" applyFont="1" applyFill="1" applyBorder="1" applyAlignment="1">
      <alignment horizontal="center" vertical="top" wrapText="1"/>
    </xf>
    <xf numFmtId="0" fontId="16" fillId="0" borderId="7" xfId="6" applyFont="1" applyFill="1" applyBorder="1" applyAlignment="1">
      <alignment horizontal="center" vertical="top" wrapText="1"/>
    </xf>
    <xf numFmtId="0" fontId="22" fillId="0" borderId="7" xfId="3" applyFont="1" applyFill="1" applyBorder="1" applyAlignment="1">
      <alignment horizontal="center" vertical="center" wrapText="1"/>
    </xf>
    <xf numFmtId="0" fontId="22" fillId="0" borderId="7" xfId="3" applyFont="1" applyFill="1" applyBorder="1" applyAlignment="1">
      <alignment vertical="center" wrapText="1"/>
    </xf>
    <xf numFmtId="3" fontId="22" fillId="0" borderId="7" xfId="3" applyNumberFormat="1" applyFont="1" applyFill="1" applyBorder="1" applyAlignment="1">
      <alignment horizontal="center" vertical="center" wrapText="1"/>
    </xf>
    <xf numFmtId="3" fontId="24" fillId="0" borderId="0" xfId="4" applyNumberFormat="1" applyFont="1" applyFill="1" applyAlignment="1">
      <alignment horizontal="center" vertical="center" wrapText="1"/>
    </xf>
    <xf numFmtId="3" fontId="22" fillId="0" borderId="7" xfId="4" applyNumberFormat="1" applyFont="1" applyFill="1" applyBorder="1" applyAlignment="1">
      <alignment horizontal="center" vertical="center" wrapText="1"/>
    </xf>
    <xf numFmtId="9" fontId="16" fillId="0" borderId="0" xfId="1" applyFont="1" applyFill="1" applyAlignment="1">
      <alignment vertical="center" wrapText="1"/>
    </xf>
    <xf numFmtId="0" fontId="25" fillId="0" borderId="7" xfId="3" applyFont="1" applyFill="1" applyBorder="1" applyAlignment="1">
      <alignment horizontal="center" vertical="center" wrapText="1"/>
    </xf>
    <xf numFmtId="3" fontId="25" fillId="0" borderId="7" xfId="3" applyNumberFormat="1" applyFont="1" applyFill="1" applyBorder="1" applyAlignment="1">
      <alignment horizontal="center" vertical="center" wrapText="1"/>
    </xf>
    <xf numFmtId="9" fontId="16" fillId="0" borderId="0" xfId="4" applyNumberFormat="1" applyFont="1" applyFill="1" applyAlignment="1">
      <alignment vertical="center" wrapText="1"/>
    </xf>
    <xf numFmtId="0" fontId="25" fillId="0" borderId="0" xfId="4" applyFont="1" applyFill="1" applyAlignment="1">
      <alignment vertical="center" wrapText="1"/>
    </xf>
    <xf numFmtId="0" fontId="25" fillId="0" borderId="7" xfId="0" applyFont="1" applyFill="1" applyBorder="1" applyAlignment="1">
      <alignment vertical="center" wrapText="1"/>
    </xf>
    <xf numFmtId="3" fontId="30" fillId="0" borderId="7" xfId="3" applyNumberFormat="1" applyFont="1" applyFill="1" applyBorder="1" applyAlignment="1">
      <alignment horizontal="center" vertical="center" wrapText="1"/>
    </xf>
    <xf numFmtId="3" fontId="25" fillId="0" borderId="7" xfId="5" applyNumberFormat="1" applyFont="1" applyFill="1" applyBorder="1" applyAlignment="1">
      <alignment vertical="center" wrapText="1"/>
    </xf>
    <xf numFmtId="3" fontId="25" fillId="0" borderId="7" xfId="3" applyNumberFormat="1" applyFont="1" applyFill="1" applyBorder="1" applyAlignment="1">
      <alignment horizontal="left" vertical="center" wrapText="1"/>
    </xf>
    <xf numFmtId="3" fontId="26" fillId="0" borderId="7" xfId="3" applyNumberFormat="1" applyFont="1" applyFill="1" applyBorder="1" applyAlignment="1">
      <alignment horizontal="center" vertical="center" wrapText="1"/>
    </xf>
    <xf numFmtId="3" fontId="26" fillId="61" borderId="7" xfId="3" applyNumberFormat="1" applyFont="1" applyFill="1" applyBorder="1" applyAlignment="1">
      <alignment horizontal="center" vertical="center" wrapText="1"/>
    </xf>
    <xf numFmtId="9" fontId="26" fillId="0" borderId="7" xfId="1" applyFont="1" applyFill="1" applyBorder="1" applyAlignment="1">
      <alignment horizontal="center" vertical="center" wrapText="1"/>
    </xf>
    <xf numFmtId="3" fontId="25" fillId="61" borderId="7" xfId="3" applyNumberFormat="1" applyFont="1" applyFill="1" applyBorder="1" applyAlignment="1">
      <alignment horizontal="center" vertical="center" wrapText="1"/>
    </xf>
    <xf numFmtId="3" fontId="22" fillId="61" borderId="7" xfId="3" applyNumberFormat="1" applyFont="1" applyFill="1" applyBorder="1" applyAlignment="1">
      <alignment horizontal="center" vertical="center" wrapText="1"/>
    </xf>
    <xf numFmtId="16" fontId="25" fillId="0" borderId="7" xfId="3" applyNumberFormat="1" applyFont="1" applyFill="1" applyBorder="1" applyAlignment="1">
      <alignment horizontal="center" vertical="center" wrapText="1"/>
    </xf>
    <xf numFmtId="4" fontId="16" fillId="0" borderId="0" xfId="4" applyNumberFormat="1" applyFont="1" applyFill="1" applyAlignment="1">
      <alignment vertical="center" wrapText="1"/>
    </xf>
    <xf numFmtId="3" fontId="25" fillId="0" borderId="7" xfId="4" applyNumberFormat="1" applyFont="1" applyFill="1" applyBorder="1" applyAlignment="1">
      <alignment horizontal="center" vertical="center" wrapText="1"/>
    </xf>
    <xf numFmtId="3" fontId="181" fillId="0" borderId="7" xfId="4" applyNumberFormat="1" applyFont="1" applyFill="1" applyBorder="1" applyAlignment="1">
      <alignment horizontal="center" vertical="center" wrapText="1"/>
    </xf>
    <xf numFmtId="209" fontId="25" fillId="0" borderId="7" xfId="1" applyNumberFormat="1" applyFont="1" applyFill="1" applyBorder="1" applyAlignment="1">
      <alignment horizontal="center" vertical="center" wrapText="1"/>
    </xf>
    <xf numFmtId="3" fontId="25" fillId="61" borderId="7" xfId="4" applyNumberFormat="1" applyFont="1" applyFill="1" applyBorder="1" applyAlignment="1">
      <alignment horizontal="center" vertical="center" wrapText="1"/>
    </xf>
    <xf numFmtId="0" fontId="22" fillId="0" borderId="7" xfId="845" applyFont="1" applyFill="1" applyBorder="1" applyAlignment="1">
      <alignment horizontal="center" vertical="center" wrapText="1"/>
    </xf>
    <xf numFmtId="0" fontId="25" fillId="0" borderId="7" xfId="4" applyFont="1" applyFill="1" applyBorder="1" applyAlignment="1">
      <alignment vertical="center" wrapText="1"/>
    </xf>
    <xf numFmtId="0" fontId="25" fillId="0" borderId="7" xfId="845" applyFont="1" applyFill="1" applyBorder="1" applyAlignment="1">
      <alignment horizontal="center" vertical="center" wrapText="1"/>
    </xf>
    <xf numFmtId="3" fontId="25" fillId="0" borderId="7" xfId="845" applyNumberFormat="1" applyFont="1" applyFill="1" applyBorder="1" applyAlignment="1">
      <alignment horizontal="center" vertical="center" wrapText="1"/>
    </xf>
    <xf numFmtId="0" fontId="25" fillId="0" borderId="7" xfId="3" applyFont="1" applyFill="1" applyBorder="1" applyAlignment="1">
      <alignment horizontal="center" vertical="top" wrapText="1"/>
    </xf>
    <xf numFmtId="0" fontId="25" fillId="0" borderId="7" xfId="4" applyFont="1" applyFill="1" applyBorder="1" applyAlignment="1">
      <alignment vertical="top" wrapText="1"/>
    </xf>
    <xf numFmtId="2" fontId="25" fillId="0" borderId="7" xfId="3" applyNumberFormat="1" applyFont="1" applyFill="1" applyBorder="1" applyAlignment="1">
      <alignment horizontal="center" vertical="center" wrapText="1"/>
    </xf>
    <xf numFmtId="3" fontId="25" fillId="0" borderId="7" xfId="3" applyNumberFormat="1" applyFont="1" applyFill="1" applyBorder="1" applyAlignment="1">
      <alignment vertical="center" wrapText="1"/>
    </xf>
    <xf numFmtId="1" fontId="22" fillId="0" borderId="7" xfId="3" applyNumberFormat="1" applyFont="1" applyFill="1" applyBorder="1" applyAlignment="1">
      <alignment horizontal="center" vertical="center" wrapText="1"/>
    </xf>
    <xf numFmtId="9" fontId="16" fillId="0" borderId="7" xfId="1" applyFont="1" applyFill="1" applyBorder="1" applyAlignment="1">
      <alignment horizontal="center" vertical="top" wrapText="1"/>
    </xf>
    <xf numFmtId="0" fontId="25" fillId="0" borderId="7" xfId="845" applyFont="1" applyFill="1" applyBorder="1" applyAlignment="1">
      <alignment vertical="center" wrapText="1"/>
    </xf>
    <xf numFmtId="0" fontId="26" fillId="0" borderId="7" xfId="3" applyFont="1" applyFill="1" applyBorder="1" applyAlignment="1">
      <alignment horizontal="center" vertical="center" wrapText="1"/>
    </xf>
    <xf numFmtId="4" fontId="30" fillId="0" borderId="7" xfId="3" applyNumberFormat="1" applyFont="1" applyFill="1" applyBorder="1" applyAlignment="1">
      <alignment horizontal="center" vertical="center" wrapText="1"/>
    </xf>
    <xf numFmtId="3" fontId="25" fillId="0" borderId="0" xfId="4" applyNumberFormat="1" applyFont="1" applyFill="1" applyAlignment="1">
      <alignment vertical="center" wrapText="1"/>
    </xf>
    <xf numFmtId="0" fontId="182" fillId="0" borderId="0" xfId="4" applyFont="1" applyFill="1" applyAlignment="1">
      <alignment vertical="center" wrapText="1"/>
    </xf>
    <xf numFmtId="0" fontId="183" fillId="0" borderId="7" xfId="2" applyFont="1" applyFill="1" applyBorder="1" applyAlignment="1">
      <alignment horizontal="left" vertical="center" wrapText="1"/>
    </xf>
    <xf numFmtId="0" fontId="184" fillId="0" borderId="0" xfId="4" applyFont="1" applyFill="1" applyAlignment="1">
      <alignment vertical="center" wrapText="1"/>
    </xf>
    <xf numFmtId="0" fontId="22" fillId="0" borderId="6" xfId="845" applyFont="1" applyFill="1" applyBorder="1" applyAlignment="1">
      <alignment horizontal="center" vertical="center" wrapText="1"/>
    </xf>
    <xf numFmtId="164" fontId="22" fillId="0" borderId="7" xfId="3" applyNumberFormat="1" applyFont="1" applyFill="1" applyBorder="1" applyAlignment="1">
      <alignment horizontal="center" vertical="center" wrapText="1"/>
    </xf>
    <xf numFmtId="3" fontId="16" fillId="0" borderId="0" xfId="4" applyNumberFormat="1" applyFont="1" applyFill="1" applyAlignment="1">
      <alignment vertical="center" wrapText="1"/>
    </xf>
    <xf numFmtId="0" fontId="22" fillId="0" borderId="7" xfId="0" applyFont="1" applyFill="1" applyBorder="1" applyAlignment="1">
      <alignment horizontal="center" vertical="center" wrapText="1"/>
    </xf>
    <xf numFmtId="4" fontId="22" fillId="0" borderId="7" xfId="3" applyNumberFormat="1" applyFont="1" applyFill="1" applyBorder="1" applyAlignment="1">
      <alignment horizontal="center" vertical="center" wrapText="1"/>
    </xf>
    <xf numFmtId="0" fontId="185" fillId="0" borderId="0" xfId="4" applyFont="1" applyFill="1" applyAlignment="1">
      <alignment vertical="center" wrapText="1"/>
    </xf>
    <xf numFmtId="0" fontId="22" fillId="0" borderId="0" xfId="4" applyFont="1" applyFill="1" applyAlignment="1">
      <alignment vertical="center" wrapText="1"/>
    </xf>
    <xf numFmtId="4" fontId="25" fillId="0" borderId="7" xfId="3" applyNumberFormat="1" applyFont="1" applyFill="1" applyBorder="1" applyAlignment="1">
      <alignment horizontal="center" vertical="center" wrapText="1"/>
    </xf>
    <xf numFmtId="3" fontId="26" fillId="0" borderId="0" xfId="4" applyNumberFormat="1" applyFont="1" applyFill="1" applyAlignment="1">
      <alignment vertical="center" wrapText="1"/>
    </xf>
    <xf numFmtId="4" fontId="16" fillId="0" borderId="0" xfId="3" applyNumberFormat="1" applyFont="1" applyFill="1" applyBorder="1" applyAlignment="1">
      <alignment horizontal="center" vertical="top" wrapText="1"/>
    </xf>
    <xf numFmtId="4" fontId="26" fillId="0" borderId="0" xfId="3" applyNumberFormat="1" applyFont="1" applyFill="1" applyBorder="1" applyAlignment="1">
      <alignment horizontal="center" vertical="top" wrapText="1"/>
    </xf>
    <xf numFmtId="10" fontId="26" fillId="0" borderId="0" xfId="1" applyNumberFormat="1" applyFont="1" applyFill="1" applyBorder="1" applyAlignment="1">
      <alignment horizontal="center" vertical="top" wrapText="1"/>
    </xf>
    <xf numFmtId="0" fontId="26" fillId="0" borderId="0" xfId="4" applyFont="1" applyFill="1" applyAlignment="1">
      <alignment horizontal="center" vertical="center" wrapText="1"/>
    </xf>
    <xf numFmtId="0" fontId="186" fillId="0" borderId="0" xfId="4" applyFont="1" applyFill="1" applyAlignment="1">
      <alignment vertical="center" wrapText="1"/>
    </xf>
    <xf numFmtId="0" fontId="26" fillId="0" borderId="0" xfId="4" applyFont="1" applyFill="1" applyAlignment="1">
      <alignment vertical="center" wrapText="1"/>
    </xf>
    <xf numFmtId="0" fontId="24" fillId="0" borderId="0" xfId="2" applyFont="1" applyAlignment="1">
      <alignment horizontal="left" vertical="top" wrapText="1"/>
    </xf>
    <xf numFmtId="0" fontId="24" fillId="0" borderId="0" xfId="2" applyFont="1" applyAlignment="1">
      <alignment vertical="center" wrapText="1"/>
    </xf>
    <xf numFmtId="0" fontId="16" fillId="0" borderId="0" xfId="0" applyFont="1" applyFill="1" applyBorder="1" applyAlignment="1">
      <alignment horizontal="left" vertical="top" wrapText="1"/>
    </xf>
    <xf numFmtId="3" fontId="16" fillId="0" borderId="0" xfId="4" applyNumberFormat="1" applyFont="1" applyFill="1" applyAlignment="1">
      <alignment horizontal="center" vertical="top" wrapText="1"/>
    </xf>
    <xf numFmtId="4" fontId="16" fillId="0" borderId="0" xfId="4" applyNumberFormat="1" applyFont="1" applyFill="1" applyAlignment="1">
      <alignment horizontal="center" vertical="top" wrapText="1"/>
    </xf>
    <xf numFmtId="0" fontId="16" fillId="0" borderId="0" xfId="2" applyFont="1" applyFill="1" applyAlignment="1">
      <alignment horizontal="left" vertical="top"/>
    </xf>
    <xf numFmtId="0" fontId="31" fillId="0" borderId="0" xfId="0" applyFont="1" applyFill="1" applyAlignment="1">
      <alignment horizontal="center" vertical="top" wrapText="1"/>
    </xf>
    <xf numFmtId="1" fontId="16" fillId="0" borderId="0" xfId="4" applyNumberFormat="1" applyFont="1" applyFill="1" applyAlignment="1">
      <alignment horizontal="center" vertical="top" wrapText="1"/>
    </xf>
    <xf numFmtId="0" fontId="16" fillId="0" borderId="0" xfId="2" applyFont="1" applyFill="1" applyAlignment="1">
      <alignment horizontal="left" vertical="top" wrapText="1"/>
    </xf>
    <xf numFmtId="164" fontId="16" fillId="0" borderId="0" xfId="4" applyNumberFormat="1" applyFont="1" applyFill="1" applyAlignment="1">
      <alignment horizontal="center" vertical="top" wrapText="1"/>
    </xf>
    <xf numFmtId="0" fontId="16" fillId="0" borderId="0" xfId="2" applyFont="1" applyFill="1" applyAlignment="1">
      <alignment horizontal="right" wrapText="1"/>
    </xf>
    <xf numFmtId="0" fontId="16" fillId="0" borderId="0" xfId="2" applyFont="1" applyFill="1" applyAlignment="1">
      <alignment horizontal="center" wrapText="1"/>
    </xf>
    <xf numFmtId="0" fontId="16" fillId="0" borderId="0" xfId="0" applyFont="1" applyFill="1" applyAlignment="1">
      <alignment horizontal="center" vertical="center" wrapText="1"/>
    </xf>
    <xf numFmtId="0" fontId="16" fillId="61" borderId="0" xfId="0" applyFont="1" applyFill="1" applyAlignment="1">
      <alignment vertical="center" wrapText="1"/>
    </xf>
    <xf numFmtId="0" fontId="187" fillId="0" borderId="0" xfId="0" applyFont="1" applyAlignment="1">
      <alignment horizontal="center" vertical="center" wrapText="1"/>
    </xf>
    <xf numFmtId="0" fontId="187" fillId="0" borderId="0" xfId="0" applyFont="1" applyAlignment="1">
      <alignment vertical="center" wrapText="1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0" fontId="16" fillId="61" borderId="0" xfId="0" applyFont="1" applyFill="1" applyAlignment="1">
      <alignment horizontal="left" vertical="center" wrapText="1"/>
    </xf>
    <xf numFmtId="3" fontId="16" fillId="61" borderId="7" xfId="5" applyNumberFormat="1" applyFont="1" applyFill="1" applyBorder="1" applyAlignment="1">
      <alignment horizontal="center" vertical="center" wrapText="1"/>
    </xf>
    <xf numFmtId="0" fontId="16" fillId="0" borderId="8" xfId="6" applyFont="1" applyFill="1" applyBorder="1" applyAlignment="1">
      <alignment horizontal="center" vertical="center" wrapText="1"/>
    </xf>
    <xf numFmtId="3" fontId="22" fillId="61" borderId="7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187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87" fillId="0" borderId="0" xfId="0" applyFont="1" applyBorder="1" applyAlignment="1">
      <alignment horizontal="center" vertical="center" wrapText="1"/>
    </xf>
    <xf numFmtId="16" fontId="25" fillId="0" borderId="7" xfId="0" applyNumberFormat="1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3" fontId="16" fillId="61" borderId="7" xfId="0" applyNumberFormat="1" applyFont="1" applyFill="1" applyBorder="1" applyAlignment="1">
      <alignment horizontal="center" vertical="center" wrapText="1"/>
    </xf>
    <xf numFmtId="3" fontId="25" fillId="61" borderId="7" xfId="0" applyNumberFormat="1" applyFont="1" applyFill="1" applyBorder="1" applyAlignment="1">
      <alignment horizontal="center" vertical="center" wrapText="1"/>
    </xf>
    <xf numFmtId="0" fontId="187" fillId="0" borderId="0" xfId="0" applyFont="1" applyFill="1" applyAlignment="1">
      <alignment horizontal="center" vertical="center" wrapText="1"/>
    </xf>
    <xf numFmtId="0" fontId="187" fillId="0" borderId="0" xfId="0" applyFont="1" applyFill="1" applyAlignment="1">
      <alignment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188" fillId="0" borderId="0" xfId="0" applyFont="1" applyFill="1" applyAlignment="1">
      <alignment horizontal="center" vertical="center" wrapText="1"/>
    </xf>
    <xf numFmtId="0" fontId="188" fillId="0" borderId="0" xfId="0" applyFont="1" applyFill="1" applyAlignment="1">
      <alignment vertical="center" wrapText="1"/>
    </xf>
    <xf numFmtId="16" fontId="16" fillId="0" borderId="7" xfId="0" applyNumberFormat="1" applyFont="1" applyFill="1" applyBorder="1" applyAlignment="1">
      <alignment horizontal="center" vertical="center" wrapText="1"/>
    </xf>
    <xf numFmtId="0" fontId="16" fillId="0" borderId="7" xfId="3" applyFont="1" applyFill="1" applyBorder="1" applyAlignment="1">
      <alignment vertical="center" wrapText="1"/>
    </xf>
    <xf numFmtId="3" fontId="21" fillId="0" borderId="0" xfId="0" applyNumberFormat="1" applyFont="1" applyAlignment="1">
      <alignment horizontal="center" vertical="center" wrapText="1"/>
    </xf>
    <xf numFmtId="0" fontId="188" fillId="0" borderId="0" xfId="0" applyFont="1" applyAlignment="1">
      <alignment horizontal="center" vertical="center" wrapText="1"/>
    </xf>
    <xf numFmtId="0" fontId="188" fillId="0" borderId="0" xfId="0" applyFont="1" applyAlignment="1">
      <alignment vertical="center" wrapText="1"/>
    </xf>
    <xf numFmtId="16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center" vertical="center" wrapText="1"/>
    </xf>
    <xf numFmtId="3" fontId="25" fillId="61" borderId="11" xfId="0" applyNumberFormat="1" applyFont="1" applyFill="1" applyBorder="1" applyAlignment="1">
      <alignment horizontal="center" vertical="center" wrapText="1"/>
    </xf>
    <xf numFmtId="3" fontId="30" fillId="61" borderId="7" xfId="0" applyNumberFormat="1" applyFont="1" applyFill="1" applyBorder="1" applyAlignment="1">
      <alignment horizontal="center" vertical="center" wrapText="1"/>
    </xf>
    <xf numFmtId="0" fontId="187" fillId="0" borderId="7" xfId="0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187" fillId="0" borderId="0" xfId="0" applyNumberFormat="1" applyFont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258" fontId="187" fillId="0" borderId="0" xfId="0" applyNumberFormat="1" applyFont="1" applyBorder="1" applyAlignment="1">
      <alignment horizontal="center" vertical="center" wrapText="1"/>
    </xf>
    <xf numFmtId="3" fontId="27" fillId="61" borderId="7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3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9" fontId="16" fillId="61" borderId="7" xfId="1" applyFont="1" applyFill="1" applyBorder="1" applyAlignment="1">
      <alignment horizontal="center" vertical="center" wrapText="1"/>
    </xf>
    <xf numFmtId="9" fontId="22" fillId="61" borderId="7" xfId="0" applyNumberFormat="1" applyFont="1" applyFill="1" applyBorder="1" applyAlignment="1">
      <alignment horizontal="center" vertical="center" wrapText="1"/>
    </xf>
    <xf numFmtId="4" fontId="16" fillId="61" borderId="7" xfId="0" applyNumberFormat="1" applyFont="1" applyFill="1" applyBorder="1" applyAlignment="1">
      <alignment horizontal="center" vertical="center" wrapText="1"/>
    </xf>
    <xf numFmtId="4" fontId="22" fillId="61" borderId="7" xfId="0" applyNumberFormat="1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4" fontId="25" fillId="61" borderId="7" xfId="0" applyNumberFormat="1" applyFont="1" applyFill="1" applyBorder="1" applyAlignment="1">
      <alignment horizontal="center" vertical="center" wrapText="1"/>
    </xf>
    <xf numFmtId="9" fontId="25" fillId="0" borderId="7" xfId="1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4" fontId="16" fillId="61" borderId="0" xfId="0" applyNumberFormat="1" applyFont="1" applyFill="1" applyBorder="1" applyAlignment="1">
      <alignment horizontal="center" vertical="center" wrapText="1"/>
    </xf>
    <xf numFmtId="4" fontId="25" fillId="61" borderId="0" xfId="3" applyNumberFormat="1" applyFont="1" applyFill="1" applyBorder="1" applyAlignment="1">
      <alignment horizontal="center" vertical="center" wrapText="1"/>
    </xf>
    <xf numFmtId="0" fontId="25" fillId="61" borderId="0" xfId="0" applyFont="1" applyFill="1" applyAlignment="1">
      <alignment vertical="center" wrapText="1"/>
    </xf>
    <xf numFmtId="0" fontId="25" fillId="0" borderId="0" xfId="0" applyFont="1" applyFill="1" applyAlignment="1">
      <alignment horizontal="center" vertical="center" wrapText="1"/>
    </xf>
    <xf numFmtId="3" fontId="16" fillId="61" borderId="0" xfId="4" applyNumberFormat="1" applyFont="1" applyFill="1" applyAlignment="1">
      <alignment horizontal="center" vertical="center" wrapText="1"/>
    </xf>
    <xf numFmtId="3" fontId="16" fillId="61" borderId="0" xfId="0" applyNumberFormat="1" applyFont="1" applyFill="1" applyAlignment="1">
      <alignment vertical="center" wrapText="1"/>
    </xf>
    <xf numFmtId="0" fontId="16" fillId="61" borderId="0" xfId="4" applyFont="1" applyFill="1" applyAlignment="1">
      <alignment horizontal="center" vertical="center" wrapText="1"/>
    </xf>
    <xf numFmtId="4" fontId="16" fillId="61" borderId="0" xfId="4" applyNumberFormat="1" applyFont="1" applyFill="1" applyAlignment="1">
      <alignment horizontal="center" vertical="center" wrapText="1"/>
    </xf>
    <xf numFmtId="0" fontId="16" fillId="0" borderId="0" xfId="2" applyFont="1" applyFill="1" applyAlignment="1">
      <alignment horizontal="right" vertical="top" wrapText="1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 applyAlignment="1"/>
    <xf numFmtId="0" fontId="187" fillId="0" borderId="0" xfId="0" applyFont="1"/>
    <xf numFmtId="0" fontId="26" fillId="0" borderId="0" xfId="0" applyFont="1" applyFill="1" applyAlignment="1">
      <alignment horizontal="center"/>
    </xf>
    <xf numFmtId="0" fontId="22" fillId="0" borderId="0" xfId="6" applyFont="1" applyFill="1" applyAlignment="1">
      <alignment horizontal="center" vertical="center" wrapText="1"/>
    </xf>
    <xf numFmtId="0" fontId="22" fillId="0" borderId="0" xfId="3" applyFont="1" applyFill="1" applyAlignment="1">
      <alignment horizontal="center" vertical="center" wrapText="1"/>
    </xf>
    <xf numFmtId="3" fontId="16" fillId="0" borderId="0" xfId="5" applyNumberFormat="1" applyFont="1" applyFill="1" applyBorder="1" applyAlignment="1">
      <alignment horizontal="center" vertical="center" wrapText="1"/>
    </xf>
    <xf numFmtId="3" fontId="22" fillId="0" borderId="7" xfId="0" applyNumberFormat="1" applyFont="1" applyFill="1" applyBorder="1" applyAlignment="1">
      <alignment horizontal="center" vertical="center" wrapText="1"/>
    </xf>
    <xf numFmtId="3" fontId="24" fillId="0" borderId="0" xfId="2" applyNumberFormat="1" applyFont="1" applyBorder="1" applyAlignment="1">
      <alignment horizontal="center" vertical="center" wrapText="1"/>
    </xf>
    <xf numFmtId="3" fontId="16" fillId="0" borderId="0" xfId="2" applyNumberFormat="1" applyFont="1" applyBorder="1" applyAlignment="1">
      <alignment horizontal="center" vertical="center" wrapText="1"/>
    </xf>
    <xf numFmtId="0" fontId="21" fillId="0" borderId="0" xfId="0" applyFont="1"/>
    <xf numFmtId="3" fontId="21" fillId="0" borderId="0" xfId="0" applyNumberFormat="1" applyFont="1"/>
    <xf numFmtId="0" fontId="16" fillId="0" borderId="7" xfId="0" applyFont="1" applyFill="1" applyBorder="1" applyAlignment="1">
      <alignment vertical="center" wrapText="1"/>
    </xf>
    <xf numFmtId="3" fontId="16" fillId="0" borderId="7" xfId="0" applyNumberFormat="1" applyFont="1" applyFill="1" applyBorder="1" applyAlignment="1">
      <alignment horizontal="center" vertical="center" wrapText="1"/>
    </xf>
    <xf numFmtId="0" fontId="187" fillId="0" borderId="0" xfId="0" applyFont="1" applyFill="1"/>
    <xf numFmtId="3" fontId="25" fillId="0" borderId="7" xfId="0" applyNumberFormat="1" applyFont="1" applyFill="1" applyBorder="1" applyAlignment="1">
      <alignment horizontal="center" vertical="center" wrapText="1"/>
    </xf>
    <xf numFmtId="0" fontId="188" fillId="0" borderId="0" xfId="0" applyFont="1" applyFill="1"/>
    <xf numFmtId="3" fontId="23" fillId="0" borderId="7" xfId="2" applyNumberFormat="1" applyFont="1" applyBorder="1" applyAlignment="1">
      <alignment horizontal="center" vertical="center" wrapText="1"/>
    </xf>
    <xf numFmtId="0" fontId="188" fillId="0" borderId="0" xfId="0" applyFont="1"/>
    <xf numFmtId="3" fontId="22" fillId="0" borderId="0" xfId="2" applyNumberFormat="1" applyFont="1" applyBorder="1" applyAlignment="1">
      <alignment horizontal="center" vertical="center" wrapText="1"/>
    </xf>
    <xf numFmtId="0" fontId="25" fillId="0" borderId="6" xfId="0" applyFont="1" applyFill="1" applyBorder="1" applyAlignment="1">
      <alignment vertical="center" wrapText="1"/>
    </xf>
    <xf numFmtId="164" fontId="16" fillId="0" borderId="0" xfId="2" applyNumberFormat="1" applyFont="1" applyBorder="1" applyAlignment="1">
      <alignment horizontal="center" vertical="center" wrapText="1"/>
    </xf>
    <xf numFmtId="4" fontId="22" fillId="0" borderId="7" xfId="0" applyNumberFormat="1" applyFont="1" applyFill="1" applyBorder="1" applyAlignment="1">
      <alignment horizontal="center" vertical="center" wrapText="1"/>
    </xf>
    <xf numFmtId="4" fontId="25" fillId="0" borderId="7" xfId="0" applyNumberFormat="1" applyFont="1" applyFill="1" applyBorder="1" applyAlignment="1">
      <alignment horizontal="center" vertical="center" wrapText="1"/>
    </xf>
    <xf numFmtId="9" fontId="16" fillId="0" borderId="7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center" vertical="center"/>
    </xf>
    <xf numFmtId="1" fontId="16" fillId="0" borderId="0" xfId="4" applyNumberFormat="1" applyFont="1" applyFill="1" applyAlignment="1">
      <alignment horizontal="center" vertical="center" wrapText="1"/>
    </xf>
    <xf numFmtId="164" fontId="16" fillId="0" borderId="0" xfId="4" applyNumberFormat="1" applyFont="1" applyFill="1" applyAlignment="1">
      <alignment horizontal="center" vertical="center" wrapText="1"/>
    </xf>
    <xf numFmtId="0" fontId="16" fillId="0" borderId="0" xfId="3" applyFont="1" applyFill="1" applyAlignment="1">
      <alignment vertical="center" wrapText="1"/>
    </xf>
    <xf numFmtId="3" fontId="16" fillId="0" borderId="0" xfId="5" applyNumberFormat="1" applyFont="1" applyFill="1" applyAlignment="1">
      <alignment horizontal="center" vertical="center" wrapText="1"/>
    </xf>
    <xf numFmtId="3" fontId="16" fillId="0" borderId="0" xfId="5" applyNumberFormat="1" applyFont="1" applyFill="1" applyAlignment="1">
      <alignment vertical="center" wrapText="1"/>
    </xf>
    <xf numFmtId="0" fontId="189" fillId="0" borderId="0" xfId="6" applyFont="1" applyFill="1" applyAlignment="1">
      <alignment horizontal="center" vertical="center" wrapText="1"/>
    </xf>
    <xf numFmtId="0" fontId="16" fillId="0" borderId="6" xfId="845" applyFont="1" applyFill="1" applyBorder="1" applyAlignment="1">
      <alignment horizontal="center" vertical="center" wrapText="1"/>
    </xf>
    <xf numFmtId="3" fontId="22" fillId="0" borderId="7" xfId="5" applyNumberFormat="1" applyFont="1" applyFill="1" applyBorder="1" applyAlignment="1">
      <alignment horizontal="center" vertical="center" wrapText="1"/>
    </xf>
    <xf numFmtId="0" fontId="26" fillId="0" borderId="7" xfId="3" applyFont="1" applyFill="1" applyBorder="1" applyAlignment="1">
      <alignment vertical="center" wrapText="1"/>
    </xf>
    <xf numFmtId="3" fontId="26" fillId="0" borderId="7" xfId="5" applyNumberFormat="1" applyFont="1" applyFill="1" applyBorder="1" applyAlignment="1">
      <alignment horizontal="center" vertical="center" wrapText="1"/>
    </xf>
    <xf numFmtId="3" fontId="26" fillId="0" borderId="0" xfId="5" applyNumberFormat="1" applyFont="1" applyFill="1" applyAlignment="1">
      <alignment horizontal="center" vertical="center" wrapText="1"/>
    </xf>
    <xf numFmtId="3" fontId="26" fillId="0" borderId="0" xfId="5" applyNumberFormat="1" applyFont="1" applyFill="1" applyAlignment="1">
      <alignment vertical="center" wrapText="1"/>
    </xf>
    <xf numFmtId="3" fontId="16" fillId="0" borderId="7" xfId="3" applyNumberFormat="1" applyFont="1" applyFill="1" applyBorder="1" applyAlignment="1">
      <alignment horizontal="center" vertical="center" wrapText="1"/>
    </xf>
    <xf numFmtId="0" fontId="22" fillId="0" borderId="6" xfId="3" applyFont="1" applyFill="1" applyBorder="1" applyAlignment="1">
      <alignment horizontal="center" vertical="center" wrapText="1"/>
    </xf>
    <xf numFmtId="3" fontId="22" fillId="0" borderId="7" xfId="917" applyNumberFormat="1" applyFont="1" applyFill="1" applyBorder="1" applyAlignment="1">
      <alignment horizontal="center" vertical="center" wrapText="1"/>
    </xf>
    <xf numFmtId="9" fontId="190" fillId="0" borderId="7" xfId="1" applyFont="1" applyFill="1" applyBorder="1" applyAlignment="1">
      <alignment horizontal="center" vertical="center" wrapText="1"/>
    </xf>
    <xf numFmtId="3" fontId="25" fillId="0" borderId="7" xfId="917" applyNumberFormat="1" applyFont="1" applyFill="1" applyBorder="1" applyAlignment="1">
      <alignment horizontal="center" vertical="center" wrapText="1"/>
    </xf>
    <xf numFmtId="3" fontId="25" fillId="0" borderId="7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Fill="1" applyAlignment="1">
      <alignment horizontal="center" vertical="center" wrapText="1"/>
    </xf>
    <xf numFmtId="3" fontId="25" fillId="0" borderId="0" xfId="5" applyNumberFormat="1" applyFont="1" applyFill="1" applyAlignment="1">
      <alignment vertical="center" wrapText="1"/>
    </xf>
    <xf numFmtId="4" fontId="22" fillId="0" borderId="7" xfId="5" applyNumberFormat="1" applyFont="1" applyFill="1" applyBorder="1" applyAlignment="1">
      <alignment horizontal="center" vertical="center" wrapText="1"/>
    </xf>
    <xf numFmtId="0" fontId="22" fillId="0" borderId="7" xfId="2" applyFont="1" applyFill="1" applyBorder="1" applyAlignment="1">
      <alignment horizontal="center" vertical="center" wrapText="1"/>
    </xf>
    <xf numFmtId="0" fontId="22" fillId="0" borderId="7" xfId="2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4" fillId="0" borderId="0" xfId="2" applyFont="1" applyAlignment="1">
      <alignment horizontal="left" vertical="center" wrapText="1"/>
    </xf>
    <xf numFmtId="0" fontId="16" fillId="0" borderId="0" xfId="2" applyFont="1" applyFill="1" applyAlignment="1">
      <alignment horizontal="left" vertical="center" wrapText="1"/>
    </xf>
    <xf numFmtId="0" fontId="16" fillId="0" borderId="0" xfId="2" applyFont="1" applyFill="1" applyAlignment="1">
      <alignment horizontal="center" vertical="top" wrapText="1"/>
    </xf>
    <xf numFmtId="3" fontId="25" fillId="0" borderId="6" xfId="2" applyNumberFormat="1" applyFont="1" applyFill="1" applyBorder="1" applyAlignment="1">
      <alignment horizontal="center" vertical="center" wrapText="1"/>
    </xf>
    <xf numFmtId="3" fontId="25" fillId="0" borderId="11" xfId="2" applyNumberFormat="1" applyFont="1" applyFill="1" applyBorder="1" applyAlignment="1">
      <alignment horizontal="center" vertical="center" wrapText="1"/>
    </xf>
    <xf numFmtId="3" fontId="25" fillId="0" borderId="6" xfId="2" applyNumberFormat="1" applyFont="1" applyBorder="1" applyAlignment="1">
      <alignment horizontal="center" vertical="center" wrapText="1"/>
    </xf>
    <xf numFmtId="3" fontId="25" fillId="0" borderId="11" xfId="2" applyNumberFormat="1" applyFont="1" applyBorder="1" applyAlignment="1">
      <alignment horizontal="center" vertical="center" wrapText="1"/>
    </xf>
    <xf numFmtId="9" fontId="25" fillId="0" borderId="6" xfId="1" applyFont="1" applyFill="1" applyBorder="1" applyAlignment="1">
      <alignment horizontal="center" vertical="center" wrapText="1"/>
    </xf>
    <xf numFmtId="9" fontId="25" fillId="0" borderId="11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3" fontId="16" fillId="0" borderId="8" xfId="5" applyNumberFormat="1" applyFont="1" applyFill="1" applyBorder="1" applyAlignment="1">
      <alignment horizontal="center" vertical="center" wrapText="1"/>
    </xf>
    <xf numFmtId="3" fontId="16" fillId="0" borderId="9" xfId="5" applyNumberFormat="1" applyFont="1" applyFill="1" applyBorder="1" applyAlignment="1">
      <alignment horizontal="center" vertical="center" wrapText="1"/>
    </xf>
    <xf numFmtId="0" fontId="25" fillId="0" borderId="6" xfId="3" applyFont="1" applyFill="1" applyBorder="1" applyAlignment="1">
      <alignment horizontal="center" vertical="center" wrapText="1"/>
    </xf>
    <xf numFmtId="0" fontId="25" fillId="0" borderId="11" xfId="3" applyFont="1" applyFill="1" applyBorder="1" applyAlignment="1">
      <alignment horizontal="center" vertical="center" wrapText="1"/>
    </xf>
    <xf numFmtId="0" fontId="25" fillId="0" borderId="6" xfId="3" applyFont="1" applyFill="1" applyBorder="1" applyAlignment="1">
      <alignment horizontal="left" vertical="center" wrapText="1"/>
    </xf>
    <xf numFmtId="0" fontId="25" fillId="0" borderId="11" xfId="3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3" fontId="16" fillId="0" borderId="0" xfId="5" applyNumberFormat="1" applyFont="1" applyFill="1" applyAlignment="1">
      <alignment horizontal="left" vertical="center" wrapText="1"/>
    </xf>
    <xf numFmtId="0" fontId="22" fillId="0" borderId="0" xfId="3" applyFont="1" applyFill="1" applyAlignment="1">
      <alignment horizontal="left" vertical="center" wrapText="1"/>
    </xf>
    <xf numFmtId="0" fontId="20" fillId="0" borderId="0" xfId="6" applyFont="1" applyFill="1" applyAlignment="1">
      <alignment horizontal="center" vertical="center" wrapText="1"/>
    </xf>
    <xf numFmtId="0" fontId="20" fillId="0" borderId="0" xfId="3" applyFont="1" applyFill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22" fillId="0" borderId="0" xfId="6" applyFont="1" applyFill="1" applyAlignment="1">
      <alignment horizontal="center" vertical="center" wrapText="1"/>
    </xf>
    <xf numFmtId="0" fontId="22" fillId="0" borderId="0" xfId="3" applyFont="1" applyFill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6" xfId="845" applyFont="1" applyFill="1" applyBorder="1" applyAlignment="1">
      <alignment horizontal="center" vertical="center" wrapText="1"/>
    </xf>
    <xf numFmtId="0" fontId="22" fillId="0" borderId="11" xfId="845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top" wrapText="1"/>
    </xf>
    <xf numFmtId="0" fontId="24" fillId="0" borderId="0" xfId="2" applyFont="1" applyAlignment="1">
      <alignment horizontal="left" vertical="top" wrapText="1"/>
    </xf>
    <xf numFmtId="0" fontId="16" fillId="0" borderId="0" xfId="2" applyFont="1" applyFill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0" fontId="180" fillId="0" borderId="0" xfId="0" applyFont="1" applyAlignment="1">
      <alignment horizontal="center" vertical="top" wrapText="1"/>
    </xf>
  </cellXfs>
  <cellStyles count="1411">
    <cellStyle name="_x0005__x001c_" xfId="9"/>
    <cellStyle name="_x0013_" xfId="10"/>
    <cellStyle name=" 1" xfId="11"/>
    <cellStyle name="_x000a_bidires=100_x000d_" xfId="12"/>
    <cellStyle name="_x000d__x000a_JournalTemplate=C:\COMFO\CTALK\JOURSTD.TPL_x000d__x000a_LbStateAddress=3 3 0 251 1 89 2 311_x000d__x000a_LbStateJou" xfId="13"/>
    <cellStyle name="$ тыс" xfId="14"/>
    <cellStyle name="$ тыс. (0)" xfId="15"/>
    <cellStyle name="???????" xfId="16"/>
    <cellStyle name="????????" xfId="17"/>
    <cellStyle name="???????? [0]" xfId="18"/>
    <cellStyle name="??????????" xfId="19"/>
    <cellStyle name="?????????? [0]" xfId="20"/>
    <cellStyle name="???????_Income Statement" xfId="21"/>
    <cellStyle name="_`KAP NAC_05_F-2_Trial balance 31 12 05_16.09.06" xfId="22"/>
    <cellStyle name="_`KAP NAC_05_F-2_Trial balance 31 12 05_16.09.06_Пакет форм ФО 1 часть (финал для ДО)" xfId="23"/>
    <cellStyle name="_1111" xfId="24"/>
    <cellStyle name="_13 СлавСПбНП Платежный бюджет_06" xfId="25"/>
    <cellStyle name="_18 приложение измен" xfId="26"/>
    <cellStyle name="_1A15C5E" xfId="27"/>
    <cellStyle name="_37" xfId="28"/>
    <cellStyle name="_37_Пакет форм ФО 1 часть (финал для ДО)" xfId="29"/>
    <cellStyle name="_427 приказ МАЭК+АГС консолидация 2007 оконч. из Алматы" xfId="30"/>
    <cellStyle name="_Book1" xfId="31"/>
    <cellStyle name="_Book1_Пакет форм ФО 1 часть (финал для ДО)" xfId="32"/>
    <cellStyle name="_Book3" xfId="33"/>
    <cellStyle name="_Book3_Пакет форм ФО 1 часть (финал для ДО)" xfId="34"/>
    <cellStyle name="_Disclosures_EE_Min rights" xfId="35"/>
    <cellStyle name="_Disclosures_EE_Min rights_Пакет форм ФО 1 часть (финал для ДО)" xfId="36"/>
    <cellStyle name="_Dsclosures_IK" xfId="37"/>
    <cellStyle name="_Dsclosures_IK_Пакет форм ФО 1 часть (финал для ДО)" xfId="38"/>
    <cellStyle name="_FA" xfId="39"/>
    <cellStyle name="_Forms RAS_v3_29122008_PV" xfId="40"/>
    <cellStyle name="_Forms RAS_v4_16.01.2009" xfId="41"/>
    <cellStyle name="_Forms RAS_v7_17.02.2009" xfId="42"/>
    <cellStyle name="_FS forms_RAS_GPN" xfId="43"/>
    <cellStyle name="_FS_FS&amp;Notes RAS_GPN_08.12.08._AE_v2" xfId="44"/>
    <cellStyle name="_Inv WAC(COGS)_USD" xfId="45"/>
    <cellStyle name="_Inv WAC(COGS)_USD_Пакет форм ФО 1 часть (финал для ДО)" xfId="46"/>
    <cellStyle name="_KAP NAK_06_reporting table_rus_28.09" xfId="47"/>
    <cellStyle name="_KAP NAK_06_reporting table_rus_28.09_Пакет форм ФО 1 часть (финал для ДО)" xfId="48"/>
    <cellStyle name="_NAC KAP_06_Inventory_IK (Kurmanova, Indira_Almaty_KPMG-STAFF_CIS's Copy)" xfId="49"/>
    <cellStyle name="_NAC KAP_06_Inventory_IK (Kurmanova, Indira_Almaty_KPMG-STAFF_CIS's Copy)_Пакет форм ФО 1 часть (финал для ДО)" xfId="50"/>
    <cellStyle name="_NAC_06_reporting tables" xfId="51"/>
    <cellStyle name="_NAC_06_reporting tables_Пакет форм ФО 1 часть (финал для ДО)" xfId="52"/>
    <cellStyle name="_Plug" xfId="53"/>
    <cellStyle name="_Plug_ARO_figures_2004" xfId="54"/>
    <cellStyle name="_Plug_Depletion calc 6m 2004" xfId="55"/>
    <cellStyle name="_Plug_PBC 6m 2004 Lenina mine all" xfId="56"/>
    <cellStyle name="_Plug_PBC Lenina mine support for adjs  6m 2004" xfId="57"/>
    <cellStyle name="_Plug_Transformation_Lenina mine_12m2003_NGW adj" xfId="58"/>
    <cellStyle name="_Plug_Transformation_Sibirginskiy mine_6m2004 NGW" xfId="59"/>
    <cellStyle name="_Plug_ГААП 1 полугодие от Том.раз." xfId="60"/>
    <cellStyle name="_Plug_ГААП 6 месяцев 2004г Ленина испр" xfId="61"/>
    <cellStyle name="_Plug_Дополнение к  GAAP 1 полуг 2004 г" xfId="62"/>
    <cellStyle name="_Plug_РВС ГААП 6 мес 03 Ленина" xfId="63"/>
    <cellStyle name="_Plug_РВС_ ш. Ленина_01.03.04 adj" xfId="64"/>
    <cellStyle name="_Plug_Р-з Сибиргинский 6 мес 2004 GAAP" xfId="65"/>
    <cellStyle name="_Plug_Ф3" xfId="66"/>
    <cellStyle name="_Plug_Шахта_Сибиргинская" xfId="67"/>
    <cellStyle name="_PRICE_1C" xfId="68"/>
    <cellStyle name="_PRICE_1C_Пакет форм ФО 1 часть (финал для ДО)" xfId="69"/>
    <cellStyle name="_Registers_for taxes" xfId="70"/>
    <cellStyle name="_Salary" xfId="71"/>
    <cellStyle name="_Salary_Пакет форм ФО 1 часть (финал для ДО)" xfId="72"/>
    <cellStyle name="_Segment reporting_disclosure" xfId="73"/>
    <cellStyle name="_Segment reporting_disclosure_Пакет форм ФО 1 часть (финал для ДО)" xfId="74"/>
    <cellStyle name="_БИЗНЕС-ПЛАН 2004 ГОД 2 вариант" xfId="75"/>
    <cellStyle name="_БИЗНЕС-ПЛАН 2004 год 3 вар" xfId="76"/>
    <cellStyle name="_БП_КНП- 2004 по формам Сибнефти от 18.09.2003" xfId="77"/>
    <cellStyle name="_Бюджет 2,3,4,5,7,8,9, налоги, акцизы на 01_2004 от 17-25_12_03 " xfId="78"/>
    <cellStyle name="_ДИТАТ ОС АРЕНДА СВОД 2005 пром  16 06 05 для ННГ" xfId="79"/>
    <cellStyle name="_ДИТАТ ОС АРЕНДА СВОД 2005 пром. 14.06.05 для ННГ" xfId="80"/>
    <cellStyle name="_ИТАТ-2003-10 (вар.2)" xfId="81"/>
    <cellStyle name="_Книга1" xfId="82"/>
    <cellStyle name="_Книга1_Пакет форм ФО 1 часть (финал для ДО)" xfId="83"/>
    <cellStyle name="_Книга5" xfId="84"/>
    <cellStyle name="_Конс.2007 после аудита 12.06.08" xfId="85"/>
    <cellStyle name="_лимит по рабочим" xfId="86"/>
    <cellStyle name="_МАЭК 2007 э" xfId="87"/>
    <cellStyle name="_мебель, оборудование инвентарь1207" xfId="88"/>
    <cellStyle name="_мебель, оборудование инвентарь1207_Пакет форм ФО 1 часть (финал для ДО)" xfId="89"/>
    <cellStyle name="_мебель, оборудование инвентарь1207_Приложение 1 - Формы фин. отч. по 422 приказу (часть 2)_new" xfId="90"/>
    <cellStyle name="_мебель, оборудование инвентарь1207_Приложение1 - Формы фин  отч  по 422 приказу (часть1)_new" xfId="91"/>
    <cellStyle name="_мебель, оборудование инвентарь1207_Приложение1 - Формы фин. отч. по 422 приказу (часть1)_new" xfId="92"/>
    <cellStyle name="_мебель, оборудование инвентарь1207_Форма 2" xfId="93"/>
    <cellStyle name="_мебель, оборудование инвентарь1207_Форма 3 за  2010 г" xfId="94"/>
    <cellStyle name="_ОТЧЕТ для ДКФ    06 04 05  (6)" xfId="95"/>
    <cellStyle name="_ОТЧЕТ для ДКФ    06 04 05  (6)_Пакет форм ФО 1 часть (финал для ДО)" xfId="96"/>
    <cellStyle name="_ОТЧЕТ для ДКФ    06 04 05  (6)_Приложение 1 - Формы фин. отч. по 422 приказу (часть 2)_new" xfId="97"/>
    <cellStyle name="_ОТЧЕТ для ДКФ    06 04 05  (6)_Приложение1 - Формы фин  отч  по 422 приказу (часть1)_new" xfId="98"/>
    <cellStyle name="_ОТЧЕТ для ДКФ    06 04 05  (6)_Приложение1 - Формы фин. отч. по 422 приказу (часть1)_new" xfId="99"/>
    <cellStyle name="_ОТЧЕТ для ДКФ    06 04 05  (6)_Форма 2" xfId="100"/>
    <cellStyle name="_ОТЧЕТ для ДКФ    06 04 05  (6)_Форма 3 за  2010 г" xfId="101"/>
    <cellStyle name="_ОТЭ" xfId="102"/>
    <cellStyle name="_x0005__x001c__Пакет форм ФО 1 часть (финал для ДО)" xfId="103"/>
    <cellStyle name="_Перевод в функц. вал. доллар 2 этап за 2006 год" xfId="104"/>
    <cellStyle name="_Перевод в функц. вал. доллар 2 этап за 2006 год_Пакет форм ФО 1 часть (финал для ДО)" xfId="105"/>
    <cellStyle name="_План развития ПТС на 2005-2010 (связи станционной части)" xfId="106"/>
    <cellStyle name="_План развития ПТС на 2005-2010 (связи станционной части)_Пакет форм ФО 1 часть (финал для ДО)" xfId="107"/>
    <cellStyle name="_План развития ПТС на 2005-2010 (связи станционной части)_Приложение 1 - Формы фин. отч. по 422 приказу (часть 2)_new" xfId="108"/>
    <cellStyle name="_План развития ПТС на 2005-2010 (связи станционной части)_Приложение1 - Формы фин  отч  по 422 приказу (часть1)_new" xfId="109"/>
    <cellStyle name="_План развития ПТС на 2005-2010 (связи станционной части)_Приложение1 - Формы фин. отч. по 422 приказу (часть1)_new" xfId="110"/>
    <cellStyle name="_План развития ПТС на 2005-2010 (связи станционной части)_Форма 2" xfId="111"/>
    <cellStyle name="_План развития ПТС на 2005-2010 (связи станционной части)_Форма 3 за  2010 г" xfId="112"/>
    <cellStyle name="_Платежный бюджет БП_2006." xfId="113"/>
    <cellStyle name="_Прилож - ООО  ЗН" xfId="114"/>
    <cellStyle name="_Прилож 1 ОАО Сибнефть - Ноябрьскнефтегаз от 14.06" xfId="115"/>
    <cellStyle name="_Программа на 2005г по направлениям -  от 10 06 05" xfId="116"/>
    <cellStyle name="_Программа ТП" xfId="117"/>
    <cellStyle name="_произв.цели - приложение к СНР_айгерим_09.11" xfId="118"/>
    <cellStyle name="_произв.цели - приложение к СНР_айгерим_09.11_Пакет форм ФО 1 часть (финал для ДО)" xfId="119"/>
    <cellStyle name="_произв.цели - приложение к СНР_айгерим_09.11_Приложение 1 - Формы фин. отч. по 422 приказу (часть 2)_new" xfId="120"/>
    <cellStyle name="_произв.цели - приложение к СНР_айгерим_09.11_Приложение1 - Формы фин  отч  по 422 приказу (часть1)_new" xfId="121"/>
    <cellStyle name="_произв.цели - приложение к СНР_айгерим_09.11_Приложение1 - Формы фин. отч. по 422 приказу (часть1)_new" xfId="122"/>
    <cellStyle name="_произв.цели - приложение к СНР_айгерим_09.11_Форма 2" xfId="123"/>
    <cellStyle name="_произв.цели - приложение к СНР_айгерим_09.11_Форма 3 за  2010 г" xfId="124"/>
    <cellStyle name="_Расчетная потребность на 01.01.08" xfId="125"/>
    <cellStyle name="_Расчетная потребность на 01.01.09" xfId="126"/>
    <cellStyle name="_САС-БП 2004 г (2вариант)" xfId="127"/>
    <cellStyle name="_САС-БП 2004 г (2вариант) ЮКОС" xfId="128"/>
    <cellStyle name="_Утв СД Бюджет расшиф 29 12 05" xfId="129"/>
    <cellStyle name="_Утв СД Бюджет расшиф 29 12 05_Пакет форм ФО 1 часть (финал для ДО)" xfId="130"/>
    <cellStyle name="_Утв СД Бюджет расшиф 29 12 05_Приложение 1 - Формы фин. отч. по 422 приказу (часть 2)_new" xfId="131"/>
    <cellStyle name="_Утв СД Бюджет расшиф 29 12 05_Приложение1 - Формы фин  отч  по 422 приказу (часть1)_new" xfId="132"/>
    <cellStyle name="_Утв СД Бюджет расшиф 29 12 05_Приложение1 - Формы фин. отч. по 422 приказу (часть1)_new" xfId="133"/>
    <cellStyle name="_Утв СД Бюджет расшиф 29 12 05_Форма 2" xfId="134"/>
    <cellStyle name="_Утв СД Бюджет расшиф 29 12 05_Форма 3 за  2010 г" xfId="135"/>
    <cellStyle name="_Ф-56  Консолид " xfId="136"/>
    <cellStyle name="_Формы БП_ Юкос (послед)" xfId="137"/>
    <cellStyle name="_шаблон к письму нк 03-8777" xfId="138"/>
    <cellStyle name="”ќђќ‘ћ‚›‰" xfId="139"/>
    <cellStyle name="”љ‘ђћ‚ђќќ›‰" xfId="140"/>
    <cellStyle name="„…ќ…†ќ›‰" xfId="141"/>
    <cellStyle name="‡ђѓћ‹ћ‚ћљ1" xfId="142"/>
    <cellStyle name="‡ђѓћ‹ћ‚ћљ2" xfId="143"/>
    <cellStyle name="•WЏЂ_ЉO‰?—a‹?" xfId="144"/>
    <cellStyle name="’ћѓћ‚›‰" xfId="145"/>
    <cellStyle name="W_OÝaà" xfId="146"/>
    <cellStyle name="0,00;0;" xfId="147"/>
    <cellStyle name="0.0" xfId="148"/>
    <cellStyle name="1.0 TITLE" xfId="149"/>
    <cellStyle name="1.1 TITLE" xfId="150"/>
    <cellStyle name="1Normal" xfId="151"/>
    <cellStyle name="20% - Accent1" xfId="152"/>
    <cellStyle name="20% - Accent1 2" xfId="153"/>
    <cellStyle name="20% - Accent1_СПИ, СПФИ (ДТРАиМ)" xfId="154"/>
    <cellStyle name="20% - Accent2" xfId="155"/>
    <cellStyle name="20% - Accent2 2" xfId="156"/>
    <cellStyle name="20% - Accent2_СПИ, СПФИ (ДТРАиМ)" xfId="157"/>
    <cellStyle name="20% - Accent3" xfId="158"/>
    <cellStyle name="20% - Accent3 2" xfId="159"/>
    <cellStyle name="20% - Accent3_СПИ, СПФИ (ДТРАиМ)" xfId="160"/>
    <cellStyle name="20% - Accent4" xfId="161"/>
    <cellStyle name="20% - Accent4 2" xfId="162"/>
    <cellStyle name="20% - Accent4_СПИ, СПФИ (ДТРАиМ)" xfId="163"/>
    <cellStyle name="20% - Accent5" xfId="164"/>
    <cellStyle name="20% - Accent5 2" xfId="165"/>
    <cellStyle name="20% - Accent5_СПИ, СПФИ (ДТРАиМ)" xfId="166"/>
    <cellStyle name="20% - Accent6" xfId="167"/>
    <cellStyle name="20% - Accent6 2" xfId="168"/>
    <cellStyle name="20% - Accent6_СПИ, СПФИ (ДТРАиМ)" xfId="169"/>
    <cellStyle name="20% - Акцент1 2" xfId="170"/>
    <cellStyle name="20% - Акцент2 2" xfId="171"/>
    <cellStyle name="20% - Акцент3 2" xfId="172"/>
    <cellStyle name="20% - Акцент4 2" xfId="173"/>
    <cellStyle name="20% - Акцент5 2" xfId="174"/>
    <cellStyle name="20% - Акцент6 2" xfId="175"/>
    <cellStyle name="40% - Accent1" xfId="176"/>
    <cellStyle name="40% - Accent1 2" xfId="177"/>
    <cellStyle name="40% - Accent1_СПИ, СПФИ (ДТРАиМ)" xfId="178"/>
    <cellStyle name="40% - Accent2" xfId="179"/>
    <cellStyle name="40% - Accent2 2" xfId="180"/>
    <cellStyle name="40% - Accent2_СПИ, СПФИ (ДТРАиМ)" xfId="181"/>
    <cellStyle name="40% - Accent3" xfId="182"/>
    <cellStyle name="40% - Accent3 2" xfId="183"/>
    <cellStyle name="40% - Accent3_СПИ, СПФИ (ДТРАиМ)" xfId="184"/>
    <cellStyle name="40% - Accent4" xfId="185"/>
    <cellStyle name="40% - Accent4 2" xfId="186"/>
    <cellStyle name="40% - Accent4_СПИ, СПФИ (ДТРАиМ)" xfId="187"/>
    <cellStyle name="40% - Accent5" xfId="188"/>
    <cellStyle name="40% - Accent5 2" xfId="189"/>
    <cellStyle name="40% - Accent5_СПИ, СПФИ (ДТРАиМ)" xfId="190"/>
    <cellStyle name="40% - Accent6" xfId="191"/>
    <cellStyle name="40% - Accent6 2" xfId="192"/>
    <cellStyle name="40% - Accent6_СПИ, СПФИ (ДТРАиМ)" xfId="193"/>
    <cellStyle name="40% - Акцент1 2" xfId="194"/>
    <cellStyle name="40% - Акцент2 2" xfId="195"/>
    <cellStyle name="40% - Акцент3 2" xfId="196"/>
    <cellStyle name="40% - Акцент4 2" xfId="197"/>
    <cellStyle name="40% - Акцент5 2" xfId="198"/>
    <cellStyle name="40% - Акцент6 2" xfId="199"/>
    <cellStyle name="60% - Accent1" xfId="200"/>
    <cellStyle name="60% - Accent1 2" xfId="201"/>
    <cellStyle name="60% - Accent2" xfId="202"/>
    <cellStyle name="60% - Accent2 2" xfId="203"/>
    <cellStyle name="60% - Accent3" xfId="204"/>
    <cellStyle name="60% - Accent3 2" xfId="205"/>
    <cellStyle name="60% - Accent4" xfId="206"/>
    <cellStyle name="60% - Accent4 2" xfId="207"/>
    <cellStyle name="60% - Accent5" xfId="208"/>
    <cellStyle name="60% - Accent5 2" xfId="209"/>
    <cellStyle name="60% - Accent6" xfId="210"/>
    <cellStyle name="60% - Accent6 2" xfId="211"/>
    <cellStyle name="60% - Акцент1 2" xfId="212"/>
    <cellStyle name="60% - Акцент2 2" xfId="213"/>
    <cellStyle name="60% - Акцент3 2" xfId="214"/>
    <cellStyle name="60% - Акцент4 2" xfId="215"/>
    <cellStyle name="60% - Акцент5 2" xfId="216"/>
    <cellStyle name="60% - Акцент6 2" xfId="217"/>
    <cellStyle name="8pt" xfId="218"/>
    <cellStyle name="Äåíåæíûé" xfId="219"/>
    <cellStyle name="Äåíåæíûé [0]" xfId="220"/>
    <cellStyle name="Accent" xfId="221"/>
    <cellStyle name="Accent 1" xfId="222"/>
    <cellStyle name="Accent 1 1" xfId="223"/>
    <cellStyle name="Accent 2" xfId="224"/>
    <cellStyle name="Accent 2 1" xfId="225"/>
    <cellStyle name="Accent 3" xfId="226"/>
    <cellStyle name="Accent 3 1" xfId="227"/>
    <cellStyle name="Accent 4" xfId="228"/>
    <cellStyle name="Accent1" xfId="229"/>
    <cellStyle name="Accent1 2" xfId="230"/>
    <cellStyle name="Accent2" xfId="231"/>
    <cellStyle name="Accent2 2" xfId="232"/>
    <cellStyle name="Accent3" xfId="233"/>
    <cellStyle name="Accent3 2" xfId="234"/>
    <cellStyle name="Accent4" xfId="235"/>
    <cellStyle name="Accent4 2" xfId="236"/>
    <cellStyle name="Accent5" xfId="237"/>
    <cellStyle name="Accent5 2" xfId="238"/>
    <cellStyle name="Accent6" xfId="239"/>
    <cellStyle name="Accent6 2" xfId="240"/>
    <cellStyle name="Bad" xfId="241"/>
    <cellStyle name="Bad 1" xfId="242"/>
    <cellStyle name="Bad 2" xfId="243"/>
    <cellStyle name="Body" xfId="244"/>
    <cellStyle name="C01_Page_head" xfId="245"/>
    <cellStyle name="C03_Col head general" xfId="246"/>
    <cellStyle name="C04_Note col head" xfId="247"/>
    <cellStyle name="C06_Previous yr col head" xfId="248"/>
    <cellStyle name="C08_Table text" xfId="249"/>
    <cellStyle name="C11_Note head" xfId="250"/>
    <cellStyle name="C14_Current year figs" xfId="251"/>
    <cellStyle name="C14b_Current Year Figs 3 dec" xfId="252"/>
    <cellStyle name="C15_Previous year figs" xfId="253"/>
    <cellStyle name="Calc Currency (0)" xfId="254"/>
    <cellStyle name="Calc Currency (2)" xfId="255"/>
    <cellStyle name="Calc Percent (0)" xfId="256"/>
    <cellStyle name="Calc Percent (1)" xfId="257"/>
    <cellStyle name="Calc Percent (2)" xfId="258"/>
    <cellStyle name="Calc Units (0)" xfId="259"/>
    <cellStyle name="Calc Units (1)" xfId="260"/>
    <cellStyle name="Calc Units (2)" xfId="261"/>
    <cellStyle name="Calculation" xfId="262"/>
    <cellStyle name="Calculation 2" xfId="263"/>
    <cellStyle name="Centered Heading" xfId="264"/>
    <cellStyle name="Check" xfId="265"/>
    <cellStyle name="Check Cell" xfId="266"/>
    <cellStyle name="Check Cell 2" xfId="267"/>
    <cellStyle name="Check_Пакет форм ФО 1 часть (финал для ДО)" xfId="268"/>
    <cellStyle name="Column_Title" xfId="269"/>
    <cellStyle name="Comma %" xfId="270"/>
    <cellStyle name="Comma [0] 2" xfId="271"/>
    <cellStyle name="Comma [0] 2 2" xfId="272"/>
    <cellStyle name="Comma [0] 3" xfId="273"/>
    <cellStyle name="Comma [0]_irl tel sep5" xfId="274"/>
    <cellStyle name="Comma [00]" xfId="275"/>
    <cellStyle name="Comma [00] 2" xfId="276"/>
    <cellStyle name="Comma [000]" xfId="277"/>
    <cellStyle name="Comma 0.0" xfId="278"/>
    <cellStyle name="Comma 0.0%" xfId="279"/>
    <cellStyle name="Comma 0.0_Копия Форма 56  МАЭК+АГС 2010 (2)" xfId="280"/>
    <cellStyle name="Comma 0.00" xfId="281"/>
    <cellStyle name="Comma 0.00%" xfId="282"/>
    <cellStyle name="Comma 0.00_Копия Форма 56  МАЭК+АГС 2010 (2)" xfId="283"/>
    <cellStyle name="Comma 0.000" xfId="284"/>
    <cellStyle name="Comma 0.000%" xfId="285"/>
    <cellStyle name="Comma 0.000_Копия Форма 56  МАЭК+АГС 2010 (2)" xfId="286"/>
    <cellStyle name="Comma 10" xfId="287"/>
    <cellStyle name="Comma 11" xfId="288"/>
    <cellStyle name="Comma 2" xfId="289"/>
    <cellStyle name="Comma 2 2" xfId="290"/>
    <cellStyle name="Comma 2 3" xfId="291"/>
    <cellStyle name="Comma 3" xfId="292"/>
    <cellStyle name="Comma 3 2" xfId="293"/>
    <cellStyle name="Comma 4" xfId="294"/>
    <cellStyle name="Comma 5" xfId="295"/>
    <cellStyle name="Comma 6" xfId="296"/>
    <cellStyle name="Comma 7" xfId="297"/>
    <cellStyle name="Comma 8" xfId="298"/>
    <cellStyle name="Comma 9" xfId="299"/>
    <cellStyle name="Comma_1st Investment_2005_A5_Budget_AT Consolidation" xfId="300"/>
    <cellStyle name="Comma0" xfId="301"/>
    <cellStyle name="Company Name" xfId="302"/>
    <cellStyle name="Copied" xfId="303"/>
    <cellStyle name="CR Comma" xfId="304"/>
    <cellStyle name="CR Currency" xfId="305"/>
    <cellStyle name="Credit" xfId="306"/>
    <cellStyle name="Credit subtotal" xfId="307"/>
    <cellStyle name="Credit Total" xfId="308"/>
    <cellStyle name="Credit_Пакет форм ФО 1 часть (финал для ДО)" xfId="309"/>
    <cellStyle name="Currency %" xfId="310"/>
    <cellStyle name="Currency [0]_irl tel sep5" xfId="311"/>
    <cellStyle name="Currency [00]" xfId="312"/>
    <cellStyle name="Currency [00] 2" xfId="313"/>
    <cellStyle name="Currency 0.0" xfId="314"/>
    <cellStyle name="Currency 0.0%" xfId="315"/>
    <cellStyle name="Currency 0.0_Копия Форма 56  МАЭК+АГС 2010 (2)" xfId="316"/>
    <cellStyle name="Currency 0.00" xfId="317"/>
    <cellStyle name="Currency 0.00%" xfId="318"/>
    <cellStyle name="Currency 0.00_Копия Форма 56  МАЭК+АГС 2010 (2)" xfId="319"/>
    <cellStyle name="Currency 0.000" xfId="320"/>
    <cellStyle name="Currency 0.000%" xfId="321"/>
    <cellStyle name="Currency 0.000_Копия Форма 56  МАЭК+АГС 2010 (2)" xfId="322"/>
    <cellStyle name="Currency 2" xfId="323"/>
    <cellStyle name="Currency 3" xfId="324"/>
    <cellStyle name="Currency 4" xfId="325"/>
    <cellStyle name="Currency RU" xfId="326"/>
    <cellStyle name="Currency_irl tel sep5" xfId="327"/>
    <cellStyle name="Currency0" xfId="328"/>
    <cellStyle name="Date" xfId="329"/>
    <cellStyle name="Date 2" xfId="330"/>
    <cellStyle name="Date Short" xfId="331"/>
    <cellStyle name="Date without year" xfId="332"/>
    <cellStyle name="Date_Год 2009г. 4 кварт  Консол. пр.3,14,15,20" xfId="333"/>
    <cellStyle name="Debit" xfId="334"/>
    <cellStyle name="Debit subtotal" xfId="335"/>
    <cellStyle name="Debit Total" xfId="336"/>
    <cellStyle name="Debit_Пакет форм ФО 1 часть (финал для ДО)" xfId="337"/>
    <cellStyle name="DELTA" xfId="338"/>
    <cellStyle name="Dezimal [0]_Closing FX Kurse" xfId="339"/>
    <cellStyle name="Dezimal_Closing FX Kurse" xfId="340"/>
    <cellStyle name="E&amp;Y House" xfId="341"/>
    <cellStyle name="Enter Currency (0)" xfId="342"/>
    <cellStyle name="Enter Currency (2)" xfId="343"/>
    <cellStyle name="Enter Units (0)" xfId="344"/>
    <cellStyle name="Enter Units (1)" xfId="345"/>
    <cellStyle name="Enter Units (2)" xfId="346"/>
    <cellStyle name="Entered" xfId="347"/>
    <cellStyle name="Error" xfId="348"/>
    <cellStyle name="Error 1" xfId="349"/>
    <cellStyle name="Euro" xfId="350"/>
    <cellStyle name="Explanatory Text" xfId="351"/>
    <cellStyle name="Explanatory Text 2" xfId="352"/>
    <cellStyle name="Fixed" xfId="353"/>
    <cellStyle name="Footnote" xfId="354"/>
    <cellStyle name="Footnote 1" xfId="355"/>
    <cellStyle name="Format Number Column" xfId="356"/>
    <cellStyle name="From" xfId="357"/>
    <cellStyle name="G03_Text" xfId="358"/>
    <cellStyle name="general" xfId="359"/>
    <cellStyle name="Good" xfId="360"/>
    <cellStyle name="Good 1" xfId="361"/>
    <cellStyle name="Good 2" xfId="362"/>
    <cellStyle name="Grey" xfId="363"/>
    <cellStyle name="Header1" xfId="364"/>
    <cellStyle name="Header2" xfId="365"/>
    <cellStyle name="Heading" xfId="366"/>
    <cellStyle name="Heading 1" xfId="367"/>
    <cellStyle name="Heading 1 1" xfId="368"/>
    <cellStyle name="Heading 1 2" xfId="369"/>
    <cellStyle name="Heading 2" xfId="370"/>
    <cellStyle name="Heading 2 1" xfId="371"/>
    <cellStyle name="Heading 2 2" xfId="372"/>
    <cellStyle name="Heading 3" xfId="373"/>
    <cellStyle name="Heading 3 2" xfId="374"/>
    <cellStyle name="Heading 4" xfId="375"/>
    <cellStyle name="Heading 4 2" xfId="376"/>
    <cellStyle name="Heading No Underline" xfId="377"/>
    <cellStyle name="Heading With Underline" xfId="378"/>
    <cellStyle name="Heading_5690 Ceiling test for client KZ (1)" xfId="379"/>
    <cellStyle name="Heading1" xfId="380"/>
    <cellStyle name="Hyperlink 2" xfId="381"/>
    <cellStyle name="Iau?iue_NotesFA" xfId="382"/>
    <cellStyle name="Îáû÷íûé" xfId="383"/>
    <cellStyle name="Ïðîöåíòíûé" xfId="384"/>
    <cellStyle name="Input" xfId="385"/>
    <cellStyle name="Input [yellow]" xfId="386"/>
    <cellStyle name="Input 2" xfId="387"/>
    <cellStyle name="Input 3" xfId="388"/>
    <cellStyle name="Input 4" xfId="389"/>
    <cellStyle name="Input Box" xfId="390"/>
    <cellStyle name="Input_Cell" xfId="391"/>
    <cellStyle name="Inputnumbaccid" xfId="392"/>
    <cellStyle name="Inpyear" xfId="393"/>
    <cellStyle name="International" xfId="394"/>
    <cellStyle name="International1" xfId="395"/>
    <cellStyle name="KPMG Heading 1" xfId="396"/>
    <cellStyle name="KPMG Heading 2" xfId="397"/>
    <cellStyle name="KPMG Heading 3" xfId="398"/>
    <cellStyle name="KPMG Heading 4" xfId="399"/>
    <cellStyle name="KPMG Normal" xfId="400"/>
    <cellStyle name="KPMG Normal Text" xfId="401"/>
    <cellStyle name="KPMG Normal_Cash_flow_consol_05.04" xfId="402"/>
    <cellStyle name="Link Currency (0)" xfId="403"/>
    <cellStyle name="Link Currency (2)" xfId="404"/>
    <cellStyle name="Link Units (0)" xfId="405"/>
    <cellStyle name="Link Units (1)" xfId="406"/>
    <cellStyle name="Link Units (2)" xfId="407"/>
    <cellStyle name="Linked Cell" xfId="408"/>
    <cellStyle name="Linked Cell 2" xfId="409"/>
    <cellStyle name="Millares [0]_FINAL-10" xfId="410"/>
    <cellStyle name="Millares_FINAL-10" xfId="411"/>
    <cellStyle name="Milliers [0]_B.S.96" xfId="412"/>
    <cellStyle name="Milliers_B.S.96" xfId="413"/>
    <cellStyle name="Moneda [0]_FINAL-10" xfId="414"/>
    <cellStyle name="Moneda_FINAL-10" xfId="415"/>
    <cellStyle name="Monétaire [0]_EDYAN" xfId="416"/>
    <cellStyle name="Monétaire_EDYAN" xfId="417"/>
    <cellStyle name="Monйtaire [0]_B.S.96" xfId="418"/>
    <cellStyle name="Monйtaire_B.S.96" xfId="419"/>
    <cellStyle name="Nameenter" xfId="420"/>
    <cellStyle name="Neutral" xfId="421"/>
    <cellStyle name="Neutral 1" xfId="422"/>
    <cellStyle name="Neutral 2" xfId="423"/>
    <cellStyle name="Norma11l" xfId="424"/>
    <cellStyle name="Normal - Style1" xfId="425"/>
    <cellStyle name="Normal - Style1 2" xfId="426"/>
    <cellStyle name="Normal 10" xfId="427"/>
    <cellStyle name="Normal 10 2" xfId="428"/>
    <cellStyle name="Normal 11" xfId="429"/>
    <cellStyle name="Normal 11 2" xfId="430"/>
    <cellStyle name="Normal 11 2 2" xfId="431"/>
    <cellStyle name="Normal 12" xfId="432"/>
    <cellStyle name="Normal 12 2" xfId="433"/>
    <cellStyle name="Normal 12 2 2" xfId="434"/>
    <cellStyle name="Normal 13" xfId="435"/>
    <cellStyle name="Normal 14" xfId="436"/>
    <cellStyle name="Normal 15" xfId="437"/>
    <cellStyle name="Normal 2" xfId="438"/>
    <cellStyle name="Normal 2 2" xfId="439"/>
    <cellStyle name="Normal 2 3" xfId="440"/>
    <cellStyle name="Normal 2 4" xfId="441"/>
    <cellStyle name="Normal 2 5" xfId="442"/>
    <cellStyle name="Normal 2 7" xfId="443"/>
    <cellStyle name="Normal 3" xfId="444"/>
    <cellStyle name="Normal 3 2" xfId="445"/>
    <cellStyle name="Normal 3 3" xfId="446"/>
    <cellStyle name="Normal 3 4" xfId="447"/>
    <cellStyle name="Normal 4" xfId="448"/>
    <cellStyle name="Normal 4 2" xfId="449"/>
    <cellStyle name="Normal 4 3" xfId="450"/>
    <cellStyle name="Normal 5" xfId="451"/>
    <cellStyle name="Normal 6" xfId="452"/>
    <cellStyle name="Normal 7" xfId="453"/>
    <cellStyle name="Normal 8" xfId="454"/>
    <cellStyle name="Normal 9" xfId="455"/>
    <cellStyle name="Normal_~8960690" xfId="456"/>
    <cellStyle name="Normal1" xfId="457"/>
    <cellStyle name="normбlnм_laroux" xfId="458"/>
    <cellStyle name="Note" xfId="459"/>
    <cellStyle name="Note 1" xfId="460"/>
    <cellStyle name="Note 2" xfId="461"/>
    <cellStyle name="numbers" xfId="462"/>
    <cellStyle name="Ôèíàíñîâûé" xfId="463"/>
    <cellStyle name="Ôèíàíñîâûé [0]" xfId="464"/>
    <cellStyle name="Oeiainiaue [0]_NotesFA" xfId="465"/>
    <cellStyle name="Ôèíàíñîâûé_Ëèñò1" xfId="466"/>
    <cellStyle name="Oeiainiaue_NotesFA" xfId="467"/>
    <cellStyle name="Ouny?e [0]_Oi?a IAIE" xfId="468"/>
    <cellStyle name="Ouny?e_Oi?a IAIE" xfId="469"/>
    <cellStyle name="Output" xfId="470"/>
    <cellStyle name="Output 2" xfId="471"/>
    <cellStyle name="paint" xfId="472"/>
    <cellStyle name="Percent %" xfId="473"/>
    <cellStyle name="Percent % Long Underline" xfId="474"/>
    <cellStyle name="Percent %_Worksheet in  US Financial Statements Ref. Workbook - Single Co" xfId="475"/>
    <cellStyle name="Percent (0)" xfId="476"/>
    <cellStyle name="Percent (0) 2" xfId="477"/>
    <cellStyle name="Percent [0]" xfId="478"/>
    <cellStyle name="Percent [00]" xfId="479"/>
    <cellStyle name="Percent [2]" xfId="480"/>
    <cellStyle name="Percent [2] 2" xfId="481"/>
    <cellStyle name="Percent 0%" xfId="482"/>
    <cellStyle name="Percent 0.0%" xfId="483"/>
    <cellStyle name="Percent 0.0% Long Underline" xfId="484"/>
    <cellStyle name="Percent 0.0%_Копия Форма 56  МАЭК+АГС 2010 (2)" xfId="485"/>
    <cellStyle name="Percent 0.00%" xfId="486"/>
    <cellStyle name="Percent 0.00% Long Underline" xfId="487"/>
    <cellStyle name="Percent 0.00%_5690 Ceiling test for client KZ (1)" xfId="488"/>
    <cellStyle name="Percent 0.000%" xfId="489"/>
    <cellStyle name="Percent 0.000% Long Underline" xfId="490"/>
    <cellStyle name="Percent 0.000%_Копия Форма 56  МАЭК+АГС 2010 (2)" xfId="491"/>
    <cellStyle name="Percent 10" xfId="492"/>
    <cellStyle name="Percent 2" xfId="493"/>
    <cellStyle name="Percent 2 2" xfId="494"/>
    <cellStyle name="Percent 2 3" xfId="495"/>
    <cellStyle name="Percent 2 4" xfId="496"/>
    <cellStyle name="Percent 3" xfId="497"/>
    <cellStyle name="Percent 3 2" xfId="498"/>
    <cellStyle name="Percent 4" xfId="499"/>
    <cellStyle name="Percent 5" xfId="500"/>
    <cellStyle name="Percent 6" xfId="501"/>
    <cellStyle name="Percent 7" xfId="502"/>
    <cellStyle name="Percent 8" xfId="503"/>
    <cellStyle name="Percent 9" xfId="504"/>
    <cellStyle name="Piug" xfId="505"/>
    <cellStyle name="piw#" xfId="506"/>
    <cellStyle name="piw%" xfId="507"/>
    <cellStyle name="Plug" xfId="508"/>
    <cellStyle name="Pourcentage_Profit &amp; Loss" xfId="509"/>
    <cellStyle name="PrePop Currency (0)" xfId="510"/>
    <cellStyle name="PrePop Currency (2)" xfId="511"/>
    <cellStyle name="PrePop Units (0)" xfId="512"/>
    <cellStyle name="PrePop Units (1)" xfId="513"/>
    <cellStyle name="PrePop Units (2)" xfId="514"/>
    <cellStyle name="Price_Body" xfId="515"/>
    <cellStyle name="prochrek" xfId="516"/>
    <cellStyle name="Result" xfId="517"/>
    <cellStyle name="Result2" xfId="518"/>
    <cellStyle name="RevList" xfId="519"/>
    <cellStyle name="Rubles" xfId="520"/>
    <cellStyle name="SAPLocked" xfId="521"/>
    <cellStyle name="SAPUnLocked" xfId="522"/>
    <cellStyle name="small" xfId="523"/>
    <cellStyle name="stand_bord" xfId="524"/>
    <cellStyle name="Standard_20020617_Modell_PUFA_neu_v9" xfId="525"/>
    <cellStyle name="Status" xfId="526"/>
    <cellStyle name="Status 1" xfId="527"/>
    <cellStyle name="Style 1" xfId="528"/>
    <cellStyle name="Style 2" xfId="529"/>
    <cellStyle name="Style 3" xfId="530"/>
    <cellStyle name="Subtotal" xfId="531"/>
    <cellStyle name="TableStyleLight1" xfId="532"/>
    <cellStyle name="Text" xfId="533"/>
    <cellStyle name="Text 1" xfId="534"/>
    <cellStyle name="Text Indent A" xfId="535"/>
    <cellStyle name="Text Indent B" xfId="536"/>
    <cellStyle name="Text Indent C" xfId="537"/>
    <cellStyle name="Tickmark" xfId="538"/>
    <cellStyle name="Title" xfId="539"/>
    <cellStyle name="Title 1.0" xfId="540"/>
    <cellStyle name="Title 1.1" xfId="541"/>
    <cellStyle name="Title 1.1.1" xfId="542"/>
    <cellStyle name="Title 1.1_Пакет форм ФО 1 часть (финал для ДО)" xfId="543"/>
    <cellStyle name="Title 2" xfId="544"/>
    <cellStyle name="Title 3" xfId="545"/>
    <cellStyle name="Title 4" xfId="546"/>
    <cellStyle name="Title_Пакет форм ФО 1 часть (финал для ДО)" xfId="547"/>
    <cellStyle name="Total" xfId="548"/>
    <cellStyle name="Total 2" xfId="549"/>
    <cellStyle name="Virgül_BİLANÇO" xfId="550"/>
    <cellStyle name="Virgulă_30-06-2003 lei-USDru" xfId="551"/>
    <cellStyle name="Währung [0]_Closing FX Kurse" xfId="552"/>
    <cellStyle name="Währung_Closing FX Kurse" xfId="553"/>
    <cellStyle name="Warning" xfId="554"/>
    <cellStyle name="Warning 1" xfId="555"/>
    <cellStyle name="Warning Text" xfId="556"/>
    <cellStyle name="Warning Text 2" xfId="557"/>
    <cellStyle name="Акцент1 2" xfId="558"/>
    <cellStyle name="Акцент1 3" xfId="559"/>
    <cellStyle name="Акцент2 2" xfId="560"/>
    <cellStyle name="Акцент2 3" xfId="561"/>
    <cellStyle name="Акцент3 2" xfId="562"/>
    <cellStyle name="Акцент3 3" xfId="563"/>
    <cellStyle name="Акцент4 2" xfId="564"/>
    <cellStyle name="Акцент4 3" xfId="565"/>
    <cellStyle name="Акцент5 2" xfId="566"/>
    <cellStyle name="Акцент5 3" xfId="567"/>
    <cellStyle name="Акцент6 2" xfId="568"/>
    <cellStyle name="Акцент6 3" xfId="569"/>
    <cellStyle name="Беззащитный" xfId="570"/>
    <cellStyle name="Ввод  2" xfId="571"/>
    <cellStyle name="Ввод  2 2" xfId="572"/>
    <cellStyle name="Ввод  2 2 2" xfId="573"/>
    <cellStyle name="Ввод  2 2 3" xfId="574"/>
    <cellStyle name="Ввод  2 2 4" xfId="575"/>
    <cellStyle name="Ввод  2 3" xfId="576"/>
    <cellStyle name="Ввод  2 3 2" xfId="577"/>
    <cellStyle name="Ввод  2 3 3" xfId="578"/>
    <cellStyle name="Ввод  2 3 4" xfId="579"/>
    <cellStyle name="Ввод  2 4" xfId="580"/>
    <cellStyle name="Ввод  2 4 2" xfId="581"/>
    <cellStyle name="Ввод  2 4 3" xfId="582"/>
    <cellStyle name="Ввод  2 4 4" xfId="583"/>
    <cellStyle name="Ввод  2 5" xfId="584"/>
    <cellStyle name="Ввод  2 6" xfId="585"/>
    <cellStyle name="Ввод  2 7" xfId="586"/>
    <cellStyle name="Верт. заголовок" xfId="587"/>
    <cellStyle name="Вес_продукта" xfId="588"/>
    <cellStyle name="Вывод 2" xfId="589"/>
    <cellStyle name="Вывод 2 2" xfId="590"/>
    <cellStyle name="Вывод 2 2 2" xfId="591"/>
    <cellStyle name="Вывод 2 2 3" xfId="592"/>
    <cellStyle name="Вывод 2 2 4" xfId="593"/>
    <cellStyle name="Вывод 2 3" xfId="594"/>
    <cellStyle name="Вывод 2 3 2" xfId="595"/>
    <cellStyle name="Вывод 2 3 3" xfId="596"/>
    <cellStyle name="Вывод 2 3 4" xfId="597"/>
    <cellStyle name="Вывод 2 4" xfId="598"/>
    <cellStyle name="Вывод 2 4 2" xfId="599"/>
    <cellStyle name="Вывод 2 4 3" xfId="600"/>
    <cellStyle name="Вывод 2 4 4" xfId="601"/>
    <cellStyle name="Вывод 2 5" xfId="602"/>
    <cellStyle name="Вывод 2 6" xfId="603"/>
    <cellStyle name="Вывод 2 7" xfId="604"/>
    <cellStyle name="Вычисление 2" xfId="605"/>
    <cellStyle name="Вычисление 2 2" xfId="606"/>
    <cellStyle name="Вычисление 2 2 2" xfId="607"/>
    <cellStyle name="Вычисление 2 2 3" xfId="608"/>
    <cellStyle name="Вычисление 2 2 4" xfId="609"/>
    <cellStyle name="Вычисление 2 3" xfId="610"/>
    <cellStyle name="Вычисление 2 3 2" xfId="611"/>
    <cellStyle name="Вычисление 2 3 3" xfId="612"/>
    <cellStyle name="Вычисление 2 3 4" xfId="613"/>
    <cellStyle name="Вычисление 2 4" xfId="614"/>
    <cellStyle name="Вычисление 2 4 2" xfId="615"/>
    <cellStyle name="Вычисление 2 4 3" xfId="616"/>
    <cellStyle name="Вычисление 2 4 4" xfId="617"/>
    <cellStyle name="Вычисление 2 5" xfId="618"/>
    <cellStyle name="Вычисление 2 6" xfId="619"/>
    <cellStyle name="Вычисление 2 7" xfId="620"/>
    <cellStyle name="Гиперссылка" xfId="621"/>
    <cellStyle name="Гиперссылка 2" xfId="622"/>
    <cellStyle name="Группа" xfId="623"/>
    <cellStyle name="Группа 0" xfId="624"/>
    <cellStyle name="Группа 1" xfId="625"/>
    <cellStyle name="Группа 2" xfId="626"/>
    <cellStyle name="Группа 3" xfId="627"/>
    <cellStyle name="Группа 4" xfId="628"/>
    <cellStyle name="Группа 5" xfId="629"/>
    <cellStyle name="Группа_Бюллетень декабрь 2003 2" xfId="630"/>
    <cellStyle name="Дата" xfId="631"/>
    <cellStyle name="Дата 2" xfId="632"/>
    <cellStyle name="Денежный 2" xfId="633"/>
    <cellStyle name="Заголовок" xfId="634"/>
    <cellStyle name="Заголовок 1 2" xfId="635"/>
    <cellStyle name="Заголовок 1 3" xfId="636"/>
    <cellStyle name="Заголовок 2 2" xfId="637"/>
    <cellStyle name="Заголовок 2 3" xfId="638"/>
    <cellStyle name="Заголовок 3 2" xfId="639"/>
    <cellStyle name="Заголовок 3 3" xfId="640"/>
    <cellStyle name="Заголовок 4 2" xfId="641"/>
    <cellStyle name="Заголовок 4 3" xfId="642"/>
    <cellStyle name="Защитный" xfId="643"/>
    <cellStyle name="Звезды" xfId="644"/>
    <cellStyle name="Итог 2" xfId="645"/>
    <cellStyle name="Итог 2 2" xfId="646"/>
    <cellStyle name="Итог 2 2 2" xfId="647"/>
    <cellStyle name="Итог 2 2 3" xfId="648"/>
    <cellStyle name="Итог 2 2 4" xfId="649"/>
    <cellStyle name="Итог 2 3" xfId="650"/>
    <cellStyle name="Итог 2 3 2" xfId="651"/>
    <cellStyle name="Итог 2 3 3" xfId="652"/>
    <cellStyle name="Итог 2 3 4" xfId="653"/>
    <cellStyle name="Итог 2 4" xfId="654"/>
    <cellStyle name="Итог 2 4 2" xfId="655"/>
    <cellStyle name="Итог 2 4 3" xfId="656"/>
    <cellStyle name="Итог 2 4 4" xfId="657"/>
    <cellStyle name="Итог 2 5" xfId="658"/>
    <cellStyle name="Итог 2 6" xfId="659"/>
    <cellStyle name="Итог 2 7" xfId="660"/>
    <cellStyle name="Итог 3" xfId="661"/>
    <cellStyle name="Итого" xfId="662"/>
    <cellStyle name="КАНДАГАЧ тел3-33-96" xfId="663"/>
    <cellStyle name="КАНДАГАЧ тел3-33-96 2" xfId="664"/>
    <cellStyle name="КАНДАГАЧ тел3-33-96_приложение 6 -бухг" xfId="665"/>
    <cellStyle name="Контрольная ячейка 2" xfId="666"/>
    <cellStyle name="Название 2" xfId="667"/>
    <cellStyle name="Название 2 2" xfId="668"/>
    <cellStyle name="Название 3" xfId="669"/>
    <cellStyle name="Невидимый" xfId="670"/>
    <cellStyle name="Нейтральный 2" xfId="671"/>
    <cellStyle name="Нейтральный 3" xfId="672"/>
    <cellStyle name="Низ1" xfId="673"/>
    <cellStyle name="Низ2" xfId="674"/>
    <cellStyle name="Обычный" xfId="0" builtinId="0"/>
    <cellStyle name="Обычный 10" xfId="675"/>
    <cellStyle name="Обычный 10 2" xfId="676"/>
    <cellStyle name="Обычный 10 3" xfId="677"/>
    <cellStyle name="Обычный 100" xfId="678"/>
    <cellStyle name="Обычный 101" xfId="679"/>
    <cellStyle name="Обычный 102" xfId="680"/>
    <cellStyle name="Обычный 103" xfId="681"/>
    <cellStyle name="Обычный 104" xfId="682"/>
    <cellStyle name="Обычный 11" xfId="683"/>
    <cellStyle name="Обычный 11 2" xfId="1406"/>
    <cellStyle name="Обычный 12" xfId="684"/>
    <cellStyle name="Обычный 12 2" xfId="1407"/>
    <cellStyle name="Обычный 13" xfId="685"/>
    <cellStyle name="Обычный 14" xfId="686"/>
    <cellStyle name="Обычный 15" xfId="687"/>
    <cellStyle name="Обычный 16" xfId="688"/>
    <cellStyle name="Обычный 16 2" xfId="689"/>
    <cellStyle name="Обычный 17" xfId="690"/>
    <cellStyle name="Обычный 18" xfId="691"/>
    <cellStyle name="Обычный 19" xfId="692"/>
    <cellStyle name="Обычный 2" xfId="693"/>
    <cellStyle name="Обычный 2 2" xfId="694"/>
    <cellStyle name="Обычный 2 2 10" xfId="695"/>
    <cellStyle name="Обычный 2 2 10 2" xfId="696"/>
    <cellStyle name="Обычный 2 2 10 3" xfId="697"/>
    <cellStyle name="Обычный 2 2 2" xfId="698"/>
    <cellStyle name="Обычный 2 2 2 2" xfId="699"/>
    <cellStyle name="Обычный 2 2 2 3" xfId="700"/>
    <cellStyle name="Обычный 2 2 2_Пакет форм ФО 1 часть (финал для ДО)" xfId="701"/>
    <cellStyle name="Обычный 2 2 3" xfId="702"/>
    <cellStyle name="Обычный 2 2 3 2" xfId="703"/>
    <cellStyle name="Обычный 2 2 4" xfId="704"/>
    <cellStyle name="Обычный 2 2 5" xfId="705"/>
    <cellStyle name="Обычный 2 2 6" xfId="706"/>
    <cellStyle name="Обычный 2 2 7" xfId="707"/>
    <cellStyle name="Обычный 2 2 8" xfId="708"/>
    <cellStyle name="Обычный 2 2_МАЭК 15 форма  4 кв  2010г" xfId="709"/>
    <cellStyle name="Обычный 2 3" xfId="710"/>
    <cellStyle name="Обычный 2 4" xfId="711"/>
    <cellStyle name="Обычный 2 5" xfId="712"/>
    <cellStyle name="Обычный 2 5 2" xfId="713"/>
    <cellStyle name="Обычный 2 6" xfId="714"/>
    <cellStyle name="Обычный 2 7" xfId="715"/>
    <cellStyle name="Обычный 2_1111" xfId="716"/>
    <cellStyle name="Обычный 20" xfId="717"/>
    <cellStyle name="Обычный 21" xfId="718"/>
    <cellStyle name="Обычный 22" xfId="719"/>
    <cellStyle name="Обычный 22 2" xfId="720"/>
    <cellStyle name="Обычный 22 2 2" xfId="721"/>
    <cellStyle name="Обычный 23" xfId="722"/>
    <cellStyle name="Обычный 24" xfId="723"/>
    <cellStyle name="Обычный 25" xfId="724"/>
    <cellStyle name="Обычный 25 2" xfId="725"/>
    <cellStyle name="Обычный 25 3" xfId="726"/>
    <cellStyle name="Обычный 25 4" xfId="727"/>
    <cellStyle name="Обычный 25 5" xfId="728"/>
    <cellStyle name="Обычный 26" xfId="729"/>
    <cellStyle name="Обычный 27" xfId="730"/>
    <cellStyle name="Обычный 28" xfId="731"/>
    <cellStyle name="Обычный 28 2" xfId="732"/>
    <cellStyle name="Обычный 29" xfId="733"/>
    <cellStyle name="Обычный 29 2" xfId="734"/>
    <cellStyle name="Обычный 3" xfId="735"/>
    <cellStyle name="Обычный 3 2" xfId="736"/>
    <cellStyle name="Обычный 3 2 2" xfId="737"/>
    <cellStyle name="Обычный 3 3" xfId="738"/>
    <cellStyle name="Обычный 3 3 2" xfId="739"/>
    <cellStyle name="Обычный 3 3 3" xfId="740"/>
    <cellStyle name="Обычный 3 4" xfId="741"/>
    <cellStyle name="Обычный 3 5" xfId="742"/>
    <cellStyle name="Обычный 3 6" xfId="743"/>
    <cellStyle name="Обычный 3 7" xfId="744"/>
    <cellStyle name="Обычный 3_22.1 раздел" xfId="745"/>
    <cellStyle name="Обычный 30" xfId="746"/>
    <cellStyle name="Обычный 30 2" xfId="747"/>
    <cellStyle name="Обычный 31" xfId="748"/>
    <cellStyle name="Обычный 32" xfId="749"/>
    <cellStyle name="Обычный 33" xfId="750"/>
    <cellStyle name="Обычный 34" xfId="751"/>
    <cellStyle name="Обычный 35" xfId="752"/>
    <cellStyle name="Обычный 36" xfId="753"/>
    <cellStyle name="Обычный 37" xfId="754"/>
    <cellStyle name="Обычный 38" xfId="755"/>
    <cellStyle name="Обычный 38 2" xfId="756"/>
    <cellStyle name="Обычный 39" xfId="757"/>
    <cellStyle name="Обычный 39 2" xfId="758"/>
    <cellStyle name="Обычный 4" xfId="759"/>
    <cellStyle name="Обычный 4 2" xfId="760"/>
    <cellStyle name="Обычный 4 2 2" xfId="761"/>
    <cellStyle name="Обычный 4 2 3" xfId="762"/>
    <cellStyle name="Обычный 4 3" xfId="763"/>
    <cellStyle name="Обычный 4 4" xfId="764"/>
    <cellStyle name="Обычный 4 5" xfId="765"/>
    <cellStyle name="Обычный 4 6" xfId="766"/>
    <cellStyle name="Обычный 4 7" xfId="767"/>
    <cellStyle name="Обычный 4_22.1 раздел" xfId="768"/>
    <cellStyle name="Обычный 40" xfId="769"/>
    <cellStyle name="Обычный 41" xfId="770"/>
    <cellStyle name="Обычный 42" xfId="771"/>
    <cellStyle name="Обычный 43" xfId="772"/>
    <cellStyle name="Обычный 43 2" xfId="773"/>
    <cellStyle name="Обычный 44" xfId="774"/>
    <cellStyle name="Обычный 45" xfId="775"/>
    <cellStyle name="Обычный 45 2" xfId="776"/>
    <cellStyle name="Обычный 45 3" xfId="777"/>
    <cellStyle name="Обычный 46" xfId="778"/>
    <cellStyle name="Обычный 47" xfId="779"/>
    <cellStyle name="Обычный 48" xfId="780"/>
    <cellStyle name="Обычный 49" xfId="781"/>
    <cellStyle name="Обычный 5" xfId="782"/>
    <cellStyle name="Обычный 5 2" xfId="783"/>
    <cellStyle name="Обычный 5 2 2" xfId="784"/>
    <cellStyle name="Обычный 5 2 3" xfId="785"/>
    <cellStyle name="Обычный 5 3" xfId="786"/>
    <cellStyle name="Обычный 5 3 2" xfId="1408"/>
    <cellStyle name="Обычный 5 4" xfId="787"/>
    <cellStyle name="Обычный 50" xfId="788"/>
    <cellStyle name="Обычный 51" xfId="789"/>
    <cellStyle name="Обычный 51 2" xfId="790"/>
    <cellStyle name="Обычный 52" xfId="791"/>
    <cellStyle name="Обычный 52 2" xfId="792"/>
    <cellStyle name="Обычный 53" xfId="793"/>
    <cellStyle name="Обычный 53 2" xfId="794"/>
    <cellStyle name="Обычный 54" xfId="795"/>
    <cellStyle name="Обычный 54 2" xfId="796"/>
    <cellStyle name="Обычный 55" xfId="797"/>
    <cellStyle name="Обычный 55 2" xfId="798"/>
    <cellStyle name="Обычный 56" xfId="799"/>
    <cellStyle name="Обычный 57" xfId="800"/>
    <cellStyle name="Обычный 58" xfId="801"/>
    <cellStyle name="Обычный 59" xfId="802"/>
    <cellStyle name="Обычный 59 2" xfId="803"/>
    <cellStyle name="Обычный 6" xfId="804"/>
    <cellStyle name="Обычный 6 2" xfId="805"/>
    <cellStyle name="Обычный 6 3" xfId="806"/>
    <cellStyle name="Обычный 6 4" xfId="807"/>
    <cellStyle name="Обычный 6 4 2" xfId="1409"/>
    <cellStyle name="Обычный 60" xfId="808"/>
    <cellStyle name="Обычный 61" xfId="809"/>
    <cellStyle name="Обычный 62" xfId="810"/>
    <cellStyle name="Обычный 63" xfId="811"/>
    <cellStyle name="Обычный 64" xfId="812"/>
    <cellStyle name="Обычный 65" xfId="813"/>
    <cellStyle name="Обычный 66" xfId="814"/>
    <cellStyle name="Обычный 67" xfId="815"/>
    <cellStyle name="Обычный 68" xfId="816"/>
    <cellStyle name="Обычный 69" xfId="817"/>
    <cellStyle name="Обычный 7" xfId="818"/>
    <cellStyle name="Обычный 7 2" xfId="819"/>
    <cellStyle name="Обычный 7 2 2" xfId="820"/>
    <cellStyle name="Обычный 7 2 2 2" xfId="821"/>
    <cellStyle name="Обычный 7 2 2_СПИ, СПФИ (ДТРАиМ)" xfId="822"/>
    <cellStyle name="Обычный 7 2_СПИ, СПФИ (ДТРАиМ)" xfId="823"/>
    <cellStyle name="Обычный 7 6" xfId="824"/>
    <cellStyle name="Обычный 7 7" xfId="825"/>
    <cellStyle name="Обычный 7_СПИ, СПФИ (ДТРАиМ)" xfId="826"/>
    <cellStyle name="Обычный 70" xfId="827"/>
    <cellStyle name="Обычный 71" xfId="828"/>
    <cellStyle name="Обычный 72" xfId="829"/>
    <cellStyle name="Обычный 73" xfId="830"/>
    <cellStyle name="Обычный 74" xfId="831"/>
    <cellStyle name="Обычный 75" xfId="832"/>
    <cellStyle name="Обычный 76" xfId="833"/>
    <cellStyle name="Обычный 77" xfId="834"/>
    <cellStyle name="Обычный 8" xfId="835"/>
    <cellStyle name="Обычный 8 2" xfId="836"/>
    <cellStyle name="Обычный 8 2 2" xfId="1410"/>
    <cellStyle name="Обычный 8 3" xfId="837"/>
    <cellStyle name="Обычный 80" xfId="838"/>
    <cellStyle name="Обычный 85" xfId="839"/>
    <cellStyle name="Обычный 86" xfId="840"/>
    <cellStyle name="Обычный 9" xfId="841"/>
    <cellStyle name="Обычный 9 2" xfId="842"/>
    <cellStyle name="Обычный 9 8" xfId="843"/>
    <cellStyle name="Обычный 9 9" xfId="844"/>
    <cellStyle name="Обычный_Воды" xfId="4"/>
    <cellStyle name="Обычный_Проект тарифной сметы  УДТВ" xfId="2"/>
    <cellStyle name="Обычный_расчет прибыли06М" xfId="8"/>
    <cellStyle name="Обычный_тар. смета водохоз системы Шортанды (-15%)" xfId="7"/>
    <cellStyle name="Обычный_Тарифные сметы ВОДЫ 82-ОД" xfId="3"/>
    <cellStyle name="Обычный_Тарифные сметы ТЕПЛО 82-ОД" xfId="845"/>
    <cellStyle name="Обычный_Тепло" xfId="6"/>
    <cellStyle name="Обычный_ТЭЦы 30% АГС 400" xfId="5"/>
    <cellStyle name="Плохой 2" xfId="846"/>
    <cellStyle name="Плохой 3" xfId="847"/>
    <cellStyle name="Подгруппа" xfId="848"/>
    <cellStyle name="Пояснение 2" xfId="849"/>
    <cellStyle name="Пояснение 2 2" xfId="850"/>
    <cellStyle name="Пояснение 3" xfId="851"/>
    <cellStyle name="Примечание 2" xfId="852"/>
    <cellStyle name="Примечание 2 2" xfId="853"/>
    <cellStyle name="Примечание 2 2 2" xfId="854"/>
    <cellStyle name="Примечание 2 2 3" xfId="855"/>
    <cellStyle name="Примечание 2 2 4" xfId="856"/>
    <cellStyle name="Примечание 2 3" xfId="857"/>
    <cellStyle name="Примечание 2 3 2" xfId="858"/>
    <cellStyle name="Примечание 2 3 3" xfId="859"/>
    <cellStyle name="Примечание 2 3 4" xfId="860"/>
    <cellStyle name="Примечание 2 4" xfId="861"/>
    <cellStyle name="Примечание 2 4 2" xfId="862"/>
    <cellStyle name="Примечание 2 4 3" xfId="863"/>
    <cellStyle name="Примечание 2 4 4" xfId="864"/>
    <cellStyle name="Примечание 2 5" xfId="865"/>
    <cellStyle name="Примечание 2 5 2" xfId="866"/>
    <cellStyle name="Примечание 2 5 3" xfId="867"/>
    <cellStyle name="Примечание 2 5 4" xfId="868"/>
    <cellStyle name="Продукт" xfId="869"/>
    <cellStyle name="Процентный" xfId="1" builtinId="5"/>
    <cellStyle name="Процентный 10" xfId="870"/>
    <cellStyle name="Процентный 2" xfId="871"/>
    <cellStyle name="Процентный 2 2" xfId="872"/>
    <cellStyle name="Процентный 2 3" xfId="873"/>
    <cellStyle name="Процентный 2 4" xfId="874"/>
    <cellStyle name="Процентный 3" xfId="875"/>
    <cellStyle name="Процентный 3 2" xfId="876"/>
    <cellStyle name="Процентный 4" xfId="877"/>
    <cellStyle name="Процентный 5" xfId="878"/>
    <cellStyle name="Процентный 6" xfId="879"/>
    <cellStyle name="Процентный 7" xfId="880"/>
    <cellStyle name="Процентный 8" xfId="881"/>
    <cellStyle name="Процентный 9" xfId="882"/>
    <cellStyle name="Разница" xfId="883"/>
    <cellStyle name="руб. (0)" xfId="884"/>
    <cellStyle name="Связанная ячейка 2" xfId="885"/>
    <cellStyle name="Связанная ячейка 3" xfId="886"/>
    <cellStyle name="Стиль 1" xfId="887"/>
    <cellStyle name="Стиль 1 2" xfId="888"/>
    <cellStyle name="Стиль 1 2 2" xfId="889"/>
    <cellStyle name="Стиль 1 2 2 2" xfId="890"/>
    <cellStyle name="Стиль 1 2 3" xfId="891"/>
    <cellStyle name="Стиль 1 2 4" xfId="892"/>
    <cellStyle name="Стиль 1 3" xfId="893"/>
    <cellStyle name="Стиль 1 4" xfId="894"/>
    <cellStyle name="Стиль 2" xfId="895"/>
    <cellStyle name="Стиль 3" xfId="896"/>
    <cellStyle name="Стиль_названий" xfId="897"/>
    <cellStyle name="Субсчет" xfId="898"/>
    <cellStyle name="Счет" xfId="899"/>
    <cellStyle name="Текст предупреждения 2" xfId="900"/>
    <cellStyle name="Текст предупреждения 3" xfId="901"/>
    <cellStyle name="Текстовый" xfId="902"/>
    <cellStyle name="тонн (0)" xfId="903"/>
    <cellStyle name="Тыс $ (0)" xfId="904"/>
    <cellStyle name="Тыс (0)" xfId="905"/>
    <cellStyle name="тыс. тонн (0)" xfId="906"/>
    <cellStyle name="Тысячи [0]" xfId="907"/>
    <cellStyle name="Тысячи_010SN05" xfId="908"/>
    <cellStyle name="Финансовый [0] 2" xfId="909"/>
    <cellStyle name="Финансовый [0] 2 2" xfId="910"/>
    <cellStyle name="Финансовый [0] 2 3" xfId="911"/>
    <cellStyle name="Финансовый [0] 3" xfId="912"/>
    <cellStyle name="Финансовый [0] 3 2" xfId="913"/>
    <cellStyle name="Финансовый [0] 3 3" xfId="914"/>
    <cellStyle name="Финансовый [0] 4" xfId="915"/>
    <cellStyle name="Финансовый [0] 5" xfId="916"/>
    <cellStyle name="Финансовый [0]_Воды" xfId="917"/>
    <cellStyle name="Финансовый 10" xfId="918"/>
    <cellStyle name="Финансовый 100" xfId="919"/>
    <cellStyle name="Финансовый 101" xfId="920"/>
    <cellStyle name="Финансовый 102" xfId="921"/>
    <cellStyle name="Финансовый 103" xfId="922"/>
    <cellStyle name="Финансовый 104" xfId="923"/>
    <cellStyle name="Финансовый 105" xfId="924"/>
    <cellStyle name="Финансовый 106" xfId="925"/>
    <cellStyle name="Финансовый 107" xfId="926"/>
    <cellStyle name="Финансовый 108" xfId="927"/>
    <cellStyle name="Финансовый 109" xfId="928"/>
    <cellStyle name="Финансовый 11" xfId="929"/>
    <cellStyle name="Финансовый 11 10" xfId="930"/>
    <cellStyle name="Финансовый 11 2" xfId="931"/>
    <cellStyle name="Финансовый 11 2 2" xfId="932"/>
    <cellStyle name="Финансовый 11 3" xfId="933"/>
    <cellStyle name="Финансовый 11 3 2" xfId="934"/>
    <cellStyle name="Финансовый 11 4" xfId="935"/>
    <cellStyle name="Финансовый 11 4 2" xfId="936"/>
    <cellStyle name="Финансовый 11 5" xfId="937"/>
    <cellStyle name="Финансовый 11 5 2" xfId="938"/>
    <cellStyle name="Финансовый 11 6" xfId="939"/>
    <cellStyle name="Финансовый 11 6 2" xfId="940"/>
    <cellStyle name="Финансовый 11 7" xfId="941"/>
    <cellStyle name="Финансовый 11 7 2" xfId="942"/>
    <cellStyle name="Финансовый 11 8" xfId="943"/>
    <cellStyle name="Финансовый 11 9" xfId="944"/>
    <cellStyle name="Финансовый 110" xfId="945"/>
    <cellStyle name="Финансовый 111" xfId="946"/>
    <cellStyle name="Финансовый 112" xfId="947"/>
    <cellStyle name="Финансовый 113" xfId="948"/>
    <cellStyle name="Финансовый 114" xfId="949"/>
    <cellStyle name="Финансовый 115" xfId="950"/>
    <cellStyle name="Финансовый 116" xfId="951"/>
    <cellStyle name="Финансовый 117" xfId="952"/>
    <cellStyle name="Финансовый 118" xfId="953"/>
    <cellStyle name="Финансовый 119" xfId="954"/>
    <cellStyle name="Финансовый 12" xfId="955"/>
    <cellStyle name="Финансовый 12 2" xfId="956"/>
    <cellStyle name="Финансовый 12 2 2" xfId="957"/>
    <cellStyle name="Финансовый 12 3" xfId="958"/>
    <cellStyle name="Финансовый 12 4" xfId="959"/>
    <cellStyle name="Финансовый 120" xfId="960"/>
    <cellStyle name="Финансовый 121" xfId="961"/>
    <cellStyle name="Финансовый 122" xfId="962"/>
    <cellStyle name="Финансовый 123" xfId="963"/>
    <cellStyle name="Финансовый 124" xfId="964"/>
    <cellStyle name="Финансовый 125" xfId="965"/>
    <cellStyle name="Финансовый 126" xfId="966"/>
    <cellStyle name="Финансовый 127" xfId="967"/>
    <cellStyle name="Финансовый 128" xfId="968"/>
    <cellStyle name="Финансовый 129" xfId="969"/>
    <cellStyle name="Финансовый 13" xfId="970"/>
    <cellStyle name="Финансовый 130" xfId="971"/>
    <cellStyle name="Финансовый 131" xfId="972"/>
    <cellStyle name="Финансовый 132" xfId="973"/>
    <cellStyle name="Финансовый 133" xfId="974"/>
    <cellStyle name="Финансовый 134" xfId="975"/>
    <cellStyle name="Финансовый 135" xfId="976"/>
    <cellStyle name="Финансовый 136" xfId="977"/>
    <cellStyle name="Финансовый 137" xfId="978"/>
    <cellStyle name="Финансовый 138" xfId="979"/>
    <cellStyle name="Финансовый 139" xfId="980"/>
    <cellStyle name="Финансовый 14" xfId="981"/>
    <cellStyle name="Финансовый 140" xfId="982"/>
    <cellStyle name="Финансовый 141" xfId="983"/>
    <cellStyle name="Финансовый 142" xfId="984"/>
    <cellStyle name="Финансовый 143" xfId="985"/>
    <cellStyle name="Финансовый 144" xfId="986"/>
    <cellStyle name="Финансовый 145" xfId="987"/>
    <cellStyle name="Финансовый 146" xfId="988"/>
    <cellStyle name="Финансовый 147" xfId="989"/>
    <cellStyle name="Финансовый 148" xfId="990"/>
    <cellStyle name="Финансовый 149" xfId="991"/>
    <cellStyle name="Финансовый 15" xfId="992"/>
    <cellStyle name="Финансовый 150" xfId="993"/>
    <cellStyle name="Финансовый 151" xfId="994"/>
    <cellStyle name="Финансовый 152" xfId="995"/>
    <cellStyle name="Финансовый 153" xfId="996"/>
    <cellStyle name="Финансовый 154" xfId="997"/>
    <cellStyle name="Финансовый 155" xfId="998"/>
    <cellStyle name="Финансовый 156" xfId="999"/>
    <cellStyle name="Финансовый 157" xfId="1000"/>
    <cellStyle name="Финансовый 158" xfId="1001"/>
    <cellStyle name="Финансовый 159" xfId="1002"/>
    <cellStyle name="Финансовый 16" xfId="1003"/>
    <cellStyle name="Финансовый 16 2" xfId="1004"/>
    <cellStyle name="Финансовый 16 3" xfId="1005"/>
    <cellStyle name="Финансовый 16 4" xfId="1006"/>
    <cellStyle name="Финансовый 16 5" xfId="1007"/>
    <cellStyle name="Финансовый 160" xfId="1008"/>
    <cellStyle name="Финансовый 161" xfId="1009"/>
    <cellStyle name="Финансовый 162" xfId="1010"/>
    <cellStyle name="Финансовый 163" xfId="1011"/>
    <cellStyle name="Финансовый 164" xfId="1012"/>
    <cellStyle name="Финансовый 165" xfId="1013"/>
    <cellStyle name="Финансовый 166" xfId="1014"/>
    <cellStyle name="Финансовый 167" xfId="1015"/>
    <cellStyle name="Финансовый 168" xfId="1016"/>
    <cellStyle name="Финансовый 169" xfId="1017"/>
    <cellStyle name="Финансовый 17" xfId="1018"/>
    <cellStyle name="Финансовый 17 2" xfId="1019"/>
    <cellStyle name="Финансовый 17 3" xfId="1020"/>
    <cellStyle name="Финансовый 17 4" xfId="1021"/>
    <cellStyle name="Финансовый 170" xfId="1022"/>
    <cellStyle name="Финансовый 171" xfId="1023"/>
    <cellStyle name="Финансовый 172" xfId="1024"/>
    <cellStyle name="Финансовый 173" xfId="1025"/>
    <cellStyle name="Финансовый 174" xfId="1026"/>
    <cellStyle name="Финансовый 175" xfId="1027"/>
    <cellStyle name="Финансовый 176" xfId="1028"/>
    <cellStyle name="Финансовый 177" xfId="1029"/>
    <cellStyle name="Финансовый 178" xfId="1030"/>
    <cellStyle name="Финансовый 179" xfId="1031"/>
    <cellStyle name="Финансовый 18" xfId="1032"/>
    <cellStyle name="Финансовый 18 2" xfId="1033"/>
    <cellStyle name="Финансовый 18 3" xfId="1034"/>
    <cellStyle name="Финансовый 18 3 2" xfId="1035"/>
    <cellStyle name="Финансовый 180" xfId="1036"/>
    <cellStyle name="Финансовый 181" xfId="1037"/>
    <cellStyle name="Финансовый 182" xfId="1038"/>
    <cellStyle name="Финансовый 183" xfId="1039"/>
    <cellStyle name="Финансовый 184" xfId="1040"/>
    <cellStyle name="Финансовый 185" xfId="1041"/>
    <cellStyle name="Финансовый 186" xfId="1042"/>
    <cellStyle name="Финансовый 187" xfId="1043"/>
    <cellStyle name="Финансовый 188" xfId="1044"/>
    <cellStyle name="Финансовый 189" xfId="1045"/>
    <cellStyle name="Финансовый 19" xfId="1046"/>
    <cellStyle name="Финансовый 19 2" xfId="1047"/>
    <cellStyle name="Финансовый 19 3" xfId="1048"/>
    <cellStyle name="Финансовый 19 3 2" xfId="1049"/>
    <cellStyle name="Финансовый 190" xfId="1050"/>
    <cellStyle name="Финансовый 191" xfId="1051"/>
    <cellStyle name="Финансовый 192" xfId="1052"/>
    <cellStyle name="Финансовый 193" xfId="1053"/>
    <cellStyle name="Финансовый 194" xfId="1054"/>
    <cellStyle name="Финансовый 195" xfId="1055"/>
    <cellStyle name="Финансовый 196" xfId="1056"/>
    <cellStyle name="Финансовый 197" xfId="1057"/>
    <cellStyle name="Финансовый 198" xfId="1058"/>
    <cellStyle name="Финансовый 199" xfId="1059"/>
    <cellStyle name="Финансовый 2" xfId="1060"/>
    <cellStyle name="Финансовый 2 10" xfId="1061"/>
    <cellStyle name="Финансовый 2 2" xfId="1062"/>
    <cellStyle name="Финансовый 2 2 2" xfId="1063"/>
    <cellStyle name="Финансовый 2 3" xfId="1064"/>
    <cellStyle name="Финансовый 2 3 2" xfId="1065"/>
    <cellStyle name="Финансовый 2 4" xfId="1066"/>
    <cellStyle name="Финансовый 2 5" xfId="1067"/>
    <cellStyle name="Финансовый 20" xfId="1068"/>
    <cellStyle name="Финансовый 200" xfId="1069"/>
    <cellStyle name="Финансовый 201" xfId="1070"/>
    <cellStyle name="Финансовый 202" xfId="1071"/>
    <cellStyle name="Финансовый 203" xfId="1072"/>
    <cellStyle name="Финансовый 204" xfId="1073"/>
    <cellStyle name="Финансовый 205" xfId="1074"/>
    <cellStyle name="Финансовый 206" xfId="1075"/>
    <cellStyle name="Финансовый 207" xfId="1076"/>
    <cellStyle name="Финансовый 208" xfId="1077"/>
    <cellStyle name="Финансовый 209" xfId="1078"/>
    <cellStyle name="Финансовый 21" xfId="1079"/>
    <cellStyle name="Финансовый 21 2" xfId="1080"/>
    <cellStyle name="Финансовый 21 3" xfId="1081"/>
    <cellStyle name="Финансовый 210" xfId="1082"/>
    <cellStyle name="Финансовый 211" xfId="1083"/>
    <cellStyle name="Финансовый 212" xfId="1084"/>
    <cellStyle name="Финансовый 213" xfId="1085"/>
    <cellStyle name="Финансовый 214" xfId="1086"/>
    <cellStyle name="Финансовый 215" xfId="1087"/>
    <cellStyle name="Финансовый 216" xfId="1088"/>
    <cellStyle name="Финансовый 217" xfId="1089"/>
    <cellStyle name="Финансовый 218" xfId="1090"/>
    <cellStyle name="Финансовый 219" xfId="1091"/>
    <cellStyle name="Финансовый 22" xfId="1092"/>
    <cellStyle name="Финансовый 22 2" xfId="1093"/>
    <cellStyle name="Финансовый 220" xfId="1094"/>
    <cellStyle name="Финансовый 221" xfId="1095"/>
    <cellStyle name="Финансовый 222" xfId="1096"/>
    <cellStyle name="Финансовый 223" xfId="1097"/>
    <cellStyle name="Финансовый 224" xfId="1098"/>
    <cellStyle name="Финансовый 225" xfId="1099"/>
    <cellStyle name="Финансовый 226" xfId="1100"/>
    <cellStyle name="Финансовый 227" xfId="1101"/>
    <cellStyle name="Финансовый 228" xfId="1102"/>
    <cellStyle name="Финансовый 229" xfId="1103"/>
    <cellStyle name="Финансовый 23" xfId="1104"/>
    <cellStyle name="Финансовый 230" xfId="1105"/>
    <cellStyle name="Финансовый 231" xfId="1106"/>
    <cellStyle name="Финансовый 232" xfId="1107"/>
    <cellStyle name="Финансовый 233" xfId="1108"/>
    <cellStyle name="Финансовый 234" xfId="1109"/>
    <cellStyle name="Финансовый 235" xfId="1110"/>
    <cellStyle name="Финансовый 236" xfId="1111"/>
    <cellStyle name="Финансовый 237" xfId="1112"/>
    <cellStyle name="Финансовый 238" xfId="1113"/>
    <cellStyle name="Финансовый 239" xfId="1114"/>
    <cellStyle name="Финансовый 24" xfId="1115"/>
    <cellStyle name="Финансовый 240" xfId="1116"/>
    <cellStyle name="Финансовый 241" xfId="1117"/>
    <cellStyle name="Финансовый 242" xfId="1118"/>
    <cellStyle name="Финансовый 243" xfId="1119"/>
    <cellStyle name="Финансовый 244" xfId="1120"/>
    <cellStyle name="Финансовый 245" xfId="1121"/>
    <cellStyle name="Финансовый 246" xfId="1122"/>
    <cellStyle name="Финансовый 247" xfId="1123"/>
    <cellStyle name="Финансовый 248" xfId="1124"/>
    <cellStyle name="Финансовый 249" xfId="1125"/>
    <cellStyle name="Финансовый 25" xfId="1126"/>
    <cellStyle name="Финансовый 25 2" xfId="1127"/>
    <cellStyle name="Финансовый 250" xfId="1128"/>
    <cellStyle name="Финансовый 251" xfId="1129"/>
    <cellStyle name="Финансовый 252" xfId="1130"/>
    <cellStyle name="Финансовый 253" xfId="1131"/>
    <cellStyle name="Финансовый 254" xfId="1132"/>
    <cellStyle name="Финансовый 255" xfId="1133"/>
    <cellStyle name="Финансовый 256" xfId="1134"/>
    <cellStyle name="Финансовый 257" xfId="1135"/>
    <cellStyle name="Финансовый 258" xfId="1136"/>
    <cellStyle name="Финансовый 259" xfId="1137"/>
    <cellStyle name="Финансовый 26" xfId="1138"/>
    <cellStyle name="Финансовый 26 2" xfId="1139"/>
    <cellStyle name="Финансовый 260" xfId="1140"/>
    <cellStyle name="Финансовый 261" xfId="1141"/>
    <cellStyle name="Финансовый 262" xfId="1142"/>
    <cellStyle name="Финансовый 263" xfId="1143"/>
    <cellStyle name="Финансовый 264" xfId="1144"/>
    <cellStyle name="Финансовый 265" xfId="1145"/>
    <cellStyle name="Финансовый 266" xfId="1146"/>
    <cellStyle name="Финансовый 267" xfId="1147"/>
    <cellStyle name="Финансовый 268" xfId="1148"/>
    <cellStyle name="Финансовый 269" xfId="1149"/>
    <cellStyle name="Финансовый 27" xfId="1150"/>
    <cellStyle name="Финансовый 270" xfId="1151"/>
    <cellStyle name="Финансовый 271" xfId="1152"/>
    <cellStyle name="Финансовый 272" xfId="1153"/>
    <cellStyle name="Финансовый 273" xfId="1154"/>
    <cellStyle name="Финансовый 274" xfId="1155"/>
    <cellStyle name="Финансовый 275" xfId="1156"/>
    <cellStyle name="Финансовый 276" xfId="1157"/>
    <cellStyle name="Финансовый 277" xfId="1158"/>
    <cellStyle name="Финансовый 278" xfId="1159"/>
    <cellStyle name="Финансовый 279" xfId="1160"/>
    <cellStyle name="Финансовый 28" xfId="1161"/>
    <cellStyle name="Финансовый 28 2" xfId="1162"/>
    <cellStyle name="Финансовый 280" xfId="1163"/>
    <cellStyle name="Финансовый 281" xfId="1164"/>
    <cellStyle name="Финансовый 282" xfId="1165"/>
    <cellStyle name="Финансовый 283" xfId="1166"/>
    <cellStyle name="Финансовый 284" xfId="1167"/>
    <cellStyle name="Финансовый 285" xfId="1168"/>
    <cellStyle name="Финансовый 286" xfId="1169"/>
    <cellStyle name="Финансовый 287" xfId="1170"/>
    <cellStyle name="Финансовый 288" xfId="1171"/>
    <cellStyle name="Финансовый 289" xfId="1172"/>
    <cellStyle name="Финансовый 29" xfId="1173"/>
    <cellStyle name="Финансовый 290" xfId="1174"/>
    <cellStyle name="Финансовый 291" xfId="1175"/>
    <cellStyle name="Финансовый 292" xfId="1176"/>
    <cellStyle name="Финансовый 293" xfId="1177"/>
    <cellStyle name="Финансовый 294" xfId="1178"/>
    <cellStyle name="Финансовый 295" xfId="1179"/>
    <cellStyle name="Финансовый 296" xfId="1180"/>
    <cellStyle name="Финансовый 297" xfId="1181"/>
    <cellStyle name="Финансовый 298" xfId="1182"/>
    <cellStyle name="Финансовый 299" xfId="1183"/>
    <cellStyle name="Финансовый 3" xfId="1184"/>
    <cellStyle name="Финансовый 3 2" xfId="1185"/>
    <cellStyle name="Финансовый 3 3" xfId="1186"/>
    <cellStyle name="Финансовый 3 4" xfId="1187"/>
    <cellStyle name="Финансовый 3 5" xfId="1188"/>
    <cellStyle name="Финансовый 30" xfId="1189"/>
    <cellStyle name="Финансовый 30 2" xfId="1190"/>
    <cellStyle name="Финансовый 300" xfId="1191"/>
    <cellStyle name="Финансовый 301" xfId="1192"/>
    <cellStyle name="Финансовый 302" xfId="1193"/>
    <cellStyle name="Финансовый 303" xfId="1194"/>
    <cellStyle name="Финансовый 304" xfId="1195"/>
    <cellStyle name="Финансовый 305" xfId="1196"/>
    <cellStyle name="Финансовый 306" xfId="1197"/>
    <cellStyle name="Финансовый 307" xfId="1198"/>
    <cellStyle name="Финансовый 308" xfId="1199"/>
    <cellStyle name="Финансовый 309" xfId="1200"/>
    <cellStyle name="Финансовый 31" xfId="1201"/>
    <cellStyle name="Финансовый 31 2" xfId="1202"/>
    <cellStyle name="Финансовый 310" xfId="1203"/>
    <cellStyle name="Финансовый 311" xfId="1204"/>
    <cellStyle name="Финансовый 312" xfId="1205"/>
    <cellStyle name="Финансовый 313" xfId="1206"/>
    <cellStyle name="Финансовый 314" xfId="1207"/>
    <cellStyle name="Финансовый 315" xfId="1208"/>
    <cellStyle name="Финансовый 316" xfId="1209"/>
    <cellStyle name="Финансовый 317" xfId="1210"/>
    <cellStyle name="Финансовый 318" xfId="1211"/>
    <cellStyle name="Финансовый 319" xfId="1212"/>
    <cellStyle name="Финансовый 32" xfId="1213"/>
    <cellStyle name="Финансовый 320" xfId="1214"/>
    <cellStyle name="Финансовый 321" xfId="1215"/>
    <cellStyle name="Финансовый 322" xfId="1216"/>
    <cellStyle name="Финансовый 323" xfId="1217"/>
    <cellStyle name="Финансовый 324" xfId="1218"/>
    <cellStyle name="Финансовый 325" xfId="1219"/>
    <cellStyle name="Финансовый 326" xfId="1220"/>
    <cellStyle name="Финансовый 327" xfId="1221"/>
    <cellStyle name="Финансовый 328" xfId="1222"/>
    <cellStyle name="Финансовый 329" xfId="1223"/>
    <cellStyle name="Финансовый 33" xfId="1224"/>
    <cellStyle name="Финансовый 330" xfId="1225"/>
    <cellStyle name="Финансовый 331" xfId="1226"/>
    <cellStyle name="Финансовый 332" xfId="1227"/>
    <cellStyle name="Финансовый 333" xfId="1228"/>
    <cellStyle name="Финансовый 334" xfId="1229"/>
    <cellStyle name="Финансовый 335" xfId="1230"/>
    <cellStyle name="Финансовый 336" xfId="1231"/>
    <cellStyle name="Финансовый 337" xfId="1232"/>
    <cellStyle name="Финансовый 338" xfId="1233"/>
    <cellStyle name="Финансовый 339" xfId="1234"/>
    <cellStyle name="Финансовый 34" xfId="1235"/>
    <cellStyle name="Финансовый 340" xfId="1236"/>
    <cellStyle name="Финансовый 341" xfId="1237"/>
    <cellStyle name="Финансовый 342" xfId="1238"/>
    <cellStyle name="Финансовый 343" xfId="1239"/>
    <cellStyle name="Финансовый 344" xfId="1240"/>
    <cellStyle name="Финансовый 345" xfId="1241"/>
    <cellStyle name="Финансовый 346" xfId="1242"/>
    <cellStyle name="Финансовый 347" xfId="1243"/>
    <cellStyle name="Финансовый 348" xfId="1244"/>
    <cellStyle name="Финансовый 349" xfId="1245"/>
    <cellStyle name="Финансовый 35" xfId="1246"/>
    <cellStyle name="Финансовый 350" xfId="1247"/>
    <cellStyle name="Финансовый 351" xfId="1248"/>
    <cellStyle name="Финансовый 352" xfId="1249"/>
    <cellStyle name="Финансовый 353" xfId="1250"/>
    <cellStyle name="Финансовый 354" xfId="1251"/>
    <cellStyle name="Финансовый 355" xfId="1252"/>
    <cellStyle name="Финансовый 356" xfId="1253"/>
    <cellStyle name="Финансовый 357" xfId="1254"/>
    <cellStyle name="Финансовый 358" xfId="1255"/>
    <cellStyle name="Финансовый 359" xfId="1256"/>
    <cellStyle name="Финансовый 36" xfId="1257"/>
    <cellStyle name="Финансовый 360" xfId="1258"/>
    <cellStyle name="Финансовый 361" xfId="1259"/>
    <cellStyle name="Финансовый 362" xfId="1260"/>
    <cellStyle name="Финансовый 363" xfId="1261"/>
    <cellStyle name="Финансовый 364" xfId="1262"/>
    <cellStyle name="Финансовый 365" xfId="1263"/>
    <cellStyle name="Финансовый 366" xfId="1264"/>
    <cellStyle name="Финансовый 367" xfId="1265"/>
    <cellStyle name="Финансовый 368" xfId="1266"/>
    <cellStyle name="Финансовый 369" xfId="1267"/>
    <cellStyle name="Финансовый 37" xfId="1268"/>
    <cellStyle name="Финансовый 370" xfId="1269"/>
    <cellStyle name="Финансовый 371" xfId="1270"/>
    <cellStyle name="Финансовый 372" xfId="1271"/>
    <cellStyle name="Финансовый 373" xfId="1272"/>
    <cellStyle name="Финансовый 374" xfId="1273"/>
    <cellStyle name="Финансовый 375" xfId="1274"/>
    <cellStyle name="Финансовый 376" xfId="1275"/>
    <cellStyle name="Финансовый 377" xfId="1276"/>
    <cellStyle name="Финансовый 378" xfId="1277"/>
    <cellStyle name="Финансовый 379" xfId="1278"/>
    <cellStyle name="Финансовый 38" xfId="1279"/>
    <cellStyle name="Финансовый 380" xfId="1280"/>
    <cellStyle name="Финансовый 381" xfId="1281"/>
    <cellStyle name="Финансовый 382" xfId="1282"/>
    <cellStyle name="Финансовый 383" xfId="1283"/>
    <cellStyle name="Финансовый 384" xfId="1284"/>
    <cellStyle name="Финансовый 385" xfId="1285"/>
    <cellStyle name="Финансовый 386" xfId="1286"/>
    <cellStyle name="Финансовый 387" xfId="1287"/>
    <cellStyle name="Финансовый 388" xfId="1288"/>
    <cellStyle name="Финансовый 389" xfId="1289"/>
    <cellStyle name="Финансовый 39" xfId="1290"/>
    <cellStyle name="Финансовый 390" xfId="1291"/>
    <cellStyle name="Финансовый 391" xfId="1292"/>
    <cellStyle name="Финансовый 392" xfId="1293"/>
    <cellStyle name="Финансовый 393" xfId="1294"/>
    <cellStyle name="Финансовый 394" xfId="1295"/>
    <cellStyle name="Финансовый 395" xfId="1296"/>
    <cellStyle name="Финансовый 396" xfId="1297"/>
    <cellStyle name="Финансовый 397" xfId="1298"/>
    <cellStyle name="Финансовый 398" xfId="1299"/>
    <cellStyle name="Финансовый 399" xfId="1300"/>
    <cellStyle name="Финансовый 4" xfId="1301"/>
    <cellStyle name="Финансовый 4 2" xfId="1302"/>
    <cellStyle name="Финансовый 4 3" xfId="1303"/>
    <cellStyle name="Финансовый 40" xfId="1304"/>
    <cellStyle name="Финансовый 400" xfId="1305"/>
    <cellStyle name="Финансовый 401" xfId="1306"/>
    <cellStyle name="Финансовый 402" xfId="1307"/>
    <cellStyle name="Финансовый 403" xfId="1308"/>
    <cellStyle name="Финансовый 404" xfId="1309"/>
    <cellStyle name="Финансовый 405" xfId="1310"/>
    <cellStyle name="Финансовый 41" xfId="1311"/>
    <cellStyle name="Финансовый 42" xfId="1312"/>
    <cellStyle name="Финансовый 43" xfId="1313"/>
    <cellStyle name="Финансовый 44" xfId="1314"/>
    <cellStyle name="Финансовый 45" xfId="1315"/>
    <cellStyle name="Финансовый 45 2" xfId="1316"/>
    <cellStyle name="Финансовый 46" xfId="1317"/>
    <cellStyle name="Финансовый 46 2" xfId="1318"/>
    <cellStyle name="Финансовый 47" xfId="1319"/>
    <cellStyle name="Финансовый 48" xfId="1320"/>
    <cellStyle name="Финансовый 49" xfId="1321"/>
    <cellStyle name="Финансовый 5" xfId="1322"/>
    <cellStyle name="Финансовый 5 2" xfId="1323"/>
    <cellStyle name="Финансовый 5 3" xfId="1324"/>
    <cellStyle name="Финансовый 50" xfId="1325"/>
    <cellStyle name="Финансовый 51" xfId="1326"/>
    <cellStyle name="Финансовый 52" xfId="1327"/>
    <cellStyle name="Финансовый 53" xfId="1328"/>
    <cellStyle name="Финансовый 54" xfId="1329"/>
    <cellStyle name="Финансовый 55" xfId="1330"/>
    <cellStyle name="Финансовый 56" xfId="1331"/>
    <cellStyle name="Финансовый 57" xfId="1332"/>
    <cellStyle name="Финансовый 58" xfId="1333"/>
    <cellStyle name="Финансовый 59" xfId="1334"/>
    <cellStyle name="Финансовый 6" xfId="1335"/>
    <cellStyle name="Финансовый 6 2" xfId="1336"/>
    <cellStyle name="Финансовый 6 3" xfId="1337"/>
    <cellStyle name="Финансовый 60" xfId="1338"/>
    <cellStyle name="Финансовый 61" xfId="1339"/>
    <cellStyle name="Финансовый 62" xfId="1340"/>
    <cellStyle name="Финансовый 63" xfId="1341"/>
    <cellStyle name="Финансовый 64" xfId="1342"/>
    <cellStyle name="Финансовый 64 2" xfId="1343"/>
    <cellStyle name="Финансовый 65" xfId="1344"/>
    <cellStyle name="Финансовый 66" xfId="1345"/>
    <cellStyle name="Финансовый 66 2" xfId="1346"/>
    <cellStyle name="Финансовый 67" xfId="1347"/>
    <cellStyle name="Финансовый 67 2" xfId="1348"/>
    <cellStyle name="Финансовый 68" xfId="1349"/>
    <cellStyle name="Финансовый 69" xfId="1350"/>
    <cellStyle name="Финансовый 7" xfId="1351"/>
    <cellStyle name="Финансовый 7 2" xfId="1352"/>
    <cellStyle name="Финансовый 7 3" xfId="1353"/>
    <cellStyle name="Финансовый 70" xfId="1354"/>
    <cellStyle name="Финансовый 70 2" xfId="1355"/>
    <cellStyle name="Финансовый 71" xfId="1356"/>
    <cellStyle name="Финансовый 72" xfId="1357"/>
    <cellStyle name="Финансовый 72 2" xfId="1358"/>
    <cellStyle name="Финансовый 73" xfId="1359"/>
    <cellStyle name="Финансовый 73 2" xfId="1360"/>
    <cellStyle name="Финансовый 74" xfId="1361"/>
    <cellStyle name="Финансовый 75" xfId="1362"/>
    <cellStyle name="Финансовый 75 2" xfId="1363"/>
    <cellStyle name="Финансовый 76" xfId="1364"/>
    <cellStyle name="Финансовый 77" xfId="1365"/>
    <cellStyle name="Финансовый 77 2" xfId="1366"/>
    <cellStyle name="Финансовый 78" xfId="1367"/>
    <cellStyle name="Финансовый 79" xfId="1368"/>
    <cellStyle name="Финансовый 79 2" xfId="1369"/>
    <cellStyle name="Финансовый 8" xfId="1370"/>
    <cellStyle name="Финансовый 8 2" xfId="1371"/>
    <cellStyle name="Финансовый 8 3" xfId="1372"/>
    <cellStyle name="Финансовый 80" xfId="1373"/>
    <cellStyle name="Финансовый 81" xfId="1374"/>
    <cellStyle name="Финансовый 82" xfId="1375"/>
    <cellStyle name="Финансовый 83" xfId="1376"/>
    <cellStyle name="Финансовый 84" xfId="1377"/>
    <cellStyle name="Финансовый 85" xfId="1378"/>
    <cellStyle name="Финансовый 86" xfId="1379"/>
    <cellStyle name="Финансовый 87" xfId="1380"/>
    <cellStyle name="Финансовый 88" xfId="1381"/>
    <cellStyle name="Финансовый 89" xfId="1382"/>
    <cellStyle name="Финансовый 89 2" xfId="1383"/>
    <cellStyle name="Финансовый 9" xfId="1384"/>
    <cellStyle name="Финансовый 9 2" xfId="1385"/>
    <cellStyle name="Финансовый 9 3" xfId="1386"/>
    <cellStyle name="Финансовый 90" xfId="1387"/>
    <cellStyle name="Финансовый 91" xfId="1388"/>
    <cellStyle name="Финансовый 92" xfId="1389"/>
    <cellStyle name="Финансовый 93" xfId="1390"/>
    <cellStyle name="Финансовый 94" xfId="1391"/>
    <cellStyle name="Финансовый 95" xfId="1392"/>
    <cellStyle name="Финансовый 96" xfId="1393"/>
    <cellStyle name="Финансовый 96 2" xfId="1394"/>
    <cellStyle name="Финансовый 97" xfId="1395"/>
    <cellStyle name="Финансовый 98" xfId="1396"/>
    <cellStyle name="Финансовый 99" xfId="1397"/>
    <cellStyle name="Хороший 2" xfId="1398"/>
    <cellStyle name="Хороший 3" xfId="1399"/>
    <cellStyle name="Цена" xfId="1400"/>
    <cellStyle name="Числовой" xfId="1401"/>
    <cellStyle name="Џђћ–…ќ’ќ›‰" xfId="1402"/>
    <cellStyle name="Шапка" xfId="1403"/>
    <cellStyle name="ШАУ" xfId="1404"/>
    <cellStyle name="常规_Bal0702" xfId="140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2;&#1073;&#1086;&#1095;&#1080;&#1081;%20&#1089;&#1090;&#1086;&#1083;%202013\&#1074;&#1085;&#1091;&#1090;&#1088;&#1077;&#1085;&#1085;&#1080;&#1077;%20&#1076;&#1086;&#1082;&#1091;&#1084;&#1077;&#1085;&#1090;&#1099;\&#1087;&#1086;&#1083;&#1086;&#1078;&#1077;&#1085;&#1080;&#1077;%20&#1086;%20&#1087;&#1083;&#1072;&#1085;&#1080;&#1088;&#1086;&#1074;&#1072;&#1085;&#1080;&#1080;\2012.12.20_&#1054;&#1090;&#1095;&#1077;&#1090;&#1085;&#1086;&#1089;&#1090;&#1100;\&#1055;&#1088;&#1080;&#1083;&#1086;&#1078;&#1077;&#1085;&#1080;&#1103;_&#1060;&#105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share.maek.local\01-02-&#1055;&#1069;&#1054;\13%20&#1044;&#1069;\&#1058;&#1072;&#1088;&#1080;&#1092;&#1099;\&#1058;&#1040;&#1056;&#1048;&#1060;&#1067;%20&#1085;&#1072;%20&#1082;&#1086;&#1084;&#1073;&#1080;&#1085;&#1072;&#1090;&#1077;\&#1058;&#1077;&#1087;&#1083;&#1086;&#1074;&#1086;&#1076;&#1086;&#1089;&#1085;&#1072;&#1073;&#1078;&#1077;&#1085;&#1080;&#1077;\&#1055;&#1056;&#1045;&#1044;&#1045;&#1051;&#1068;&#1053;&#1067;&#1045;%20&#1058;&#1040;&#1056;&#1048;&#1060;&#1067;%202019-2023&#1075;\&#1056;&#1072;&#1089;&#1095;&#1077;&#1090;%20(&#1073;&#1072;&#1079;&#1086;&#1074;&#1099;&#1081;)%205%20&#1074;&#1072;&#1088;&#1080;&#1072;&#1085;&#1090;%20(&#1089;&#1085;&#1080;&#1078;.&#1075;&#1072;&#1079;&#1072;,&#1088;&#1086;&#1089;&#1090;%20&#1088;&#1077;&#1072;&#1083;&#1080;&#1079;.,&#1088;&#1099;&#1085;&#1086;&#1082;%20&#1084;&#1086;&#1097;&#1085;.)\&#1057;&#1084;&#1077;&#1090;&#1099;_&#1042;&#1086;&#1076;&#109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share.maek.local\13%20&#1044;&#1069;\&#1058;&#1072;&#1088;&#1080;&#1092;&#1099;\&#1058;&#1040;&#1056;&#1048;&#1060;&#1067;%20&#1085;&#1072;%20&#1082;&#1086;&#1084;&#1073;&#1080;&#1085;&#1072;&#1090;&#1077;\&#1058;&#1077;&#1087;&#1083;&#1086;&#1074;&#1086;&#1076;&#1086;&#1089;&#1085;&#1072;&#1073;&#1078;&#1077;&#1085;&#1080;&#1077;\&#1055;&#1056;&#1045;&#1044;&#1045;&#1051;&#1068;&#1053;&#1067;&#1045;%20&#1058;&#1040;&#1056;&#1048;&#1060;&#1067;%202019-2023&#1075;\&#1056;&#1072;&#1089;&#1095;&#1077;&#1090;%20(&#1073;&#1072;&#1079;&#1086;&#1074;&#1099;&#1081;)%205%20&#1074;&#1072;&#1088;&#1080;&#1072;&#1085;&#1090;%20(&#1089;&#1085;&#1080;&#1078;.&#1075;&#1072;&#1079;&#1072;,&#1088;&#1086;&#1089;&#1090;%20&#1088;&#1077;&#1072;&#1083;&#1080;&#1079;.,&#1088;&#1099;&#1085;&#1086;&#1082;%20&#1084;&#1086;&#1097;&#1085;.)\&#1057;&#1084;&#1077;&#1090;&#1099;_&#1042;&#1086;&#1076;&#109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share.maek.local\&#1054;&#1090;&#1095;&#1077;&#1090;%20&#1087;&#1086;%20&#1058;&#1080;&#1042;%202022%20&#1075;&#1086;&#1076;\&#1054;&#1041;&#1053;&#1054;&#1042;&#1048;&#1058;&#1068;%20&#1052;&#1040;&#1050;&#1057;&#1048;&#1052;%20&#1087;.5.4.%20&#1040;&#1082;&#1090;&#1099;%20&#1089;&#1074;&#1077;&#1088;&#1086;&#1082;%20&#1086;&#1073;&#1098;&#1077;&#1084;&#1086;&#1074;\&#1058;&#1072;&#1073;&#1083;&#1080;&#1094;&#1072;%20710%20&#1074;&#1077;&#1076;&#1086;&#1084;&#1086;&#1089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86;%20&#1058;&#1080;&#1042;%202022%20&#1075;&#1086;&#1076;/2)%20&#1041;&#1072;&#1079;&#1072;%20&#1052;&#1086;&#1085;&#1086;&#1087;&#1086;&#1083;&#1080;&#1089;&#1090;%20&#1055;&#1042;/2)%20&#1058;&#1072;&#1088;&#1089;&#1084;&#1077;&#1090;&#1072;%20&#1055;&#1042;%20&#1079;&#1072;%202022%20&#1075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- ММР"/>
      <sheetName val="прил 2 - КАП нат показ ММР"/>
      <sheetName val="приложение 3 1НК"/>
      <sheetName val="приложение 4 1П"/>
      <sheetName val="приложение 5 ББ"/>
      <sheetName val="приложение 6 ОДДС"/>
      <sheetName val="приложение 7 СПИ"/>
      <sheetName val="придожение 8 факт анал ЗОУ"/>
      <sheetName val="приложение 9 факт анал ГПР"/>
      <sheetName val="прил 10 факт анал др"/>
      <sheetName val="прил 15 - КАП нат показ кв"/>
      <sheetName val="прил 16 1П_отчет"/>
      <sheetName val="прил 17_4П_отчет"/>
      <sheetName val="прил 18_5П_отчет"/>
      <sheetName val="прил 19_факторы и риски"/>
      <sheetName val="прил 20_расх по развитию"/>
      <sheetName val="прил 21 - КАП нат показ год"/>
      <sheetName val="прил 22_персонал"/>
      <sheetName val="Приложение 23"/>
      <sheetName val="Приложение 24"/>
      <sheetName val="Приложение 25"/>
      <sheetName val="Приложение 26"/>
      <sheetName val="Приложение 27"/>
      <sheetName val="Лист19"/>
      <sheetName val="1НК"/>
      <sheetName val="бд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динички_Воды"/>
      <sheetName val="Подр"/>
      <sheetName val="ЗПД"/>
      <sheetName val="Дистиллят"/>
      <sheetName val="ДОП"/>
      <sheetName val="ДОП товар"/>
      <sheetName val="ДГО"/>
      <sheetName val="ДГО товар"/>
      <sheetName val="ПВ"/>
      <sheetName val="ПВ товар"/>
      <sheetName val="ТВ"/>
      <sheetName val="ТВ товар"/>
      <sheetName val="ГВ"/>
      <sheetName val="ГВ товар"/>
      <sheetName val="НК"/>
      <sheetName val="НК товар"/>
      <sheetName val="Теплосети"/>
      <sheetName val="Мин.вод"/>
      <sheetName val="УКС"/>
      <sheetName val="ПП_УКС"/>
      <sheetName val="ЗПД_мат-лы"/>
      <sheetName val="ЗПД_вспом мат-лы"/>
      <sheetName val="ЗПД_мат-лы (2)"/>
    </sheetNames>
    <sheetDataSet>
      <sheetData sheetId="0">
        <row r="4">
          <cell r="B4">
            <v>7.95</v>
          </cell>
        </row>
      </sheetData>
      <sheetData sheetId="1">
        <row r="4">
          <cell r="B4">
            <v>7.95</v>
          </cell>
          <cell r="C4" t="str">
            <v>ТЭЦ-1</v>
          </cell>
        </row>
        <row r="5">
          <cell r="C5" t="str">
            <v>Морская насосная ТЭЦ-1</v>
          </cell>
        </row>
        <row r="6">
          <cell r="C6" t="str">
            <v>ТЭЦ-2</v>
          </cell>
        </row>
        <row r="7">
          <cell r="C7" t="str">
            <v>Морская насосная ТЭЦ-2</v>
          </cell>
        </row>
        <row r="8">
          <cell r="C8" t="str">
            <v>ТЭС</v>
          </cell>
        </row>
        <row r="9">
          <cell r="C9" t="str">
            <v>ТТУ</v>
          </cell>
        </row>
        <row r="10">
          <cell r="C10" t="str">
            <v>ЗПД и ПТВС</v>
          </cell>
        </row>
        <row r="11">
          <cell r="C11" t="str">
            <v>Дистиллят</v>
          </cell>
        </row>
        <row r="12">
          <cell r="C12" t="str">
            <v>ДОП</v>
          </cell>
        </row>
        <row r="13">
          <cell r="C13" t="str">
            <v>ДГО</v>
          </cell>
        </row>
        <row r="14">
          <cell r="C14" t="str">
            <v>ПВ</v>
          </cell>
        </row>
        <row r="15">
          <cell r="C15" t="str">
            <v>ТВ</v>
          </cell>
        </row>
        <row r="16">
          <cell r="C16" t="str">
            <v>НК</v>
          </cell>
        </row>
        <row r="17">
          <cell r="C17" t="str">
            <v>ГВ</v>
          </cell>
        </row>
        <row r="18">
          <cell r="C18" t="str">
            <v>Теплосети</v>
          </cell>
        </row>
        <row r="19">
          <cell r="C19" t="str">
            <v>Минерализированная вода</v>
          </cell>
        </row>
        <row r="20">
          <cell r="C20" t="str">
            <v>Общеобъектовые</v>
          </cell>
        </row>
        <row r="21">
          <cell r="C21" t="str">
            <v>УКС</v>
          </cell>
        </row>
        <row r="22">
          <cell r="C22" t="str">
            <v>ЦСП</v>
          </cell>
        </row>
        <row r="23">
          <cell r="C23" t="str">
            <v>УАТ</v>
          </cell>
        </row>
        <row r="24">
          <cell r="C24" t="str">
            <v>РЗ</v>
          </cell>
        </row>
        <row r="25">
          <cell r="C25" t="str">
            <v>РСЦ</v>
          </cell>
        </row>
        <row r="26">
          <cell r="C26" t="str">
            <v>РСЦ (Плитка)</v>
          </cell>
        </row>
        <row r="27">
          <cell r="C27" t="str">
            <v>РУ БН-350</v>
          </cell>
        </row>
        <row r="28">
          <cell r="C28" t="str">
            <v>АКС</v>
          </cell>
        </row>
        <row r="29">
          <cell r="C29" t="str">
            <v>ЦРТ и ТД 1</v>
          </cell>
        </row>
        <row r="30">
          <cell r="C30" t="str">
            <v>ЦРТ и ТД 2 (демеркуризация)</v>
          </cell>
        </row>
        <row r="31">
          <cell r="C31" t="str">
            <v>ЦР КИП и А</v>
          </cell>
        </row>
        <row r="32">
          <cell r="C32" t="str">
            <v>К/управление</v>
          </cell>
        </row>
        <row r="33">
          <cell r="C33" t="str">
            <v>Представительство</v>
          </cell>
        </row>
        <row r="34">
          <cell r="C34" t="str">
            <v>ИМЦ</v>
          </cell>
        </row>
        <row r="35">
          <cell r="C35" t="str">
            <v>ДМиС</v>
          </cell>
        </row>
        <row r="36">
          <cell r="C36" t="str">
            <v>СПБиОТ</v>
          </cell>
        </row>
        <row r="37">
          <cell r="C37" t="str">
            <v>РР</v>
          </cell>
        </row>
        <row r="38">
          <cell r="C38" t="str">
            <v>ЦДО</v>
          </cell>
        </row>
        <row r="39">
          <cell r="C39" t="str">
            <v>Складское хозяйство</v>
          </cell>
        </row>
        <row r="40">
          <cell r="C40" t="str">
            <v>НПС</v>
          </cell>
        </row>
        <row r="41">
          <cell r="C41" t="str">
            <v>ИВЦ</v>
          </cell>
        </row>
        <row r="42">
          <cell r="C42" t="str">
            <v>Цех связи</v>
          </cell>
        </row>
        <row r="43">
          <cell r="C43" t="str">
            <v>ЦЛ РЗАиТ</v>
          </cell>
        </row>
        <row r="44">
          <cell r="C44" t="str">
            <v>ПКО</v>
          </cell>
        </row>
        <row r="45">
          <cell r="C45" t="str">
            <v>СФЗ</v>
          </cell>
        </row>
        <row r="46">
          <cell r="C46" t="str">
            <v>СБ</v>
          </cell>
        </row>
      </sheetData>
      <sheetData sheetId="2" refreshError="1"/>
      <sheetData sheetId="3"/>
      <sheetData sheetId="4"/>
      <sheetData sheetId="5"/>
      <sheetData sheetId="6" refreshError="1"/>
      <sheetData sheetId="7" refreshError="1"/>
      <sheetData sheetId="8">
        <row r="4">
          <cell r="P4">
            <v>11817.49</v>
          </cell>
        </row>
      </sheetData>
      <sheetData sheetId="9" refreshError="1"/>
      <sheetData sheetId="10">
        <row r="2">
          <cell r="P2">
            <v>4.8000000000000001E-2</v>
          </cell>
        </row>
      </sheetData>
      <sheetData sheetId="11" refreshError="1"/>
      <sheetData sheetId="12"/>
      <sheetData sheetId="13" refreshError="1"/>
      <sheetData sheetId="14"/>
      <sheetData sheetId="15"/>
      <sheetData sheetId="16"/>
      <sheetData sheetId="17" refreshError="1"/>
      <sheetData sheetId="18"/>
      <sheetData sheetId="19" refreshError="1"/>
      <sheetData sheetId="20" refreshError="1"/>
      <sheetData sheetId="21"/>
      <sheetData sheetId="22">
        <row r="4">
          <cell r="B4">
            <v>7.95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динички_Воды"/>
      <sheetName val="Подр"/>
      <sheetName val="ЗПД"/>
      <sheetName val="Дистиллят"/>
      <sheetName val="ДОП"/>
      <sheetName val="ДОП товар"/>
      <sheetName val="ДГО"/>
      <sheetName val="ДГО товар"/>
      <sheetName val="ПВ"/>
      <sheetName val="ПВ товар"/>
      <sheetName val="ТВ"/>
      <sheetName val="ТВ товар"/>
      <sheetName val="ГВ"/>
      <sheetName val="ГВ товар"/>
      <sheetName val="НК"/>
      <sheetName val="НК товар"/>
      <sheetName val="Теплосети"/>
      <sheetName val="Мин.вод"/>
      <sheetName val="УКС"/>
      <sheetName val="ПП_УКС"/>
      <sheetName val="ЗПД_мат-лы"/>
      <sheetName val="ЗПД_вспом мат-лы"/>
      <sheetName val="ЗПД_мат-лы (2)"/>
    </sheetNames>
    <sheetDataSet>
      <sheetData sheetId="0">
        <row r="4">
          <cell r="B4">
            <v>7.95</v>
          </cell>
        </row>
      </sheetData>
      <sheetData sheetId="1">
        <row r="4">
          <cell r="B4">
            <v>7.95</v>
          </cell>
          <cell r="C4" t="str">
            <v>ТЭЦ-1</v>
          </cell>
        </row>
        <row r="5">
          <cell r="C5" t="str">
            <v>Морская насосная ТЭЦ-1</v>
          </cell>
        </row>
        <row r="6">
          <cell r="C6" t="str">
            <v>ТЭЦ-2</v>
          </cell>
        </row>
        <row r="7">
          <cell r="C7" t="str">
            <v>Морская насосная ТЭЦ-2</v>
          </cell>
        </row>
        <row r="8">
          <cell r="C8" t="str">
            <v>ТЭС</v>
          </cell>
        </row>
        <row r="9">
          <cell r="C9" t="str">
            <v>ТТУ</v>
          </cell>
        </row>
        <row r="10">
          <cell r="C10" t="str">
            <v>ЗПД и ПТВС</v>
          </cell>
        </row>
        <row r="11">
          <cell r="C11" t="str">
            <v>Дистиллят</v>
          </cell>
        </row>
        <row r="12">
          <cell r="C12" t="str">
            <v>ДОП</v>
          </cell>
        </row>
        <row r="13">
          <cell r="C13" t="str">
            <v>ДГО</v>
          </cell>
        </row>
        <row r="14">
          <cell r="C14" t="str">
            <v>ПВ</v>
          </cell>
        </row>
        <row r="15">
          <cell r="C15" t="str">
            <v>ТВ</v>
          </cell>
        </row>
        <row r="16">
          <cell r="C16" t="str">
            <v>НК</v>
          </cell>
        </row>
        <row r="17">
          <cell r="C17" t="str">
            <v>ГВ</v>
          </cell>
        </row>
        <row r="18">
          <cell r="C18" t="str">
            <v>Теплосети</v>
          </cell>
        </row>
        <row r="19">
          <cell r="C19" t="str">
            <v>Минерализированная вода</v>
          </cell>
        </row>
        <row r="20">
          <cell r="C20" t="str">
            <v>Общеобъектовые</v>
          </cell>
        </row>
        <row r="21">
          <cell r="C21" t="str">
            <v>УКС</v>
          </cell>
        </row>
        <row r="22">
          <cell r="C22" t="str">
            <v>ЦСП</v>
          </cell>
        </row>
        <row r="23">
          <cell r="C23" t="str">
            <v>УАТ</v>
          </cell>
        </row>
        <row r="24">
          <cell r="C24" t="str">
            <v>РЗ</v>
          </cell>
        </row>
        <row r="25">
          <cell r="C25" t="str">
            <v>РСЦ</v>
          </cell>
        </row>
        <row r="26">
          <cell r="C26" t="str">
            <v>РСЦ (Плитка)</v>
          </cell>
        </row>
        <row r="27">
          <cell r="C27" t="str">
            <v>РУ БН-350</v>
          </cell>
        </row>
        <row r="28">
          <cell r="C28" t="str">
            <v>АКС</v>
          </cell>
        </row>
        <row r="29">
          <cell r="C29" t="str">
            <v>ЦРТ и ТД 1</v>
          </cell>
        </row>
        <row r="30">
          <cell r="C30" t="str">
            <v>ЦРТ и ТД 2 (демеркуризация)</v>
          </cell>
        </row>
        <row r="31">
          <cell r="C31" t="str">
            <v>ЦР КИП и А</v>
          </cell>
        </row>
        <row r="32">
          <cell r="C32" t="str">
            <v>К/управление</v>
          </cell>
        </row>
        <row r="33">
          <cell r="C33" t="str">
            <v>Представительство</v>
          </cell>
        </row>
        <row r="34">
          <cell r="C34" t="str">
            <v>ИМЦ</v>
          </cell>
        </row>
        <row r="35">
          <cell r="C35" t="str">
            <v>ДМиС</v>
          </cell>
        </row>
        <row r="36">
          <cell r="C36" t="str">
            <v>СПБиОТ</v>
          </cell>
        </row>
        <row r="37">
          <cell r="C37" t="str">
            <v>РР</v>
          </cell>
        </row>
        <row r="38">
          <cell r="C38" t="str">
            <v>ЦДО</v>
          </cell>
        </row>
        <row r="39">
          <cell r="C39" t="str">
            <v>Складское хозяйство</v>
          </cell>
        </row>
        <row r="40">
          <cell r="C40" t="str">
            <v>НПС</v>
          </cell>
        </row>
        <row r="41">
          <cell r="C41" t="str">
            <v>ИВЦ</v>
          </cell>
        </row>
        <row r="42">
          <cell r="C42" t="str">
            <v>Цех связи</v>
          </cell>
        </row>
        <row r="43">
          <cell r="C43" t="str">
            <v>ЦЛ РЗАиТ</v>
          </cell>
        </row>
        <row r="44">
          <cell r="C44" t="str">
            <v>ПКО</v>
          </cell>
        </row>
        <row r="45">
          <cell r="C45" t="str">
            <v>СФЗ</v>
          </cell>
        </row>
        <row r="46">
          <cell r="C46" t="str">
            <v>СБ</v>
          </cell>
        </row>
      </sheetData>
      <sheetData sheetId="2">
        <row r="4">
          <cell r="C4" t="str">
            <v>ТЭЦ-1</v>
          </cell>
        </row>
      </sheetData>
      <sheetData sheetId="3" refreshError="1"/>
      <sheetData sheetId="4"/>
      <sheetData sheetId="5"/>
      <sheetData sheetId="6"/>
      <sheetData sheetId="7" refreshError="1"/>
      <sheetData sheetId="8" refreshError="1"/>
      <sheetData sheetId="9">
        <row r="4">
          <cell r="P4">
            <v>11817.49</v>
          </cell>
        </row>
      </sheetData>
      <sheetData sheetId="10" refreshError="1"/>
      <sheetData sheetId="11">
        <row r="2">
          <cell r="P2">
            <v>4.8000000000000001E-2</v>
          </cell>
        </row>
      </sheetData>
      <sheetData sheetId="12" refreshError="1"/>
      <sheetData sheetId="13"/>
      <sheetData sheetId="14" refreshError="1"/>
      <sheetData sheetId="15"/>
      <sheetData sheetId="16">
        <row r="25">
          <cell r="P25">
            <v>110694504</v>
          </cell>
        </row>
      </sheetData>
      <sheetData sheetId="17"/>
      <sheetData sheetId="18" refreshError="1"/>
      <sheetData sheetId="19"/>
      <sheetData sheetId="20" refreshError="1"/>
      <sheetData sheetId="21" refreshError="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406">
          <cell r="F406">
            <v>75068432.920000002</v>
          </cell>
        </row>
        <row r="414">
          <cell r="F414">
            <v>2377046521.8400002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 экономии (1)"/>
      <sheetName val="Свод по экономии (3)"/>
      <sheetName val="Свод по экономии (2)"/>
      <sheetName val="Свод по экономии (4)"/>
      <sheetName val="Утвержд.тариф ДКРЕМ 2020-2024г"/>
      <sheetName val="экономия"/>
      <sheetName val="ПВ"/>
      <sheetName val="анализ сметы"/>
      <sheetName val="объемы"/>
      <sheetName val="материалы"/>
      <sheetName val="энергорес на технолог"/>
      <sheetName val="фзп"/>
      <sheetName val="амортизация"/>
      <sheetName val="прочие"/>
      <sheetName val="РП"/>
      <sheetName val="РР"/>
      <sheetName val="форма ДАРЕМ 2022"/>
      <sheetName val="кальк 1п 2022"/>
      <sheetName val="РБА ПВ"/>
      <sheetName val="убытки+"/>
      <sheetName val="форма"/>
      <sheetName val="инвестработы 2020г"/>
      <sheetName val="к инвестработам"/>
      <sheetName val="Лист1"/>
      <sheetName val="Лист2"/>
      <sheetName val="Доход 1п 202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I12">
            <v>201509</v>
          </cell>
        </row>
        <row r="13">
          <cell r="I13">
            <v>0</v>
          </cell>
        </row>
        <row r="14">
          <cell r="I14">
            <v>3784</v>
          </cell>
        </row>
        <row r="17">
          <cell r="I17">
            <v>1183508</v>
          </cell>
        </row>
        <row r="21">
          <cell r="I21">
            <v>296287</v>
          </cell>
        </row>
        <row r="23">
          <cell r="I23">
            <v>25333</v>
          </cell>
        </row>
        <row r="25">
          <cell r="I25">
            <v>8889</v>
          </cell>
        </row>
        <row r="27">
          <cell r="I27">
            <v>36939</v>
          </cell>
        </row>
        <row r="31">
          <cell r="I31">
            <v>38</v>
          </cell>
        </row>
        <row r="32">
          <cell r="I32">
            <v>22503</v>
          </cell>
        </row>
        <row r="34">
          <cell r="I34">
            <v>3</v>
          </cell>
        </row>
        <row r="35">
          <cell r="I35">
            <v>5708</v>
          </cell>
        </row>
        <row r="36">
          <cell r="I36">
            <v>13532</v>
          </cell>
        </row>
        <row r="37">
          <cell r="I37">
            <v>4806</v>
          </cell>
        </row>
        <row r="38">
          <cell r="I38">
            <v>4992</v>
          </cell>
        </row>
        <row r="39">
          <cell r="I39">
            <v>107429</v>
          </cell>
        </row>
        <row r="42">
          <cell r="I42">
            <v>19095</v>
          </cell>
        </row>
        <row r="44">
          <cell r="I44">
            <v>1633</v>
          </cell>
        </row>
        <row r="46">
          <cell r="I46">
            <v>573</v>
          </cell>
        </row>
        <row r="47">
          <cell r="I47">
            <v>7161</v>
          </cell>
        </row>
        <row r="49">
          <cell r="I49">
            <v>488</v>
          </cell>
        </row>
        <row r="50">
          <cell r="I50">
            <v>390</v>
          </cell>
        </row>
        <row r="51">
          <cell r="I51">
            <v>472</v>
          </cell>
        </row>
        <row r="53">
          <cell r="I53">
            <v>225</v>
          </cell>
        </row>
        <row r="55">
          <cell r="I55">
            <v>32</v>
          </cell>
        </row>
        <row r="56">
          <cell r="I56">
            <v>0</v>
          </cell>
        </row>
        <row r="57">
          <cell r="I57">
            <v>200</v>
          </cell>
        </row>
        <row r="58">
          <cell r="I58">
            <v>8</v>
          </cell>
        </row>
        <row r="59">
          <cell r="I59">
            <v>3605</v>
          </cell>
        </row>
        <row r="60">
          <cell r="I60">
            <v>240</v>
          </cell>
        </row>
        <row r="62">
          <cell r="I62">
            <v>3202</v>
          </cell>
        </row>
        <row r="63">
          <cell r="I63">
            <v>1298</v>
          </cell>
        </row>
        <row r="64">
          <cell r="I64">
            <v>153</v>
          </cell>
        </row>
        <row r="65">
          <cell r="I65">
            <v>162</v>
          </cell>
        </row>
        <row r="74">
          <cell r="I74">
            <v>80943</v>
          </cell>
        </row>
        <row r="76">
          <cell r="I76">
            <v>2201956</v>
          </cell>
        </row>
        <row r="77">
          <cell r="I77">
            <v>33850</v>
          </cell>
        </row>
        <row r="78">
          <cell r="I78">
            <v>240410</v>
          </cell>
        </row>
        <row r="80">
          <cell r="I80">
            <v>576800</v>
          </cell>
        </row>
        <row r="81">
          <cell r="I81">
            <v>1355587</v>
          </cell>
        </row>
        <row r="82">
          <cell r="I82">
            <v>303663</v>
          </cell>
        </row>
        <row r="83">
          <cell r="I83">
            <v>11676</v>
          </cell>
        </row>
        <row r="84">
          <cell r="I84">
            <v>4884</v>
          </cell>
        </row>
        <row r="85">
          <cell r="I85">
            <v>5592</v>
          </cell>
        </row>
        <row r="86">
          <cell r="I86">
            <v>1200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50">
          <cell r="D350">
            <v>3552098</v>
          </cell>
        </row>
        <row r="351">
          <cell r="D351">
            <v>2622976</v>
          </cell>
        </row>
        <row r="352">
          <cell r="D352">
            <v>248866</v>
          </cell>
        </row>
        <row r="354">
          <cell r="D354">
            <v>3242</v>
          </cell>
        </row>
        <row r="360">
          <cell r="D360">
            <v>2370868</v>
          </cell>
        </row>
        <row r="362">
          <cell r="D362">
            <v>2087460</v>
          </cell>
        </row>
        <row r="363">
          <cell r="D363">
            <v>75694</v>
          </cell>
        </row>
        <row r="364">
          <cell r="D364">
            <v>207714</v>
          </cell>
        </row>
        <row r="365">
          <cell r="D365">
            <v>602624</v>
          </cell>
        </row>
        <row r="366">
          <cell r="D366">
            <v>540260</v>
          </cell>
        </row>
        <row r="369">
          <cell r="D369">
            <v>30282</v>
          </cell>
        </row>
        <row r="370">
          <cell r="D370">
            <v>15386</v>
          </cell>
        </row>
        <row r="371">
          <cell r="D371">
            <v>1375</v>
          </cell>
        </row>
        <row r="372">
          <cell r="D372">
            <v>15321</v>
          </cell>
        </row>
        <row r="373">
          <cell r="D373">
            <v>44657</v>
          </cell>
        </row>
        <row r="376">
          <cell r="D376">
            <v>281841</v>
          </cell>
        </row>
        <row r="377">
          <cell r="D377">
            <v>40</v>
          </cell>
        </row>
        <row r="378">
          <cell r="D378">
            <v>34829</v>
          </cell>
        </row>
        <row r="380">
          <cell r="D380">
            <v>2</v>
          </cell>
        </row>
        <row r="381">
          <cell r="D381">
            <v>6143</v>
          </cell>
        </row>
        <row r="387">
          <cell r="D387">
            <v>23533</v>
          </cell>
        </row>
        <row r="388">
          <cell r="D388">
            <v>6842</v>
          </cell>
        </row>
        <row r="389">
          <cell r="D389">
            <v>52437</v>
          </cell>
        </row>
        <row r="395">
          <cell r="D395">
            <v>158014</v>
          </cell>
        </row>
        <row r="418">
          <cell r="D418">
            <v>189221</v>
          </cell>
        </row>
        <row r="419">
          <cell r="D419">
            <v>69021</v>
          </cell>
        </row>
        <row r="420">
          <cell r="D420">
            <v>41900</v>
          </cell>
        </row>
        <row r="423">
          <cell r="D423">
            <v>2631</v>
          </cell>
        </row>
        <row r="424">
          <cell r="D424">
            <v>919</v>
          </cell>
        </row>
        <row r="425">
          <cell r="D425">
            <v>979</v>
          </cell>
        </row>
        <row r="426">
          <cell r="D426">
            <v>8205</v>
          </cell>
        </row>
        <row r="427">
          <cell r="D427">
            <v>14388</v>
          </cell>
        </row>
        <row r="428">
          <cell r="D428">
            <v>457</v>
          </cell>
        </row>
        <row r="429">
          <cell r="D429">
            <v>476</v>
          </cell>
        </row>
        <row r="430">
          <cell r="D430">
            <v>549</v>
          </cell>
        </row>
        <row r="437">
          <cell r="D437">
            <v>11</v>
          </cell>
        </row>
        <row r="438">
          <cell r="D438">
            <v>219</v>
          </cell>
        </row>
        <row r="439">
          <cell r="D439">
            <v>39</v>
          </cell>
        </row>
        <row r="440">
          <cell r="D440">
            <v>30</v>
          </cell>
        </row>
        <row r="442">
          <cell r="D442">
            <v>299</v>
          </cell>
        </row>
        <row r="443">
          <cell r="D443">
            <v>7</v>
          </cell>
        </row>
        <row r="449">
          <cell r="D449">
            <v>4760</v>
          </cell>
        </row>
        <row r="450">
          <cell r="D450">
            <v>376</v>
          </cell>
        </row>
        <row r="452">
          <cell r="D452">
            <v>4278</v>
          </cell>
        </row>
        <row r="453">
          <cell r="D453">
            <v>2605</v>
          </cell>
        </row>
        <row r="467">
          <cell r="D467">
            <v>155</v>
          </cell>
        </row>
        <row r="468">
          <cell r="D468">
            <v>127</v>
          </cell>
        </row>
        <row r="472">
          <cell r="D472">
            <v>120201</v>
          </cell>
        </row>
        <row r="485">
          <cell r="D485">
            <v>120201</v>
          </cell>
        </row>
        <row r="507">
          <cell r="D507">
            <v>3741320</v>
          </cell>
        </row>
      </sheetData>
      <sheetData sheetId="17" refreshError="1"/>
      <sheetData sheetId="18">
        <row r="8">
          <cell r="F8">
            <v>180088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19"/>
  <sheetViews>
    <sheetView zoomScale="90" zoomScaleNormal="90" workbookViewId="0">
      <selection activeCell="Q25" sqref="Q25"/>
    </sheetView>
  </sheetViews>
  <sheetFormatPr defaultColWidth="9.140625" defaultRowHeight="15"/>
  <cols>
    <col min="1" max="1" width="8.5703125" style="1" customWidth="1"/>
    <col min="2" max="2" width="48" style="2" customWidth="1"/>
    <col min="3" max="3" width="15" style="1" customWidth="1"/>
    <col min="4" max="4" width="15.140625" style="86" customWidth="1"/>
    <col min="5" max="5" width="13.5703125" style="4" customWidth="1"/>
    <col min="6" max="6" width="11.28515625" style="1" customWidth="1"/>
    <col min="7" max="7" width="13.5703125" style="9" customWidth="1"/>
    <col min="8" max="9" width="14.85546875" style="1" hidden="1" customWidth="1"/>
    <col min="10" max="10" width="12.140625" style="1" hidden="1" customWidth="1"/>
    <col min="11" max="12" width="12" style="1" hidden="1" customWidth="1"/>
    <col min="13" max="13" width="14.7109375" style="1" hidden="1" customWidth="1"/>
    <col min="14" max="15" width="9.140625" style="4" hidden="1" customWidth="1"/>
    <col min="16" max="16" width="9.140625" style="4"/>
    <col min="17" max="17" width="11.85546875" style="4" bestFit="1" customWidth="1"/>
    <col min="18" max="208" width="9.140625" style="4"/>
    <col min="209" max="209" width="6.7109375" style="4" customWidth="1"/>
    <col min="210" max="210" width="38" style="4" customWidth="1"/>
    <col min="211" max="211" width="10.140625" style="4" customWidth="1"/>
    <col min="212" max="212" width="10.85546875" style="4" customWidth="1"/>
    <col min="213" max="217" width="10.42578125" style="4" customWidth="1"/>
    <col min="218" max="218" width="11.85546875" style="4" customWidth="1"/>
    <col min="219" max="223" width="10.42578125" style="4" customWidth="1"/>
    <col min="224" max="224" width="12.140625" style="4" customWidth="1"/>
    <col min="225" max="225" width="11.28515625" style="4" customWidth="1"/>
    <col min="226" max="464" width="9.140625" style="4"/>
    <col min="465" max="465" width="6.7109375" style="4" customWidth="1"/>
    <col min="466" max="466" width="38" style="4" customWidth="1"/>
    <col min="467" max="467" width="10.140625" style="4" customWidth="1"/>
    <col min="468" max="468" width="10.85546875" style="4" customWidth="1"/>
    <col min="469" max="473" width="10.42578125" style="4" customWidth="1"/>
    <col min="474" max="474" width="11.85546875" style="4" customWidth="1"/>
    <col min="475" max="479" width="10.42578125" style="4" customWidth="1"/>
    <col min="480" max="480" width="12.140625" style="4" customWidth="1"/>
    <col min="481" max="481" width="11.28515625" style="4" customWidth="1"/>
    <col min="482" max="720" width="9.140625" style="4"/>
    <col min="721" max="721" width="6.7109375" style="4" customWidth="1"/>
    <col min="722" max="722" width="38" style="4" customWidth="1"/>
    <col min="723" max="723" width="10.140625" style="4" customWidth="1"/>
    <col min="724" max="724" width="10.85546875" style="4" customWidth="1"/>
    <col min="725" max="729" width="10.42578125" style="4" customWidth="1"/>
    <col min="730" max="730" width="11.85546875" style="4" customWidth="1"/>
    <col min="731" max="735" width="10.42578125" style="4" customWidth="1"/>
    <col min="736" max="736" width="12.140625" style="4" customWidth="1"/>
    <col min="737" max="737" width="11.28515625" style="4" customWidth="1"/>
    <col min="738" max="976" width="9.140625" style="4"/>
    <col min="977" max="977" width="6.7109375" style="4" customWidth="1"/>
    <col min="978" max="978" width="38" style="4" customWidth="1"/>
    <col min="979" max="979" width="10.140625" style="4" customWidth="1"/>
    <col min="980" max="980" width="10.85546875" style="4" customWidth="1"/>
    <col min="981" max="985" width="10.42578125" style="4" customWidth="1"/>
    <col min="986" max="986" width="11.85546875" style="4" customWidth="1"/>
    <col min="987" max="991" width="10.42578125" style="4" customWidth="1"/>
    <col min="992" max="992" width="12.140625" style="4" customWidth="1"/>
    <col min="993" max="993" width="11.28515625" style="4" customWidth="1"/>
    <col min="994" max="1232" width="9.140625" style="4"/>
    <col min="1233" max="1233" width="6.7109375" style="4" customWidth="1"/>
    <col min="1234" max="1234" width="38" style="4" customWidth="1"/>
    <col min="1235" max="1235" width="10.140625" style="4" customWidth="1"/>
    <col min="1236" max="1236" width="10.85546875" style="4" customWidth="1"/>
    <col min="1237" max="1241" width="10.42578125" style="4" customWidth="1"/>
    <col min="1242" max="1242" width="11.85546875" style="4" customWidth="1"/>
    <col min="1243" max="1247" width="10.42578125" style="4" customWidth="1"/>
    <col min="1248" max="1248" width="12.140625" style="4" customWidth="1"/>
    <col min="1249" max="1249" width="11.28515625" style="4" customWidth="1"/>
    <col min="1250" max="1488" width="9.140625" style="4"/>
    <col min="1489" max="1489" width="6.7109375" style="4" customWidth="1"/>
    <col min="1490" max="1490" width="38" style="4" customWidth="1"/>
    <col min="1491" max="1491" width="10.140625" style="4" customWidth="1"/>
    <col min="1492" max="1492" width="10.85546875" style="4" customWidth="1"/>
    <col min="1493" max="1497" width="10.42578125" style="4" customWidth="1"/>
    <col min="1498" max="1498" width="11.85546875" style="4" customWidth="1"/>
    <col min="1499" max="1503" width="10.42578125" style="4" customWidth="1"/>
    <col min="1504" max="1504" width="12.140625" style="4" customWidth="1"/>
    <col min="1505" max="1505" width="11.28515625" style="4" customWidth="1"/>
    <col min="1506" max="1744" width="9.140625" style="4"/>
    <col min="1745" max="1745" width="6.7109375" style="4" customWidth="1"/>
    <col min="1746" max="1746" width="38" style="4" customWidth="1"/>
    <col min="1747" max="1747" width="10.140625" style="4" customWidth="1"/>
    <col min="1748" max="1748" width="10.85546875" style="4" customWidth="1"/>
    <col min="1749" max="1753" width="10.42578125" style="4" customWidth="1"/>
    <col min="1754" max="1754" width="11.85546875" style="4" customWidth="1"/>
    <col min="1755" max="1759" width="10.42578125" style="4" customWidth="1"/>
    <col min="1760" max="1760" width="12.140625" style="4" customWidth="1"/>
    <col min="1761" max="1761" width="11.28515625" style="4" customWidth="1"/>
    <col min="1762" max="2000" width="9.140625" style="4"/>
    <col min="2001" max="2001" width="6.7109375" style="4" customWidth="1"/>
    <col min="2002" max="2002" width="38" style="4" customWidth="1"/>
    <col min="2003" max="2003" width="10.140625" style="4" customWidth="1"/>
    <col min="2004" max="2004" width="10.85546875" style="4" customWidth="1"/>
    <col min="2005" max="2009" width="10.42578125" style="4" customWidth="1"/>
    <col min="2010" max="2010" width="11.85546875" style="4" customWidth="1"/>
    <col min="2011" max="2015" width="10.42578125" style="4" customWidth="1"/>
    <col min="2016" max="2016" width="12.140625" style="4" customWidth="1"/>
    <col min="2017" max="2017" width="11.28515625" style="4" customWidth="1"/>
    <col min="2018" max="2256" width="9.140625" style="4"/>
    <col min="2257" max="2257" width="6.7109375" style="4" customWidth="1"/>
    <col min="2258" max="2258" width="38" style="4" customWidth="1"/>
    <col min="2259" max="2259" width="10.140625" style="4" customWidth="1"/>
    <col min="2260" max="2260" width="10.85546875" style="4" customWidth="1"/>
    <col min="2261" max="2265" width="10.42578125" style="4" customWidth="1"/>
    <col min="2266" max="2266" width="11.85546875" style="4" customWidth="1"/>
    <col min="2267" max="2271" width="10.42578125" style="4" customWidth="1"/>
    <col min="2272" max="2272" width="12.140625" style="4" customWidth="1"/>
    <col min="2273" max="2273" width="11.28515625" style="4" customWidth="1"/>
    <col min="2274" max="2512" width="9.140625" style="4"/>
    <col min="2513" max="2513" width="6.7109375" style="4" customWidth="1"/>
    <col min="2514" max="2514" width="38" style="4" customWidth="1"/>
    <col min="2515" max="2515" width="10.140625" style="4" customWidth="1"/>
    <col min="2516" max="2516" width="10.85546875" style="4" customWidth="1"/>
    <col min="2517" max="2521" width="10.42578125" style="4" customWidth="1"/>
    <col min="2522" max="2522" width="11.85546875" style="4" customWidth="1"/>
    <col min="2523" max="2527" width="10.42578125" style="4" customWidth="1"/>
    <col min="2528" max="2528" width="12.140625" style="4" customWidth="1"/>
    <col min="2529" max="2529" width="11.28515625" style="4" customWidth="1"/>
    <col min="2530" max="2768" width="9.140625" style="4"/>
    <col min="2769" max="2769" width="6.7109375" style="4" customWidth="1"/>
    <col min="2770" max="2770" width="38" style="4" customWidth="1"/>
    <col min="2771" max="2771" width="10.140625" style="4" customWidth="1"/>
    <col min="2772" max="2772" width="10.85546875" style="4" customWidth="1"/>
    <col min="2773" max="2777" width="10.42578125" style="4" customWidth="1"/>
    <col min="2778" max="2778" width="11.85546875" style="4" customWidth="1"/>
    <col min="2779" max="2783" width="10.42578125" style="4" customWidth="1"/>
    <col min="2784" max="2784" width="12.140625" style="4" customWidth="1"/>
    <col min="2785" max="2785" width="11.28515625" style="4" customWidth="1"/>
    <col min="2786" max="3024" width="9.140625" style="4"/>
    <col min="3025" max="3025" width="6.7109375" style="4" customWidth="1"/>
    <col min="3026" max="3026" width="38" style="4" customWidth="1"/>
    <col min="3027" max="3027" width="10.140625" style="4" customWidth="1"/>
    <col min="3028" max="3028" width="10.85546875" style="4" customWidth="1"/>
    <col min="3029" max="3033" width="10.42578125" style="4" customWidth="1"/>
    <col min="3034" max="3034" width="11.85546875" style="4" customWidth="1"/>
    <col min="3035" max="3039" width="10.42578125" style="4" customWidth="1"/>
    <col min="3040" max="3040" width="12.140625" style="4" customWidth="1"/>
    <col min="3041" max="3041" width="11.28515625" style="4" customWidth="1"/>
    <col min="3042" max="3280" width="9.140625" style="4"/>
    <col min="3281" max="3281" width="6.7109375" style="4" customWidth="1"/>
    <col min="3282" max="3282" width="38" style="4" customWidth="1"/>
    <col min="3283" max="3283" width="10.140625" style="4" customWidth="1"/>
    <col min="3284" max="3284" width="10.85546875" style="4" customWidth="1"/>
    <col min="3285" max="3289" width="10.42578125" style="4" customWidth="1"/>
    <col min="3290" max="3290" width="11.85546875" style="4" customWidth="1"/>
    <col min="3291" max="3295" width="10.42578125" style="4" customWidth="1"/>
    <col min="3296" max="3296" width="12.140625" style="4" customWidth="1"/>
    <col min="3297" max="3297" width="11.28515625" style="4" customWidth="1"/>
    <col min="3298" max="3536" width="9.140625" style="4"/>
    <col min="3537" max="3537" width="6.7109375" style="4" customWidth="1"/>
    <col min="3538" max="3538" width="38" style="4" customWidth="1"/>
    <col min="3539" max="3539" width="10.140625" style="4" customWidth="1"/>
    <col min="3540" max="3540" width="10.85546875" style="4" customWidth="1"/>
    <col min="3541" max="3545" width="10.42578125" style="4" customWidth="1"/>
    <col min="3546" max="3546" width="11.85546875" style="4" customWidth="1"/>
    <col min="3547" max="3551" width="10.42578125" style="4" customWidth="1"/>
    <col min="3552" max="3552" width="12.140625" style="4" customWidth="1"/>
    <col min="3553" max="3553" width="11.28515625" style="4" customWidth="1"/>
    <col min="3554" max="3792" width="9.140625" style="4"/>
    <col min="3793" max="3793" width="6.7109375" style="4" customWidth="1"/>
    <col min="3794" max="3794" width="38" style="4" customWidth="1"/>
    <col min="3795" max="3795" width="10.140625" style="4" customWidth="1"/>
    <col min="3796" max="3796" width="10.85546875" style="4" customWidth="1"/>
    <col min="3797" max="3801" width="10.42578125" style="4" customWidth="1"/>
    <col min="3802" max="3802" width="11.85546875" style="4" customWidth="1"/>
    <col min="3803" max="3807" width="10.42578125" style="4" customWidth="1"/>
    <col min="3808" max="3808" width="12.140625" style="4" customWidth="1"/>
    <col min="3809" max="3809" width="11.28515625" style="4" customWidth="1"/>
    <col min="3810" max="4048" width="9.140625" style="4"/>
    <col min="4049" max="4049" width="6.7109375" style="4" customWidth="1"/>
    <col min="4050" max="4050" width="38" style="4" customWidth="1"/>
    <col min="4051" max="4051" width="10.140625" style="4" customWidth="1"/>
    <col min="4052" max="4052" width="10.85546875" style="4" customWidth="1"/>
    <col min="4053" max="4057" width="10.42578125" style="4" customWidth="1"/>
    <col min="4058" max="4058" width="11.85546875" style="4" customWidth="1"/>
    <col min="4059" max="4063" width="10.42578125" style="4" customWidth="1"/>
    <col min="4064" max="4064" width="12.140625" style="4" customWidth="1"/>
    <col min="4065" max="4065" width="11.28515625" style="4" customWidth="1"/>
    <col min="4066" max="4304" width="9.140625" style="4"/>
    <col min="4305" max="4305" width="6.7109375" style="4" customWidth="1"/>
    <col min="4306" max="4306" width="38" style="4" customWidth="1"/>
    <col min="4307" max="4307" width="10.140625" style="4" customWidth="1"/>
    <col min="4308" max="4308" width="10.85546875" style="4" customWidth="1"/>
    <col min="4309" max="4313" width="10.42578125" style="4" customWidth="1"/>
    <col min="4314" max="4314" width="11.85546875" style="4" customWidth="1"/>
    <col min="4315" max="4319" width="10.42578125" style="4" customWidth="1"/>
    <col min="4320" max="4320" width="12.140625" style="4" customWidth="1"/>
    <col min="4321" max="4321" width="11.28515625" style="4" customWidth="1"/>
    <col min="4322" max="4560" width="9.140625" style="4"/>
    <col min="4561" max="4561" width="6.7109375" style="4" customWidth="1"/>
    <col min="4562" max="4562" width="38" style="4" customWidth="1"/>
    <col min="4563" max="4563" width="10.140625" style="4" customWidth="1"/>
    <col min="4564" max="4564" width="10.85546875" style="4" customWidth="1"/>
    <col min="4565" max="4569" width="10.42578125" style="4" customWidth="1"/>
    <col min="4570" max="4570" width="11.85546875" style="4" customWidth="1"/>
    <col min="4571" max="4575" width="10.42578125" style="4" customWidth="1"/>
    <col min="4576" max="4576" width="12.140625" style="4" customWidth="1"/>
    <col min="4577" max="4577" width="11.28515625" style="4" customWidth="1"/>
    <col min="4578" max="4816" width="9.140625" style="4"/>
    <col min="4817" max="4817" width="6.7109375" style="4" customWidth="1"/>
    <col min="4818" max="4818" width="38" style="4" customWidth="1"/>
    <col min="4819" max="4819" width="10.140625" style="4" customWidth="1"/>
    <col min="4820" max="4820" width="10.85546875" style="4" customWidth="1"/>
    <col min="4821" max="4825" width="10.42578125" style="4" customWidth="1"/>
    <col min="4826" max="4826" width="11.85546875" style="4" customWidth="1"/>
    <col min="4827" max="4831" width="10.42578125" style="4" customWidth="1"/>
    <col min="4832" max="4832" width="12.140625" style="4" customWidth="1"/>
    <col min="4833" max="4833" width="11.28515625" style="4" customWidth="1"/>
    <col min="4834" max="5072" width="9.140625" style="4"/>
    <col min="5073" max="5073" width="6.7109375" style="4" customWidth="1"/>
    <col min="5074" max="5074" width="38" style="4" customWidth="1"/>
    <col min="5075" max="5075" width="10.140625" style="4" customWidth="1"/>
    <col min="5076" max="5076" width="10.85546875" style="4" customWidth="1"/>
    <col min="5077" max="5081" width="10.42578125" style="4" customWidth="1"/>
    <col min="5082" max="5082" width="11.85546875" style="4" customWidth="1"/>
    <col min="5083" max="5087" width="10.42578125" style="4" customWidth="1"/>
    <col min="5088" max="5088" width="12.140625" style="4" customWidth="1"/>
    <col min="5089" max="5089" width="11.28515625" style="4" customWidth="1"/>
    <col min="5090" max="5328" width="9.140625" style="4"/>
    <col min="5329" max="5329" width="6.7109375" style="4" customWidth="1"/>
    <col min="5330" max="5330" width="38" style="4" customWidth="1"/>
    <col min="5331" max="5331" width="10.140625" style="4" customWidth="1"/>
    <col min="5332" max="5332" width="10.85546875" style="4" customWidth="1"/>
    <col min="5333" max="5337" width="10.42578125" style="4" customWidth="1"/>
    <col min="5338" max="5338" width="11.85546875" style="4" customWidth="1"/>
    <col min="5339" max="5343" width="10.42578125" style="4" customWidth="1"/>
    <col min="5344" max="5344" width="12.140625" style="4" customWidth="1"/>
    <col min="5345" max="5345" width="11.28515625" style="4" customWidth="1"/>
    <col min="5346" max="5584" width="9.140625" style="4"/>
    <col min="5585" max="5585" width="6.7109375" style="4" customWidth="1"/>
    <col min="5586" max="5586" width="38" style="4" customWidth="1"/>
    <col min="5587" max="5587" width="10.140625" style="4" customWidth="1"/>
    <col min="5588" max="5588" width="10.85546875" style="4" customWidth="1"/>
    <col min="5589" max="5593" width="10.42578125" style="4" customWidth="1"/>
    <col min="5594" max="5594" width="11.85546875" style="4" customWidth="1"/>
    <col min="5595" max="5599" width="10.42578125" style="4" customWidth="1"/>
    <col min="5600" max="5600" width="12.140625" style="4" customWidth="1"/>
    <col min="5601" max="5601" width="11.28515625" style="4" customWidth="1"/>
    <col min="5602" max="5840" width="9.140625" style="4"/>
    <col min="5841" max="5841" width="6.7109375" style="4" customWidth="1"/>
    <col min="5842" max="5842" width="38" style="4" customWidth="1"/>
    <col min="5843" max="5843" width="10.140625" style="4" customWidth="1"/>
    <col min="5844" max="5844" width="10.85546875" style="4" customWidth="1"/>
    <col min="5845" max="5849" width="10.42578125" style="4" customWidth="1"/>
    <col min="5850" max="5850" width="11.85546875" style="4" customWidth="1"/>
    <col min="5851" max="5855" width="10.42578125" style="4" customWidth="1"/>
    <col min="5856" max="5856" width="12.140625" style="4" customWidth="1"/>
    <col min="5857" max="5857" width="11.28515625" style="4" customWidth="1"/>
    <col min="5858" max="6096" width="9.140625" style="4"/>
    <col min="6097" max="6097" width="6.7109375" style="4" customWidth="1"/>
    <col min="6098" max="6098" width="38" style="4" customWidth="1"/>
    <col min="6099" max="6099" width="10.140625" style="4" customWidth="1"/>
    <col min="6100" max="6100" width="10.85546875" style="4" customWidth="1"/>
    <col min="6101" max="6105" width="10.42578125" style="4" customWidth="1"/>
    <col min="6106" max="6106" width="11.85546875" style="4" customWidth="1"/>
    <col min="6107" max="6111" width="10.42578125" style="4" customWidth="1"/>
    <col min="6112" max="6112" width="12.140625" style="4" customWidth="1"/>
    <col min="6113" max="6113" width="11.28515625" style="4" customWidth="1"/>
    <col min="6114" max="6352" width="9.140625" style="4"/>
    <col min="6353" max="6353" width="6.7109375" style="4" customWidth="1"/>
    <col min="6354" max="6354" width="38" style="4" customWidth="1"/>
    <col min="6355" max="6355" width="10.140625" style="4" customWidth="1"/>
    <col min="6356" max="6356" width="10.85546875" style="4" customWidth="1"/>
    <col min="6357" max="6361" width="10.42578125" style="4" customWidth="1"/>
    <col min="6362" max="6362" width="11.85546875" style="4" customWidth="1"/>
    <col min="6363" max="6367" width="10.42578125" style="4" customWidth="1"/>
    <col min="6368" max="6368" width="12.140625" style="4" customWidth="1"/>
    <col min="6369" max="6369" width="11.28515625" style="4" customWidth="1"/>
    <col min="6370" max="6608" width="9.140625" style="4"/>
    <col min="6609" max="6609" width="6.7109375" style="4" customWidth="1"/>
    <col min="6610" max="6610" width="38" style="4" customWidth="1"/>
    <col min="6611" max="6611" width="10.140625" style="4" customWidth="1"/>
    <col min="6612" max="6612" width="10.85546875" style="4" customWidth="1"/>
    <col min="6613" max="6617" width="10.42578125" style="4" customWidth="1"/>
    <col min="6618" max="6618" width="11.85546875" style="4" customWidth="1"/>
    <col min="6619" max="6623" width="10.42578125" style="4" customWidth="1"/>
    <col min="6624" max="6624" width="12.140625" style="4" customWidth="1"/>
    <col min="6625" max="6625" width="11.28515625" style="4" customWidth="1"/>
    <col min="6626" max="6864" width="9.140625" style="4"/>
    <col min="6865" max="6865" width="6.7109375" style="4" customWidth="1"/>
    <col min="6866" max="6866" width="38" style="4" customWidth="1"/>
    <col min="6867" max="6867" width="10.140625" style="4" customWidth="1"/>
    <col min="6868" max="6868" width="10.85546875" style="4" customWidth="1"/>
    <col min="6869" max="6873" width="10.42578125" style="4" customWidth="1"/>
    <col min="6874" max="6874" width="11.85546875" style="4" customWidth="1"/>
    <col min="6875" max="6879" width="10.42578125" style="4" customWidth="1"/>
    <col min="6880" max="6880" width="12.140625" style="4" customWidth="1"/>
    <col min="6881" max="6881" width="11.28515625" style="4" customWidth="1"/>
    <col min="6882" max="7120" width="9.140625" style="4"/>
    <col min="7121" max="7121" width="6.7109375" style="4" customWidth="1"/>
    <col min="7122" max="7122" width="38" style="4" customWidth="1"/>
    <col min="7123" max="7123" width="10.140625" style="4" customWidth="1"/>
    <col min="7124" max="7124" width="10.85546875" style="4" customWidth="1"/>
    <col min="7125" max="7129" width="10.42578125" style="4" customWidth="1"/>
    <col min="7130" max="7130" width="11.85546875" style="4" customWidth="1"/>
    <col min="7131" max="7135" width="10.42578125" style="4" customWidth="1"/>
    <col min="7136" max="7136" width="12.140625" style="4" customWidth="1"/>
    <col min="7137" max="7137" width="11.28515625" style="4" customWidth="1"/>
    <col min="7138" max="7376" width="9.140625" style="4"/>
    <col min="7377" max="7377" width="6.7109375" style="4" customWidth="1"/>
    <col min="7378" max="7378" width="38" style="4" customWidth="1"/>
    <col min="7379" max="7379" width="10.140625" style="4" customWidth="1"/>
    <col min="7380" max="7380" width="10.85546875" style="4" customWidth="1"/>
    <col min="7381" max="7385" width="10.42578125" style="4" customWidth="1"/>
    <col min="7386" max="7386" width="11.85546875" style="4" customWidth="1"/>
    <col min="7387" max="7391" width="10.42578125" style="4" customWidth="1"/>
    <col min="7392" max="7392" width="12.140625" style="4" customWidth="1"/>
    <col min="7393" max="7393" width="11.28515625" style="4" customWidth="1"/>
    <col min="7394" max="7632" width="9.140625" style="4"/>
    <col min="7633" max="7633" width="6.7109375" style="4" customWidth="1"/>
    <col min="7634" max="7634" width="38" style="4" customWidth="1"/>
    <col min="7635" max="7635" width="10.140625" style="4" customWidth="1"/>
    <col min="7636" max="7636" width="10.85546875" style="4" customWidth="1"/>
    <col min="7637" max="7641" width="10.42578125" style="4" customWidth="1"/>
    <col min="7642" max="7642" width="11.85546875" style="4" customWidth="1"/>
    <col min="7643" max="7647" width="10.42578125" style="4" customWidth="1"/>
    <col min="7648" max="7648" width="12.140625" style="4" customWidth="1"/>
    <col min="7649" max="7649" width="11.28515625" style="4" customWidth="1"/>
    <col min="7650" max="7888" width="9.140625" style="4"/>
    <col min="7889" max="7889" width="6.7109375" style="4" customWidth="1"/>
    <col min="7890" max="7890" width="38" style="4" customWidth="1"/>
    <col min="7891" max="7891" width="10.140625" style="4" customWidth="1"/>
    <col min="7892" max="7892" width="10.85546875" style="4" customWidth="1"/>
    <col min="7893" max="7897" width="10.42578125" style="4" customWidth="1"/>
    <col min="7898" max="7898" width="11.85546875" style="4" customWidth="1"/>
    <col min="7899" max="7903" width="10.42578125" style="4" customWidth="1"/>
    <col min="7904" max="7904" width="12.140625" style="4" customWidth="1"/>
    <col min="7905" max="7905" width="11.28515625" style="4" customWidth="1"/>
    <col min="7906" max="8144" width="9.140625" style="4"/>
    <col min="8145" max="8145" width="6.7109375" style="4" customWidth="1"/>
    <col min="8146" max="8146" width="38" style="4" customWidth="1"/>
    <col min="8147" max="8147" width="10.140625" style="4" customWidth="1"/>
    <col min="8148" max="8148" width="10.85546875" style="4" customWidth="1"/>
    <col min="8149" max="8153" width="10.42578125" style="4" customWidth="1"/>
    <col min="8154" max="8154" width="11.85546875" style="4" customWidth="1"/>
    <col min="8155" max="8159" width="10.42578125" style="4" customWidth="1"/>
    <col min="8160" max="8160" width="12.140625" style="4" customWidth="1"/>
    <col min="8161" max="8161" width="11.28515625" style="4" customWidth="1"/>
    <col min="8162" max="8400" width="9.140625" style="4"/>
    <col min="8401" max="8401" width="6.7109375" style="4" customWidth="1"/>
    <col min="8402" max="8402" width="38" style="4" customWidth="1"/>
    <col min="8403" max="8403" width="10.140625" style="4" customWidth="1"/>
    <col min="8404" max="8404" width="10.85546875" style="4" customWidth="1"/>
    <col min="8405" max="8409" width="10.42578125" style="4" customWidth="1"/>
    <col min="8410" max="8410" width="11.85546875" style="4" customWidth="1"/>
    <col min="8411" max="8415" width="10.42578125" style="4" customWidth="1"/>
    <col min="8416" max="8416" width="12.140625" style="4" customWidth="1"/>
    <col min="8417" max="8417" width="11.28515625" style="4" customWidth="1"/>
    <col min="8418" max="8656" width="9.140625" style="4"/>
    <col min="8657" max="8657" width="6.7109375" style="4" customWidth="1"/>
    <col min="8658" max="8658" width="38" style="4" customWidth="1"/>
    <col min="8659" max="8659" width="10.140625" style="4" customWidth="1"/>
    <col min="8660" max="8660" width="10.85546875" style="4" customWidth="1"/>
    <col min="8661" max="8665" width="10.42578125" style="4" customWidth="1"/>
    <col min="8666" max="8666" width="11.85546875" style="4" customWidth="1"/>
    <col min="8667" max="8671" width="10.42578125" style="4" customWidth="1"/>
    <col min="8672" max="8672" width="12.140625" style="4" customWidth="1"/>
    <col min="8673" max="8673" width="11.28515625" style="4" customWidth="1"/>
    <col min="8674" max="8912" width="9.140625" style="4"/>
    <col min="8913" max="8913" width="6.7109375" style="4" customWidth="1"/>
    <col min="8914" max="8914" width="38" style="4" customWidth="1"/>
    <col min="8915" max="8915" width="10.140625" style="4" customWidth="1"/>
    <col min="8916" max="8916" width="10.85546875" style="4" customWidth="1"/>
    <col min="8917" max="8921" width="10.42578125" style="4" customWidth="1"/>
    <col min="8922" max="8922" width="11.85546875" style="4" customWidth="1"/>
    <col min="8923" max="8927" width="10.42578125" style="4" customWidth="1"/>
    <col min="8928" max="8928" width="12.140625" style="4" customWidth="1"/>
    <col min="8929" max="8929" width="11.28515625" style="4" customWidth="1"/>
    <col min="8930" max="9168" width="9.140625" style="4"/>
    <col min="9169" max="9169" width="6.7109375" style="4" customWidth="1"/>
    <col min="9170" max="9170" width="38" style="4" customWidth="1"/>
    <col min="9171" max="9171" width="10.140625" style="4" customWidth="1"/>
    <col min="9172" max="9172" width="10.85546875" style="4" customWidth="1"/>
    <col min="9173" max="9177" width="10.42578125" style="4" customWidth="1"/>
    <col min="9178" max="9178" width="11.85546875" style="4" customWidth="1"/>
    <col min="9179" max="9183" width="10.42578125" style="4" customWidth="1"/>
    <col min="9184" max="9184" width="12.140625" style="4" customWidth="1"/>
    <col min="9185" max="9185" width="11.28515625" style="4" customWidth="1"/>
    <col min="9186" max="9424" width="9.140625" style="4"/>
    <col min="9425" max="9425" width="6.7109375" style="4" customWidth="1"/>
    <col min="9426" max="9426" width="38" style="4" customWidth="1"/>
    <col min="9427" max="9427" width="10.140625" style="4" customWidth="1"/>
    <col min="9428" max="9428" width="10.85546875" style="4" customWidth="1"/>
    <col min="9429" max="9433" width="10.42578125" style="4" customWidth="1"/>
    <col min="9434" max="9434" width="11.85546875" style="4" customWidth="1"/>
    <col min="9435" max="9439" width="10.42578125" style="4" customWidth="1"/>
    <col min="9440" max="9440" width="12.140625" style="4" customWidth="1"/>
    <col min="9441" max="9441" width="11.28515625" style="4" customWidth="1"/>
    <col min="9442" max="9680" width="9.140625" style="4"/>
    <col min="9681" max="9681" width="6.7109375" style="4" customWidth="1"/>
    <col min="9682" max="9682" width="38" style="4" customWidth="1"/>
    <col min="9683" max="9683" width="10.140625" style="4" customWidth="1"/>
    <col min="9684" max="9684" width="10.85546875" style="4" customWidth="1"/>
    <col min="9685" max="9689" width="10.42578125" style="4" customWidth="1"/>
    <col min="9690" max="9690" width="11.85546875" style="4" customWidth="1"/>
    <col min="9691" max="9695" width="10.42578125" style="4" customWidth="1"/>
    <col min="9696" max="9696" width="12.140625" style="4" customWidth="1"/>
    <col min="9697" max="9697" width="11.28515625" style="4" customWidth="1"/>
    <col min="9698" max="9936" width="9.140625" style="4"/>
    <col min="9937" max="9937" width="6.7109375" style="4" customWidth="1"/>
    <col min="9938" max="9938" width="38" style="4" customWidth="1"/>
    <col min="9939" max="9939" width="10.140625" style="4" customWidth="1"/>
    <col min="9940" max="9940" width="10.85546875" style="4" customWidth="1"/>
    <col min="9941" max="9945" width="10.42578125" style="4" customWidth="1"/>
    <col min="9946" max="9946" width="11.85546875" style="4" customWidth="1"/>
    <col min="9947" max="9951" width="10.42578125" style="4" customWidth="1"/>
    <col min="9952" max="9952" width="12.140625" style="4" customWidth="1"/>
    <col min="9953" max="9953" width="11.28515625" style="4" customWidth="1"/>
    <col min="9954" max="10192" width="9.140625" style="4"/>
    <col min="10193" max="10193" width="6.7109375" style="4" customWidth="1"/>
    <col min="10194" max="10194" width="38" style="4" customWidth="1"/>
    <col min="10195" max="10195" width="10.140625" style="4" customWidth="1"/>
    <col min="10196" max="10196" width="10.85546875" style="4" customWidth="1"/>
    <col min="10197" max="10201" width="10.42578125" style="4" customWidth="1"/>
    <col min="10202" max="10202" width="11.85546875" style="4" customWidth="1"/>
    <col min="10203" max="10207" width="10.42578125" style="4" customWidth="1"/>
    <col min="10208" max="10208" width="12.140625" style="4" customWidth="1"/>
    <col min="10209" max="10209" width="11.28515625" style="4" customWidth="1"/>
    <col min="10210" max="10448" width="9.140625" style="4"/>
    <col min="10449" max="10449" width="6.7109375" style="4" customWidth="1"/>
    <col min="10450" max="10450" width="38" style="4" customWidth="1"/>
    <col min="10451" max="10451" width="10.140625" style="4" customWidth="1"/>
    <col min="10452" max="10452" width="10.85546875" style="4" customWidth="1"/>
    <col min="10453" max="10457" width="10.42578125" style="4" customWidth="1"/>
    <col min="10458" max="10458" width="11.85546875" style="4" customWidth="1"/>
    <col min="10459" max="10463" width="10.42578125" style="4" customWidth="1"/>
    <col min="10464" max="10464" width="12.140625" style="4" customWidth="1"/>
    <col min="10465" max="10465" width="11.28515625" style="4" customWidth="1"/>
    <col min="10466" max="10704" width="9.140625" style="4"/>
    <col min="10705" max="10705" width="6.7109375" style="4" customWidth="1"/>
    <col min="10706" max="10706" width="38" style="4" customWidth="1"/>
    <col min="10707" max="10707" width="10.140625" style="4" customWidth="1"/>
    <col min="10708" max="10708" width="10.85546875" style="4" customWidth="1"/>
    <col min="10709" max="10713" width="10.42578125" style="4" customWidth="1"/>
    <col min="10714" max="10714" width="11.85546875" style="4" customWidth="1"/>
    <col min="10715" max="10719" width="10.42578125" style="4" customWidth="1"/>
    <col min="10720" max="10720" width="12.140625" style="4" customWidth="1"/>
    <col min="10721" max="10721" width="11.28515625" style="4" customWidth="1"/>
    <col min="10722" max="10960" width="9.140625" style="4"/>
    <col min="10961" max="10961" width="6.7109375" style="4" customWidth="1"/>
    <col min="10962" max="10962" width="38" style="4" customWidth="1"/>
    <col min="10963" max="10963" width="10.140625" style="4" customWidth="1"/>
    <col min="10964" max="10964" width="10.85546875" style="4" customWidth="1"/>
    <col min="10965" max="10969" width="10.42578125" style="4" customWidth="1"/>
    <col min="10970" max="10970" width="11.85546875" style="4" customWidth="1"/>
    <col min="10971" max="10975" width="10.42578125" style="4" customWidth="1"/>
    <col min="10976" max="10976" width="12.140625" style="4" customWidth="1"/>
    <col min="10977" max="10977" width="11.28515625" style="4" customWidth="1"/>
    <col min="10978" max="11216" width="9.140625" style="4"/>
    <col min="11217" max="11217" width="6.7109375" style="4" customWidth="1"/>
    <col min="11218" max="11218" width="38" style="4" customWidth="1"/>
    <col min="11219" max="11219" width="10.140625" style="4" customWidth="1"/>
    <col min="11220" max="11220" width="10.85546875" style="4" customWidth="1"/>
    <col min="11221" max="11225" width="10.42578125" style="4" customWidth="1"/>
    <col min="11226" max="11226" width="11.85546875" style="4" customWidth="1"/>
    <col min="11227" max="11231" width="10.42578125" style="4" customWidth="1"/>
    <col min="11232" max="11232" width="12.140625" style="4" customWidth="1"/>
    <col min="11233" max="11233" width="11.28515625" style="4" customWidth="1"/>
    <col min="11234" max="11472" width="9.140625" style="4"/>
    <col min="11473" max="11473" width="6.7109375" style="4" customWidth="1"/>
    <col min="11474" max="11474" width="38" style="4" customWidth="1"/>
    <col min="11475" max="11475" width="10.140625" style="4" customWidth="1"/>
    <col min="11476" max="11476" width="10.85546875" style="4" customWidth="1"/>
    <col min="11477" max="11481" width="10.42578125" style="4" customWidth="1"/>
    <col min="11482" max="11482" width="11.85546875" style="4" customWidth="1"/>
    <col min="11483" max="11487" width="10.42578125" style="4" customWidth="1"/>
    <col min="11488" max="11488" width="12.140625" style="4" customWidth="1"/>
    <col min="11489" max="11489" width="11.28515625" style="4" customWidth="1"/>
    <col min="11490" max="11728" width="9.140625" style="4"/>
    <col min="11729" max="11729" width="6.7109375" style="4" customWidth="1"/>
    <col min="11730" max="11730" width="38" style="4" customWidth="1"/>
    <col min="11731" max="11731" width="10.140625" style="4" customWidth="1"/>
    <col min="11732" max="11732" width="10.85546875" style="4" customWidth="1"/>
    <col min="11733" max="11737" width="10.42578125" style="4" customWidth="1"/>
    <col min="11738" max="11738" width="11.85546875" style="4" customWidth="1"/>
    <col min="11739" max="11743" width="10.42578125" style="4" customWidth="1"/>
    <col min="11744" max="11744" width="12.140625" style="4" customWidth="1"/>
    <col min="11745" max="11745" width="11.28515625" style="4" customWidth="1"/>
    <col min="11746" max="11984" width="9.140625" style="4"/>
    <col min="11985" max="11985" width="6.7109375" style="4" customWidth="1"/>
    <col min="11986" max="11986" width="38" style="4" customWidth="1"/>
    <col min="11987" max="11987" width="10.140625" style="4" customWidth="1"/>
    <col min="11988" max="11988" width="10.85546875" style="4" customWidth="1"/>
    <col min="11989" max="11993" width="10.42578125" style="4" customWidth="1"/>
    <col min="11994" max="11994" width="11.85546875" style="4" customWidth="1"/>
    <col min="11995" max="11999" width="10.42578125" style="4" customWidth="1"/>
    <col min="12000" max="12000" width="12.140625" style="4" customWidth="1"/>
    <col min="12001" max="12001" width="11.28515625" style="4" customWidth="1"/>
    <col min="12002" max="12240" width="9.140625" style="4"/>
    <col min="12241" max="12241" width="6.7109375" style="4" customWidth="1"/>
    <col min="12242" max="12242" width="38" style="4" customWidth="1"/>
    <col min="12243" max="12243" width="10.140625" style="4" customWidth="1"/>
    <col min="12244" max="12244" width="10.85546875" style="4" customWidth="1"/>
    <col min="12245" max="12249" width="10.42578125" style="4" customWidth="1"/>
    <col min="12250" max="12250" width="11.85546875" style="4" customWidth="1"/>
    <col min="12251" max="12255" width="10.42578125" style="4" customWidth="1"/>
    <col min="12256" max="12256" width="12.140625" style="4" customWidth="1"/>
    <col min="12257" max="12257" width="11.28515625" style="4" customWidth="1"/>
    <col min="12258" max="12496" width="9.140625" style="4"/>
    <col min="12497" max="12497" width="6.7109375" style="4" customWidth="1"/>
    <col min="12498" max="12498" width="38" style="4" customWidth="1"/>
    <col min="12499" max="12499" width="10.140625" style="4" customWidth="1"/>
    <col min="12500" max="12500" width="10.85546875" style="4" customWidth="1"/>
    <col min="12501" max="12505" width="10.42578125" style="4" customWidth="1"/>
    <col min="12506" max="12506" width="11.85546875" style="4" customWidth="1"/>
    <col min="12507" max="12511" width="10.42578125" style="4" customWidth="1"/>
    <col min="12512" max="12512" width="12.140625" style="4" customWidth="1"/>
    <col min="12513" max="12513" width="11.28515625" style="4" customWidth="1"/>
    <col min="12514" max="12752" width="9.140625" style="4"/>
    <col min="12753" max="12753" width="6.7109375" style="4" customWidth="1"/>
    <col min="12754" max="12754" width="38" style="4" customWidth="1"/>
    <col min="12755" max="12755" width="10.140625" style="4" customWidth="1"/>
    <col min="12756" max="12756" width="10.85546875" style="4" customWidth="1"/>
    <col min="12757" max="12761" width="10.42578125" style="4" customWidth="1"/>
    <col min="12762" max="12762" width="11.85546875" style="4" customWidth="1"/>
    <col min="12763" max="12767" width="10.42578125" style="4" customWidth="1"/>
    <col min="12768" max="12768" width="12.140625" style="4" customWidth="1"/>
    <col min="12769" max="12769" width="11.28515625" style="4" customWidth="1"/>
    <col min="12770" max="13008" width="9.140625" style="4"/>
    <col min="13009" max="13009" width="6.7109375" style="4" customWidth="1"/>
    <col min="13010" max="13010" width="38" style="4" customWidth="1"/>
    <col min="13011" max="13011" width="10.140625" style="4" customWidth="1"/>
    <col min="13012" max="13012" width="10.85546875" style="4" customWidth="1"/>
    <col min="13013" max="13017" width="10.42578125" style="4" customWidth="1"/>
    <col min="13018" max="13018" width="11.85546875" style="4" customWidth="1"/>
    <col min="13019" max="13023" width="10.42578125" style="4" customWidth="1"/>
    <col min="13024" max="13024" width="12.140625" style="4" customWidth="1"/>
    <col min="13025" max="13025" width="11.28515625" style="4" customWidth="1"/>
    <col min="13026" max="13264" width="9.140625" style="4"/>
    <col min="13265" max="13265" width="6.7109375" style="4" customWidth="1"/>
    <col min="13266" max="13266" width="38" style="4" customWidth="1"/>
    <col min="13267" max="13267" width="10.140625" style="4" customWidth="1"/>
    <col min="13268" max="13268" width="10.85546875" style="4" customWidth="1"/>
    <col min="13269" max="13273" width="10.42578125" style="4" customWidth="1"/>
    <col min="13274" max="13274" width="11.85546875" style="4" customWidth="1"/>
    <col min="13275" max="13279" width="10.42578125" style="4" customWidth="1"/>
    <col min="13280" max="13280" width="12.140625" style="4" customWidth="1"/>
    <col min="13281" max="13281" width="11.28515625" style="4" customWidth="1"/>
    <col min="13282" max="13520" width="9.140625" style="4"/>
    <col min="13521" max="13521" width="6.7109375" style="4" customWidth="1"/>
    <col min="13522" max="13522" width="38" style="4" customWidth="1"/>
    <col min="13523" max="13523" width="10.140625" style="4" customWidth="1"/>
    <col min="13524" max="13524" width="10.85546875" style="4" customWidth="1"/>
    <col min="13525" max="13529" width="10.42578125" style="4" customWidth="1"/>
    <col min="13530" max="13530" width="11.85546875" style="4" customWidth="1"/>
    <col min="13531" max="13535" width="10.42578125" style="4" customWidth="1"/>
    <col min="13536" max="13536" width="12.140625" style="4" customWidth="1"/>
    <col min="13537" max="13537" width="11.28515625" style="4" customWidth="1"/>
    <col min="13538" max="13776" width="9.140625" style="4"/>
    <col min="13777" max="13777" width="6.7109375" style="4" customWidth="1"/>
    <col min="13778" max="13778" width="38" style="4" customWidth="1"/>
    <col min="13779" max="13779" width="10.140625" style="4" customWidth="1"/>
    <col min="13780" max="13780" width="10.85546875" style="4" customWidth="1"/>
    <col min="13781" max="13785" width="10.42578125" style="4" customWidth="1"/>
    <col min="13786" max="13786" width="11.85546875" style="4" customWidth="1"/>
    <col min="13787" max="13791" width="10.42578125" style="4" customWidth="1"/>
    <col min="13792" max="13792" width="12.140625" style="4" customWidth="1"/>
    <col min="13793" max="13793" width="11.28515625" style="4" customWidth="1"/>
    <col min="13794" max="14032" width="9.140625" style="4"/>
    <col min="14033" max="14033" width="6.7109375" style="4" customWidth="1"/>
    <col min="14034" max="14034" width="38" style="4" customWidth="1"/>
    <col min="14035" max="14035" width="10.140625" style="4" customWidth="1"/>
    <col min="14036" max="14036" width="10.85546875" style="4" customWidth="1"/>
    <col min="14037" max="14041" width="10.42578125" style="4" customWidth="1"/>
    <col min="14042" max="14042" width="11.85546875" style="4" customWidth="1"/>
    <col min="14043" max="14047" width="10.42578125" style="4" customWidth="1"/>
    <col min="14048" max="14048" width="12.140625" style="4" customWidth="1"/>
    <col min="14049" max="14049" width="11.28515625" style="4" customWidth="1"/>
    <col min="14050" max="14288" width="9.140625" style="4"/>
    <col min="14289" max="14289" width="6.7109375" style="4" customWidth="1"/>
    <col min="14290" max="14290" width="38" style="4" customWidth="1"/>
    <col min="14291" max="14291" width="10.140625" style="4" customWidth="1"/>
    <col min="14292" max="14292" width="10.85546875" style="4" customWidth="1"/>
    <col min="14293" max="14297" width="10.42578125" style="4" customWidth="1"/>
    <col min="14298" max="14298" width="11.85546875" style="4" customWidth="1"/>
    <col min="14299" max="14303" width="10.42578125" style="4" customWidth="1"/>
    <col min="14304" max="14304" width="12.140625" style="4" customWidth="1"/>
    <col min="14305" max="14305" width="11.28515625" style="4" customWidth="1"/>
    <col min="14306" max="14544" width="9.140625" style="4"/>
    <col min="14545" max="14545" width="6.7109375" style="4" customWidth="1"/>
    <col min="14546" max="14546" width="38" style="4" customWidth="1"/>
    <col min="14547" max="14547" width="10.140625" style="4" customWidth="1"/>
    <col min="14548" max="14548" width="10.85546875" style="4" customWidth="1"/>
    <col min="14549" max="14553" width="10.42578125" style="4" customWidth="1"/>
    <col min="14554" max="14554" width="11.85546875" style="4" customWidth="1"/>
    <col min="14555" max="14559" width="10.42578125" style="4" customWidth="1"/>
    <col min="14560" max="14560" width="12.140625" style="4" customWidth="1"/>
    <col min="14561" max="14561" width="11.28515625" style="4" customWidth="1"/>
    <col min="14562" max="14800" width="9.140625" style="4"/>
    <col min="14801" max="14801" width="6.7109375" style="4" customWidth="1"/>
    <col min="14802" max="14802" width="38" style="4" customWidth="1"/>
    <col min="14803" max="14803" width="10.140625" style="4" customWidth="1"/>
    <col min="14804" max="14804" width="10.85546875" style="4" customWidth="1"/>
    <col min="14805" max="14809" width="10.42578125" style="4" customWidth="1"/>
    <col min="14810" max="14810" width="11.85546875" style="4" customWidth="1"/>
    <col min="14811" max="14815" width="10.42578125" style="4" customWidth="1"/>
    <col min="14816" max="14816" width="12.140625" style="4" customWidth="1"/>
    <col min="14817" max="14817" width="11.28515625" style="4" customWidth="1"/>
    <col min="14818" max="15056" width="9.140625" style="4"/>
    <col min="15057" max="15057" width="6.7109375" style="4" customWidth="1"/>
    <col min="15058" max="15058" width="38" style="4" customWidth="1"/>
    <col min="15059" max="15059" width="10.140625" style="4" customWidth="1"/>
    <col min="15060" max="15060" width="10.85546875" style="4" customWidth="1"/>
    <col min="15061" max="15065" width="10.42578125" style="4" customWidth="1"/>
    <col min="15066" max="15066" width="11.85546875" style="4" customWidth="1"/>
    <col min="15067" max="15071" width="10.42578125" style="4" customWidth="1"/>
    <col min="15072" max="15072" width="12.140625" style="4" customWidth="1"/>
    <col min="15073" max="15073" width="11.28515625" style="4" customWidth="1"/>
    <col min="15074" max="15312" width="9.140625" style="4"/>
    <col min="15313" max="15313" width="6.7109375" style="4" customWidth="1"/>
    <col min="15314" max="15314" width="38" style="4" customWidth="1"/>
    <col min="15315" max="15315" width="10.140625" style="4" customWidth="1"/>
    <col min="15316" max="15316" width="10.85546875" style="4" customWidth="1"/>
    <col min="15317" max="15321" width="10.42578125" style="4" customWidth="1"/>
    <col min="15322" max="15322" width="11.85546875" style="4" customWidth="1"/>
    <col min="15323" max="15327" width="10.42578125" style="4" customWidth="1"/>
    <col min="15328" max="15328" width="12.140625" style="4" customWidth="1"/>
    <col min="15329" max="15329" width="11.28515625" style="4" customWidth="1"/>
    <col min="15330" max="15568" width="9.140625" style="4"/>
    <col min="15569" max="15569" width="6.7109375" style="4" customWidth="1"/>
    <col min="15570" max="15570" width="38" style="4" customWidth="1"/>
    <col min="15571" max="15571" width="10.140625" style="4" customWidth="1"/>
    <col min="15572" max="15572" width="10.85546875" style="4" customWidth="1"/>
    <col min="15573" max="15577" width="10.42578125" style="4" customWidth="1"/>
    <col min="15578" max="15578" width="11.85546875" style="4" customWidth="1"/>
    <col min="15579" max="15583" width="10.42578125" style="4" customWidth="1"/>
    <col min="15584" max="15584" width="12.140625" style="4" customWidth="1"/>
    <col min="15585" max="15585" width="11.28515625" style="4" customWidth="1"/>
    <col min="15586" max="15824" width="9.140625" style="4"/>
    <col min="15825" max="15825" width="6.7109375" style="4" customWidth="1"/>
    <col min="15826" max="15826" width="38" style="4" customWidth="1"/>
    <col min="15827" max="15827" width="10.140625" style="4" customWidth="1"/>
    <col min="15828" max="15828" width="10.85546875" style="4" customWidth="1"/>
    <col min="15829" max="15833" width="10.42578125" style="4" customWidth="1"/>
    <col min="15834" max="15834" width="11.85546875" style="4" customWidth="1"/>
    <col min="15835" max="15839" width="10.42578125" style="4" customWidth="1"/>
    <col min="15840" max="15840" width="12.140625" style="4" customWidth="1"/>
    <col min="15841" max="15841" width="11.28515625" style="4" customWidth="1"/>
    <col min="15842" max="16080" width="9.140625" style="4"/>
    <col min="16081" max="16081" width="6.7109375" style="4" customWidth="1"/>
    <col min="16082" max="16082" width="38" style="4" customWidth="1"/>
    <col min="16083" max="16083" width="10.140625" style="4" customWidth="1"/>
    <col min="16084" max="16084" width="10.85546875" style="4" customWidth="1"/>
    <col min="16085" max="16089" width="10.42578125" style="4" customWidth="1"/>
    <col min="16090" max="16090" width="11.85546875" style="4" customWidth="1"/>
    <col min="16091" max="16095" width="10.42578125" style="4" customWidth="1"/>
    <col min="16096" max="16096" width="12.140625" style="4" customWidth="1"/>
    <col min="16097" max="16097" width="11.28515625" style="4" customWidth="1"/>
    <col min="16098" max="16384" width="9.140625" style="4"/>
  </cols>
  <sheetData>
    <row r="1" spans="1:14" ht="12.75" customHeight="1">
      <c r="D1" s="3"/>
      <c r="G1" s="5"/>
      <c r="H1" s="5"/>
      <c r="I1" s="5"/>
    </row>
    <row r="2" spans="1:14" ht="12.75" customHeight="1">
      <c r="D2" s="3"/>
      <c r="G2" s="5"/>
      <c r="H2" s="5"/>
      <c r="I2" s="5"/>
    </row>
    <row r="3" spans="1:14" ht="12.75" customHeight="1">
      <c r="D3" s="3"/>
      <c r="G3" s="6"/>
      <c r="H3" s="5"/>
      <c r="I3" s="5"/>
    </row>
    <row r="4" spans="1:14" ht="15" customHeight="1">
      <c r="A4" s="7"/>
      <c r="B4" s="7"/>
      <c r="C4" s="7"/>
      <c r="D4" s="8"/>
    </row>
    <row r="5" spans="1:14" ht="15.75">
      <c r="A5" s="302" t="s">
        <v>0</v>
      </c>
      <c r="B5" s="302"/>
      <c r="C5" s="302"/>
      <c r="D5" s="302"/>
      <c r="E5" s="302"/>
      <c r="F5" s="302"/>
      <c r="G5" s="302"/>
      <c r="H5" s="10"/>
      <c r="I5" s="10"/>
    </row>
    <row r="6" spans="1:14" ht="30" customHeight="1">
      <c r="A6" s="302" t="s">
        <v>1</v>
      </c>
      <c r="B6" s="302"/>
      <c r="C6" s="302"/>
      <c r="D6" s="302"/>
      <c r="E6" s="302"/>
      <c r="F6" s="302"/>
      <c r="G6" s="302"/>
      <c r="H6" s="10"/>
      <c r="I6" s="10"/>
    </row>
    <row r="7" spans="1:14" ht="15.75" customHeight="1">
      <c r="A7" s="303" t="s">
        <v>2</v>
      </c>
      <c r="B7" s="303"/>
      <c r="C7" s="303"/>
      <c r="D7" s="303"/>
      <c r="E7" s="303"/>
      <c r="F7" s="303"/>
      <c r="G7" s="303"/>
      <c r="H7" s="11"/>
      <c r="I7" s="11"/>
    </row>
    <row r="8" spans="1:14" ht="15.75" customHeight="1">
      <c r="A8" s="12"/>
      <c r="B8" s="12"/>
      <c r="C8" s="12"/>
      <c r="D8" s="13"/>
      <c r="E8" s="14"/>
      <c r="F8" s="12"/>
      <c r="G8" s="13"/>
      <c r="H8" s="12"/>
      <c r="I8" s="12"/>
    </row>
    <row r="9" spans="1:14" s="8" customFormat="1" ht="106.5" customHeight="1">
      <c r="A9" s="15" t="s">
        <v>3</v>
      </c>
      <c r="B9" s="15" t="s">
        <v>4</v>
      </c>
      <c r="C9" s="15" t="s">
        <v>5</v>
      </c>
      <c r="D9" s="16" t="s">
        <v>6</v>
      </c>
      <c r="E9" s="16" t="s">
        <v>7</v>
      </c>
      <c r="F9" s="304" t="s">
        <v>8</v>
      </c>
      <c r="G9" s="305"/>
      <c r="H9" s="18"/>
      <c r="I9" s="19" t="s">
        <v>9</v>
      </c>
    </row>
    <row r="10" spans="1:14" s="22" customFormat="1">
      <c r="A10" s="20">
        <v>1</v>
      </c>
      <c r="B10" s="20">
        <v>2</v>
      </c>
      <c r="C10" s="20">
        <v>3</v>
      </c>
      <c r="D10" s="16">
        <v>4</v>
      </c>
      <c r="E10" s="16">
        <v>5</v>
      </c>
      <c r="F10" s="21" t="s">
        <v>10</v>
      </c>
      <c r="G10" s="17" t="s">
        <v>11</v>
      </c>
      <c r="H10" s="18"/>
      <c r="I10" s="17"/>
      <c r="N10" s="23"/>
    </row>
    <row r="11" spans="1:14" ht="27.75" customHeight="1">
      <c r="A11" s="24" t="s">
        <v>12</v>
      </c>
      <c r="B11" s="25" t="s">
        <v>13</v>
      </c>
      <c r="C11" s="24" t="s">
        <v>14</v>
      </c>
      <c r="D11" s="26">
        <v>2367088</v>
      </c>
      <c r="E11" s="26">
        <v>4444811</v>
      </c>
      <c r="F11" s="26">
        <v>2077706</v>
      </c>
      <c r="G11" s="27">
        <v>1.8777548616696971</v>
      </c>
      <c r="H11" s="28"/>
      <c r="I11" s="29"/>
      <c r="J11" s="30"/>
      <c r="K11" s="31">
        <v>-2367088</v>
      </c>
      <c r="L11" s="30">
        <v>4444811</v>
      </c>
      <c r="M11" s="31">
        <v>0</v>
      </c>
    </row>
    <row r="12" spans="1:14" ht="16.5" customHeight="1">
      <c r="A12" s="24" t="s">
        <v>15</v>
      </c>
      <c r="B12" s="25" t="s">
        <v>16</v>
      </c>
      <c r="C12" s="24" t="s">
        <v>17</v>
      </c>
      <c r="D12" s="26">
        <v>1944121</v>
      </c>
      <c r="E12" s="26">
        <v>3914151</v>
      </c>
      <c r="F12" s="26">
        <v>1970030</v>
      </c>
      <c r="G12" s="27">
        <v>2.0133268453969686</v>
      </c>
      <c r="H12" s="28"/>
      <c r="I12" s="29"/>
      <c r="J12" s="31"/>
      <c r="K12" s="31"/>
      <c r="L12" s="32"/>
      <c r="M12" s="33"/>
    </row>
    <row r="13" spans="1:14" ht="15.75" customHeight="1">
      <c r="A13" s="34" t="s">
        <v>18</v>
      </c>
      <c r="B13" s="35" t="s">
        <v>19</v>
      </c>
      <c r="C13" s="36" t="s">
        <v>17</v>
      </c>
      <c r="D13" s="37">
        <v>18201</v>
      </c>
      <c r="E13" s="37">
        <v>26226</v>
      </c>
      <c r="F13" s="38">
        <v>8025</v>
      </c>
      <c r="G13" s="39">
        <v>1.4409098401186748</v>
      </c>
      <c r="H13" s="28"/>
      <c r="I13" s="37"/>
      <c r="J13" s="40"/>
      <c r="K13" s="31"/>
      <c r="L13" s="31"/>
      <c r="M13" s="33"/>
    </row>
    <row r="14" spans="1:14">
      <c r="A14" s="34" t="s">
        <v>20</v>
      </c>
      <c r="B14" s="35" t="s">
        <v>21</v>
      </c>
      <c r="C14" s="36"/>
      <c r="D14" s="37">
        <v>0</v>
      </c>
      <c r="E14" s="37">
        <v>0</v>
      </c>
      <c r="F14" s="38">
        <v>0</v>
      </c>
      <c r="G14" s="39">
        <v>0</v>
      </c>
      <c r="H14" s="28"/>
      <c r="I14" s="37"/>
      <c r="J14" s="31"/>
      <c r="K14" s="31"/>
      <c r="L14" s="32"/>
      <c r="M14" s="33"/>
    </row>
    <row r="15" spans="1:14">
      <c r="A15" s="34" t="s">
        <v>22</v>
      </c>
      <c r="B15" s="35" t="s">
        <v>23</v>
      </c>
      <c r="C15" s="36" t="s">
        <v>17</v>
      </c>
      <c r="D15" s="37">
        <v>294</v>
      </c>
      <c r="E15" s="37">
        <v>192</v>
      </c>
      <c r="F15" s="38">
        <v>-102</v>
      </c>
      <c r="G15" s="39">
        <v>0.65306122448979587</v>
      </c>
      <c r="H15" s="28"/>
      <c r="I15" s="41">
        <v>-87.300000000000011</v>
      </c>
      <c r="J15" s="31"/>
      <c r="K15" s="31"/>
      <c r="L15" s="32"/>
      <c r="M15" s="33"/>
    </row>
    <row r="16" spans="1:14" ht="14.25" customHeight="1">
      <c r="A16" s="34" t="s">
        <v>24</v>
      </c>
      <c r="B16" s="35" t="s">
        <v>25</v>
      </c>
      <c r="C16" s="36" t="s">
        <v>17</v>
      </c>
      <c r="D16" s="37">
        <v>1539349</v>
      </c>
      <c r="E16" s="37">
        <v>2811192</v>
      </c>
      <c r="F16" s="38">
        <v>1271843</v>
      </c>
      <c r="G16" s="39">
        <v>1.8262213442175881</v>
      </c>
      <c r="H16" s="28"/>
      <c r="I16" s="37"/>
      <c r="J16" s="32"/>
      <c r="K16" s="31"/>
      <c r="L16" s="32"/>
      <c r="M16" s="33"/>
    </row>
    <row r="17" spans="1:13" ht="16.5" customHeight="1">
      <c r="A17" s="34" t="s">
        <v>26</v>
      </c>
      <c r="B17" s="35" t="s">
        <v>27</v>
      </c>
      <c r="C17" s="36" t="s">
        <v>17</v>
      </c>
      <c r="D17" s="37">
        <v>386277</v>
      </c>
      <c r="E17" s="37">
        <v>1076541</v>
      </c>
      <c r="F17" s="37">
        <v>690264</v>
      </c>
      <c r="G17" s="39">
        <v>2.7869663479834421</v>
      </c>
      <c r="H17" s="28"/>
      <c r="I17" s="37"/>
      <c r="J17" s="31"/>
      <c r="K17" s="31"/>
      <c r="L17" s="32"/>
      <c r="M17" s="33"/>
    </row>
    <row r="18" spans="1:13" s="42" customFormat="1" ht="15.75" customHeight="1">
      <c r="A18" s="34" t="s">
        <v>28</v>
      </c>
      <c r="B18" s="35" t="s">
        <v>29</v>
      </c>
      <c r="C18" s="36" t="s">
        <v>17</v>
      </c>
      <c r="D18" s="37">
        <v>364202</v>
      </c>
      <c r="E18" s="37">
        <v>1053909.0020000001</v>
      </c>
      <c r="F18" s="38"/>
      <c r="G18" s="39">
        <v>2.893748529662111</v>
      </c>
      <c r="H18" s="28"/>
      <c r="I18" s="37"/>
      <c r="J18" s="31"/>
      <c r="K18" s="31"/>
      <c r="L18" s="32"/>
      <c r="M18" s="33"/>
    </row>
    <row r="19" spans="1:13" s="42" customFormat="1" ht="15.75" customHeight="1">
      <c r="A19" s="34" t="s">
        <v>30</v>
      </c>
      <c r="B19" s="35" t="s">
        <v>31</v>
      </c>
      <c r="C19" s="36" t="s">
        <v>17</v>
      </c>
      <c r="D19" s="37">
        <v>1259</v>
      </c>
      <c r="E19" s="37">
        <v>1950.5219999999999</v>
      </c>
      <c r="F19" s="38"/>
      <c r="G19" s="39">
        <v>1.5492629070691024</v>
      </c>
      <c r="H19" s="28"/>
      <c r="I19" s="37"/>
      <c r="J19" s="31"/>
      <c r="K19" s="31"/>
      <c r="L19" s="32"/>
      <c r="M19" s="33"/>
    </row>
    <row r="20" spans="1:13" s="42" customFormat="1" ht="13.5" customHeight="1">
      <c r="A20" s="34" t="s">
        <v>32</v>
      </c>
      <c r="B20" s="35" t="s">
        <v>33</v>
      </c>
      <c r="C20" s="36" t="s">
        <v>17</v>
      </c>
      <c r="D20" s="37">
        <v>20816</v>
      </c>
      <c r="E20" s="37">
        <v>20681.400000000001</v>
      </c>
      <c r="F20" s="38"/>
      <c r="G20" s="39">
        <v>0.99353382013835523</v>
      </c>
      <c r="H20" s="28"/>
      <c r="I20" s="37"/>
      <c r="J20" s="31"/>
      <c r="K20" s="31"/>
      <c r="L20" s="32"/>
      <c r="M20" s="33"/>
    </row>
    <row r="21" spans="1:13" ht="15.75" customHeight="1">
      <c r="A21" s="24" t="s">
        <v>34</v>
      </c>
      <c r="B21" s="25" t="s">
        <v>35</v>
      </c>
      <c r="C21" s="24" t="s">
        <v>17</v>
      </c>
      <c r="D21" s="43">
        <v>257357</v>
      </c>
      <c r="E21" s="43">
        <v>307879</v>
      </c>
      <c r="F21" s="26">
        <v>50522</v>
      </c>
      <c r="G21" s="27">
        <v>1.1963109610385574</v>
      </c>
      <c r="H21" s="28"/>
      <c r="I21" s="37"/>
      <c r="J21" s="31"/>
      <c r="K21" s="31"/>
      <c r="L21" s="32"/>
      <c r="M21" s="33"/>
    </row>
    <row r="22" spans="1:13" ht="17.25" customHeight="1">
      <c r="A22" s="34" t="s">
        <v>36</v>
      </c>
      <c r="B22" s="35" t="s">
        <v>37</v>
      </c>
      <c r="C22" s="36" t="s">
        <v>17</v>
      </c>
      <c r="D22" s="37">
        <v>230710</v>
      </c>
      <c r="E22" s="37">
        <v>269792</v>
      </c>
      <c r="F22" s="38">
        <v>39082</v>
      </c>
      <c r="G22" s="39">
        <v>1.1693988123618395</v>
      </c>
      <c r="H22" s="28"/>
      <c r="I22" s="37"/>
      <c r="J22" s="32"/>
      <c r="K22" s="31"/>
      <c r="L22" s="32"/>
      <c r="M22" s="33"/>
    </row>
    <row r="23" spans="1:13" ht="16.5" customHeight="1">
      <c r="A23" s="34" t="s">
        <v>38</v>
      </c>
      <c r="B23" s="35" t="s">
        <v>39</v>
      </c>
      <c r="C23" s="36" t="s">
        <v>17</v>
      </c>
      <c r="D23" s="37">
        <v>26647</v>
      </c>
      <c r="E23" s="37">
        <v>38087</v>
      </c>
      <c r="F23" s="38">
        <v>11440</v>
      </c>
      <c r="G23" s="39">
        <v>1.4293166210079935</v>
      </c>
      <c r="H23" s="28"/>
      <c r="I23" s="37"/>
      <c r="J23" s="31"/>
      <c r="K23" s="31"/>
      <c r="L23" s="32"/>
      <c r="M23" s="33"/>
    </row>
    <row r="24" spans="1:13" ht="12.75" customHeight="1">
      <c r="A24" s="34" t="s">
        <v>40</v>
      </c>
      <c r="B24" s="35" t="s">
        <v>41</v>
      </c>
      <c r="C24" s="36" t="s">
        <v>17</v>
      </c>
      <c r="D24" s="296">
        <v>19726</v>
      </c>
      <c r="E24" s="296">
        <v>22652</v>
      </c>
      <c r="F24" s="298">
        <v>2926</v>
      </c>
      <c r="G24" s="300">
        <v>1.14833215046132</v>
      </c>
      <c r="H24" s="28"/>
      <c r="I24" s="37"/>
      <c r="J24" s="31"/>
      <c r="K24" s="31"/>
      <c r="L24" s="32"/>
      <c r="M24" s="33"/>
    </row>
    <row r="25" spans="1:13" ht="12.75" customHeight="1">
      <c r="A25" s="34" t="s">
        <v>42</v>
      </c>
      <c r="B25" s="35" t="s">
        <v>43</v>
      </c>
      <c r="C25" s="36" t="s">
        <v>17</v>
      </c>
      <c r="D25" s="297"/>
      <c r="E25" s="297"/>
      <c r="F25" s="299"/>
      <c r="G25" s="301"/>
      <c r="H25" s="28"/>
      <c r="I25" s="37"/>
      <c r="J25" s="31"/>
      <c r="K25" s="31"/>
      <c r="L25" s="32"/>
      <c r="M25" s="33"/>
    </row>
    <row r="26" spans="1:13" ht="16.5" customHeight="1">
      <c r="A26" s="34" t="s">
        <v>44</v>
      </c>
      <c r="B26" s="35" t="s">
        <v>45</v>
      </c>
      <c r="C26" s="36" t="s">
        <v>17</v>
      </c>
      <c r="D26" s="37">
        <v>6921</v>
      </c>
      <c r="E26" s="37">
        <v>7414</v>
      </c>
      <c r="F26" s="38">
        <v>493</v>
      </c>
      <c r="G26" s="39">
        <v>1.0712324808553677</v>
      </c>
      <c r="H26" s="28"/>
      <c r="I26" s="37"/>
      <c r="J26" s="31"/>
      <c r="K26" s="31"/>
      <c r="L26" s="32"/>
      <c r="M26" s="33"/>
    </row>
    <row r="27" spans="1:13" ht="26.25" customHeight="1">
      <c r="A27" s="34" t="s">
        <v>46</v>
      </c>
      <c r="B27" s="44" t="s">
        <v>47</v>
      </c>
      <c r="C27" s="36" t="s">
        <v>17</v>
      </c>
      <c r="D27" s="37">
        <v>0</v>
      </c>
      <c r="E27" s="37">
        <v>8021</v>
      </c>
      <c r="F27" s="38">
        <v>8021</v>
      </c>
      <c r="G27" s="39">
        <v>0</v>
      </c>
      <c r="H27" s="28"/>
      <c r="I27" s="37"/>
      <c r="J27" s="31"/>
      <c r="K27" s="31"/>
      <c r="L27" s="32"/>
      <c r="M27" s="33"/>
    </row>
    <row r="28" spans="1:13">
      <c r="A28" s="24" t="s">
        <v>48</v>
      </c>
      <c r="B28" s="25" t="s">
        <v>49</v>
      </c>
      <c r="C28" s="24" t="s">
        <v>17</v>
      </c>
      <c r="D28" s="43">
        <v>36665</v>
      </c>
      <c r="E28" s="26">
        <v>40966</v>
      </c>
      <c r="F28" s="45">
        <v>4301</v>
      </c>
      <c r="G28" s="27">
        <v>1.1173053320605482</v>
      </c>
      <c r="H28" s="28"/>
      <c r="I28" s="37"/>
      <c r="J28" s="31"/>
      <c r="K28" s="31"/>
      <c r="L28" s="32"/>
      <c r="M28" s="33"/>
    </row>
    <row r="29" spans="1:13">
      <c r="A29" s="24" t="s">
        <v>50</v>
      </c>
      <c r="B29" s="25" t="s">
        <v>51</v>
      </c>
      <c r="C29" s="24" t="s">
        <v>17</v>
      </c>
      <c r="D29" s="37"/>
      <c r="E29" s="26"/>
      <c r="F29" s="45"/>
      <c r="G29" s="27"/>
      <c r="H29" s="28"/>
      <c r="I29" s="37"/>
      <c r="J29" s="31"/>
      <c r="K29" s="31"/>
      <c r="L29" s="32"/>
      <c r="M29" s="33"/>
    </row>
    <row r="30" spans="1:13" ht="16.5" customHeight="1">
      <c r="A30" s="34" t="s">
        <v>52</v>
      </c>
      <c r="B30" s="44" t="s">
        <v>53</v>
      </c>
      <c r="C30" s="36" t="s">
        <v>17</v>
      </c>
      <c r="D30" s="37"/>
      <c r="E30" s="37"/>
      <c r="F30" s="38"/>
      <c r="G30" s="39"/>
      <c r="H30" s="28"/>
      <c r="I30" s="37"/>
      <c r="J30" s="31"/>
      <c r="K30" s="31"/>
      <c r="L30" s="32"/>
      <c r="M30" s="33"/>
    </row>
    <row r="31" spans="1:13">
      <c r="A31" s="24" t="s">
        <v>54</v>
      </c>
      <c r="B31" s="46" t="s">
        <v>55</v>
      </c>
      <c r="C31" s="24" t="s">
        <v>17</v>
      </c>
      <c r="D31" s="43">
        <v>128945</v>
      </c>
      <c r="E31" s="26">
        <v>181815</v>
      </c>
      <c r="F31" s="26">
        <v>52853</v>
      </c>
      <c r="G31" s="27">
        <v>1.4100197758734343</v>
      </c>
      <c r="H31" s="28"/>
      <c r="I31" s="37"/>
      <c r="J31" s="31"/>
      <c r="K31" s="31"/>
      <c r="L31" s="32"/>
      <c r="M31" s="33"/>
    </row>
    <row r="32" spans="1:13" ht="29.25" customHeight="1">
      <c r="A32" s="34" t="s">
        <v>56</v>
      </c>
      <c r="B32" s="35" t="s">
        <v>57</v>
      </c>
      <c r="C32" s="34" t="s">
        <v>17</v>
      </c>
      <c r="D32" s="37">
        <v>19065</v>
      </c>
      <c r="E32" s="37">
        <v>29756</v>
      </c>
      <c r="F32" s="38">
        <v>10691</v>
      </c>
      <c r="G32" s="39">
        <v>1.5607658012063992</v>
      </c>
      <c r="H32" s="28"/>
      <c r="I32" s="37"/>
      <c r="J32" s="31"/>
      <c r="K32" s="31"/>
      <c r="L32" s="32"/>
      <c r="M32" s="33"/>
    </row>
    <row r="33" spans="1:13">
      <c r="A33" s="34" t="s">
        <v>58</v>
      </c>
      <c r="B33" s="35" t="s">
        <v>59</v>
      </c>
      <c r="C33" s="36" t="s">
        <v>17</v>
      </c>
      <c r="D33" s="37">
        <v>3201</v>
      </c>
      <c r="E33" s="37">
        <v>1933</v>
      </c>
      <c r="F33" s="38">
        <v>-1268</v>
      </c>
      <c r="G33" s="39">
        <v>0.60387378944079972</v>
      </c>
      <c r="H33" s="28"/>
      <c r="I33" s="41">
        <v>-1107.9499999999998</v>
      </c>
      <c r="J33" s="31"/>
      <c r="K33" s="31"/>
      <c r="L33" s="32"/>
      <c r="M33" s="33"/>
    </row>
    <row r="34" spans="1:13" ht="18" customHeight="1">
      <c r="A34" s="34" t="s">
        <v>60</v>
      </c>
      <c r="B34" s="47" t="s">
        <v>61</v>
      </c>
      <c r="C34" s="36" t="s">
        <v>17</v>
      </c>
      <c r="D34" s="37">
        <v>106679</v>
      </c>
      <c r="E34" s="37">
        <v>150109</v>
      </c>
      <c r="F34" s="38">
        <v>43430</v>
      </c>
      <c r="G34" s="39">
        <v>1.4071091780012936</v>
      </c>
      <c r="H34" s="28"/>
      <c r="I34" s="37"/>
      <c r="J34" s="31"/>
      <c r="K34" s="31"/>
      <c r="L34" s="32"/>
      <c r="M34" s="33"/>
    </row>
    <row r="35" spans="1:13" ht="16.5" customHeight="1">
      <c r="A35" s="34" t="s">
        <v>62</v>
      </c>
      <c r="B35" s="47" t="s">
        <v>63</v>
      </c>
      <c r="C35" s="36"/>
      <c r="D35" s="37"/>
      <c r="E35" s="37">
        <v>18</v>
      </c>
      <c r="F35" s="38"/>
      <c r="G35" s="39"/>
      <c r="H35" s="28"/>
      <c r="I35" s="37"/>
      <c r="J35" s="31"/>
      <c r="K35" s="31"/>
      <c r="L35" s="32"/>
      <c r="M35" s="33"/>
    </row>
    <row r="36" spans="1:13">
      <c r="A36" s="24" t="s">
        <v>64</v>
      </c>
      <c r="B36" s="25" t="s">
        <v>65</v>
      </c>
      <c r="C36" s="24" t="s">
        <v>17</v>
      </c>
      <c r="D36" s="43">
        <v>40778</v>
      </c>
      <c r="E36" s="43">
        <v>201033</v>
      </c>
      <c r="F36" s="26">
        <v>29988</v>
      </c>
      <c r="G36" s="27">
        <v>4.9299377115111085</v>
      </c>
      <c r="H36" s="28"/>
      <c r="I36" s="37"/>
      <c r="J36" s="30"/>
      <c r="K36" s="30"/>
      <c r="L36" s="30"/>
      <c r="M36" s="33"/>
    </row>
    <row r="37" spans="1:13" ht="21.75" customHeight="1">
      <c r="A37" s="24" t="s">
        <v>66</v>
      </c>
      <c r="B37" s="25" t="s">
        <v>67</v>
      </c>
      <c r="C37" s="24" t="s">
        <v>17</v>
      </c>
      <c r="D37" s="37">
        <v>40778</v>
      </c>
      <c r="E37" s="43">
        <v>69538</v>
      </c>
      <c r="F37" s="26">
        <v>29988</v>
      </c>
      <c r="G37" s="27">
        <v>1.7052822600421795</v>
      </c>
      <c r="H37" s="28"/>
      <c r="I37" s="37"/>
      <c r="J37" s="31"/>
      <c r="K37" s="31"/>
      <c r="L37" s="31"/>
      <c r="M37" s="33"/>
    </row>
    <row r="38" spans="1:13" ht="18" customHeight="1">
      <c r="A38" s="34" t="s">
        <v>68</v>
      </c>
      <c r="B38" s="35" t="s">
        <v>69</v>
      </c>
      <c r="C38" s="36" t="s">
        <v>17</v>
      </c>
      <c r="D38" s="37">
        <v>21469</v>
      </c>
      <c r="E38" s="37">
        <v>43222</v>
      </c>
      <c r="F38" s="38">
        <v>21753</v>
      </c>
      <c r="G38" s="39">
        <v>2.0132283757976617</v>
      </c>
      <c r="H38" s="28"/>
      <c r="I38" s="37"/>
      <c r="J38" s="31"/>
      <c r="K38" s="31"/>
      <c r="L38" s="32"/>
      <c r="M38" s="33"/>
    </row>
    <row r="39" spans="1:13">
      <c r="A39" s="34" t="s">
        <v>70</v>
      </c>
      <c r="B39" s="35" t="s">
        <v>39</v>
      </c>
      <c r="C39" s="36" t="s">
        <v>17</v>
      </c>
      <c r="D39" s="37">
        <v>2480</v>
      </c>
      <c r="E39" s="37">
        <v>4679</v>
      </c>
      <c r="F39" s="38">
        <v>2199</v>
      </c>
      <c r="G39" s="39">
        <v>1.8866935483870968</v>
      </c>
      <c r="H39" s="28"/>
      <c r="I39" s="37"/>
      <c r="J39" s="31"/>
      <c r="K39" s="31"/>
      <c r="L39" s="32"/>
      <c r="M39" s="33"/>
    </row>
    <row r="40" spans="1:13">
      <c r="A40" s="34" t="s">
        <v>71</v>
      </c>
      <c r="B40" s="35" t="s">
        <v>72</v>
      </c>
      <c r="C40" s="36"/>
      <c r="D40" s="296">
        <v>1836</v>
      </c>
      <c r="E40" s="48">
        <v>2687</v>
      </c>
      <c r="F40" s="298">
        <v>851</v>
      </c>
      <c r="G40" s="300">
        <v>1.4635076252723311</v>
      </c>
      <c r="H40" s="28"/>
      <c r="I40" s="37"/>
      <c r="J40" s="31"/>
      <c r="K40" s="31"/>
      <c r="L40" s="32"/>
      <c r="M40" s="33"/>
    </row>
    <row r="41" spans="1:13">
      <c r="A41" s="34" t="s">
        <v>73</v>
      </c>
      <c r="B41" s="35" t="s">
        <v>43</v>
      </c>
      <c r="C41" s="36"/>
      <c r="D41" s="297"/>
      <c r="E41" s="49">
        <v>972</v>
      </c>
      <c r="F41" s="299"/>
      <c r="G41" s="301"/>
      <c r="H41" s="28"/>
      <c r="I41" s="37"/>
      <c r="J41" s="31"/>
      <c r="K41" s="31"/>
      <c r="L41" s="32"/>
      <c r="M41" s="33"/>
    </row>
    <row r="42" spans="1:13">
      <c r="A42" s="34" t="s">
        <v>74</v>
      </c>
      <c r="B42" s="35" t="s">
        <v>75</v>
      </c>
      <c r="C42" s="36" t="s">
        <v>17</v>
      </c>
      <c r="D42" s="37">
        <v>644</v>
      </c>
      <c r="E42" s="37">
        <v>1020</v>
      </c>
      <c r="F42" s="38">
        <v>376</v>
      </c>
      <c r="G42" s="39">
        <v>1.5838509316770186</v>
      </c>
      <c r="H42" s="28"/>
      <c r="I42" s="37"/>
      <c r="J42" s="31"/>
      <c r="K42" s="31"/>
      <c r="L42" s="32"/>
      <c r="M42" s="33"/>
    </row>
    <row r="43" spans="1:13">
      <c r="A43" s="34" t="s">
        <v>76</v>
      </c>
      <c r="B43" s="35" t="s">
        <v>77</v>
      </c>
      <c r="C43" s="36" t="s">
        <v>17</v>
      </c>
      <c r="D43" s="37">
        <v>6573</v>
      </c>
      <c r="E43" s="37">
        <v>7955</v>
      </c>
      <c r="F43" s="38">
        <v>1382</v>
      </c>
      <c r="G43" s="39">
        <v>1.2102540696789899</v>
      </c>
      <c r="H43" s="28"/>
      <c r="I43" s="37"/>
      <c r="J43" s="31"/>
      <c r="K43" s="31"/>
      <c r="L43" s="32"/>
      <c r="M43" s="33"/>
    </row>
    <row r="44" spans="1:13" s="42" customFormat="1">
      <c r="A44" s="34" t="s">
        <v>78</v>
      </c>
      <c r="B44" s="35" t="s">
        <v>79</v>
      </c>
      <c r="C44" s="36"/>
      <c r="D44" s="37">
        <v>10256</v>
      </c>
      <c r="E44" s="37">
        <v>13682</v>
      </c>
      <c r="F44" s="37">
        <v>3427</v>
      </c>
      <c r="G44" s="39">
        <v>1.3340483619344774</v>
      </c>
      <c r="H44" s="28"/>
      <c r="I44" s="37"/>
      <c r="J44" s="31"/>
      <c r="K44" s="31"/>
      <c r="L44" s="32"/>
      <c r="M44" s="33"/>
    </row>
    <row r="45" spans="1:13">
      <c r="A45" s="34" t="s">
        <v>80</v>
      </c>
      <c r="B45" s="35" t="s">
        <v>81</v>
      </c>
      <c r="C45" s="36" t="s">
        <v>17</v>
      </c>
      <c r="D45" s="37">
        <v>458</v>
      </c>
      <c r="E45" s="37">
        <v>475</v>
      </c>
      <c r="F45" s="38">
        <v>17</v>
      </c>
      <c r="G45" s="39">
        <v>1.037117903930131</v>
      </c>
      <c r="H45" s="28"/>
      <c r="I45" s="37"/>
      <c r="J45" s="31"/>
      <c r="K45" s="31"/>
      <c r="L45" s="32"/>
      <c r="M45" s="33"/>
    </row>
    <row r="46" spans="1:13">
      <c r="A46" s="34" t="s">
        <v>82</v>
      </c>
      <c r="B46" s="35" t="s">
        <v>83</v>
      </c>
      <c r="C46" s="36" t="s">
        <v>17</v>
      </c>
      <c r="D46" s="37">
        <v>0</v>
      </c>
      <c r="E46" s="37">
        <v>561</v>
      </c>
      <c r="F46" s="38">
        <v>561</v>
      </c>
      <c r="G46" s="39">
        <v>1</v>
      </c>
      <c r="H46" s="28"/>
      <c r="I46" s="37"/>
      <c r="J46" s="31"/>
      <c r="K46" s="31"/>
      <c r="L46" s="32"/>
      <c r="M46" s="33"/>
    </row>
    <row r="47" spans="1:13">
      <c r="A47" s="34" t="s">
        <v>84</v>
      </c>
      <c r="B47" s="35" t="s">
        <v>85</v>
      </c>
      <c r="C47" s="36" t="s">
        <v>17</v>
      </c>
      <c r="D47" s="37">
        <v>534</v>
      </c>
      <c r="E47" s="37">
        <v>616</v>
      </c>
      <c r="F47" s="38">
        <v>82</v>
      </c>
      <c r="G47" s="39">
        <v>1.1535580524344569</v>
      </c>
      <c r="H47" s="28"/>
      <c r="I47" s="37"/>
      <c r="J47" s="31"/>
      <c r="K47" s="31"/>
      <c r="L47" s="32"/>
      <c r="M47" s="33"/>
    </row>
    <row r="48" spans="1:13">
      <c r="A48" s="34" t="s">
        <v>86</v>
      </c>
      <c r="B48" s="35" t="s">
        <v>87</v>
      </c>
      <c r="C48" s="36" t="s">
        <v>17</v>
      </c>
      <c r="D48" s="37">
        <v>0</v>
      </c>
      <c r="E48" s="37">
        <v>1</v>
      </c>
      <c r="F48" s="38">
        <v>1</v>
      </c>
      <c r="G48" s="39"/>
      <c r="H48" s="28"/>
      <c r="I48" s="37"/>
      <c r="J48" s="31"/>
      <c r="K48" s="31"/>
      <c r="L48" s="32"/>
      <c r="M48" s="33"/>
    </row>
    <row r="49" spans="1:13">
      <c r="A49" s="34" t="s">
        <v>88</v>
      </c>
      <c r="B49" s="35" t="s">
        <v>89</v>
      </c>
      <c r="C49" s="36" t="s">
        <v>17</v>
      </c>
      <c r="D49" s="37">
        <v>195</v>
      </c>
      <c r="E49" s="37">
        <v>217</v>
      </c>
      <c r="F49" s="38">
        <v>22</v>
      </c>
      <c r="G49" s="39">
        <v>1.1128205128205129</v>
      </c>
      <c r="H49" s="28"/>
      <c r="I49" s="37"/>
      <c r="J49" s="31"/>
      <c r="K49" s="31"/>
      <c r="L49" s="32"/>
      <c r="M49" s="33"/>
    </row>
    <row r="50" spans="1:13" ht="33" customHeight="1">
      <c r="A50" s="34" t="s">
        <v>90</v>
      </c>
      <c r="B50" s="35" t="s">
        <v>91</v>
      </c>
      <c r="C50" s="36" t="s">
        <v>17</v>
      </c>
      <c r="D50" s="37">
        <v>0</v>
      </c>
      <c r="E50" s="37">
        <v>109</v>
      </c>
      <c r="F50" s="38">
        <v>109</v>
      </c>
      <c r="G50" s="39"/>
      <c r="H50" s="28"/>
      <c r="I50" s="37"/>
      <c r="J50" s="31"/>
      <c r="K50" s="31"/>
      <c r="L50" s="32"/>
      <c r="M50" s="33"/>
    </row>
    <row r="51" spans="1:13" ht="15" customHeight="1">
      <c r="A51" s="34" t="s">
        <v>92</v>
      </c>
      <c r="B51" s="35" t="s">
        <v>93</v>
      </c>
      <c r="C51" s="36" t="s">
        <v>17</v>
      </c>
      <c r="D51" s="37">
        <v>30</v>
      </c>
      <c r="E51" s="37">
        <v>32</v>
      </c>
      <c r="F51" s="38">
        <v>2</v>
      </c>
      <c r="G51" s="39">
        <v>1.0666666666666667</v>
      </c>
      <c r="H51" s="28"/>
      <c r="I51" s="37"/>
      <c r="J51" s="31"/>
      <c r="K51" s="31"/>
      <c r="L51" s="32"/>
      <c r="M51" s="33"/>
    </row>
    <row r="52" spans="1:13">
      <c r="A52" s="34" t="s">
        <v>94</v>
      </c>
      <c r="B52" s="35" t="s">
        <v>95</v>
      </c>
      <c r="C52" s="36" t="s">
        <v>17</v>
      </c>
      <c r="D52" s="37">
        <v>0</v>
      </c>
      <c r="E52" s="37">
        <v>0</v>
      </c>
      <c r="F52" s="38"/>
      <c r="G52" s="39"/>
      <c r="H52" s="28"/>
      <c r="I52" s="37"/>
      <c r="J52" s="31"/>
      <c r="K52" s="31"/>
      <c r="L52" s="32"/>
      <c r="M52" s="33"/>
    </row>
    <row r="53" spans="1:13">
      <c r="A53" s="34" t="s">
        <v>96</v>
      </c>
      <c r="B53" s="35" t="s">
        <v>97</v>
      </c>
      <c r="C53" s="36" t="s">
        <v>17</v>
      </c>
      <c r="D53" s="37">
        <v>50</v>
      </c>
      <c r="E53" s="37">
        <v>115</v>
      </c>
      <c r="F53" s="38">
        <v>65</v>
      </c>
      <c r="G53" s="39">
        <v>2.2999999999999998</v>
      </c>
      <c r="H53" s="50"/>
      <c r="I53" s="37"/>
      <c r="J53" s="31"/>
      <c r="K53" s="31"/>
      <c r="L53" s="32"/>
      <c r="M53" s="33"/>
    </row>
    <row r="54" spans="1:13" ht="15" customHeight="1">
      <c r="A54" s="34" t="s">
        <v>98</v>
      </c>
      <c r="B54" s="35" t="s">
        <v>99</v>
      </c>
      <c r="C54" s="36" t="s">
        <v>17</v>
      </c>
      <c r="D54" s="37">
        <v>12</v>
      </c>
      <c r="E54" s="37">
        <v>10</v>
      </c>
      <c r="F54" s="38">
        <v>-2</v>
      </c>
      <c r="G54" s="39">
        <v>0.83333333333333337</v>
      </c>
      <c r="H54" s="50"/>
      <c r="I54" s="41">
        <v>-1.4000000000000004</v>
      </c>
      <c r="J54" s="31"/>
      <c r="K54" s="31"/>
      <c r="L54" s="32"/>
      <c r="M54" s="33"/>
    </row>
    <row r="55" spans="1:13">
      <c r="A55" s="34" t="s">
        <v>100</v>
      </c>
      <c r="B55" s="51" t="s">
        <v>101</v>
      </c>
      <c r="C55" s="36" t="s">
        <v>17</v>
      </c>
      <c r="D55" s="37">
        <v>3678</v>
      </c>
      <c r="E55" s="37">
        <v>4203</v>
      </c>
      <c r="F55" s="38">
        <v>525</v>
      </c>
      <c r="G55" s="39">
        <v>1.1427406199021206</v>
      </c>
      <c r="H55" s="50"/>
      <c r="I55" s="37"/>
      <c r="J55" s="31"/>
      <c r="K55" s="31"/>
      <c r="L55" s="32"/>
      <c r="M55" s="33"/>
    </row>
    <row r="56" spans="1:13" ht="15.75" customHeight="1">
      <c r="A56" s="34" t="s">
        <v>102</v>
      </c>
      <c r="B56" s="51" t="s">
        <v>103</v>
      </c>
      <c r="C56" s="36" t="s">
        <v>17</v>
      </c>
      <c r="D56" s="37">
        <v>283</v>
      </c>
      <c r="E56" s="37">
        <v>382</v>
      </c>
      <c r="F56" s="38">
        <v>99</v>
      </c>
      <c r="G56" s="39">
        <v>1.3498233215547704</v>
      </c>
      <c r="H56" s="50"/>
      <c r="I56" s="37"/>
      <c r="J56" s="31"/>
      <c r="K56" s="31"/>
      <c r="L56" s="32"/>
      <c r="M56" s="33"/>
    </row>
    <row r="57" spans="1:13" ht="16.5" customHeight="1">
      <c r="A57" s="34" t="s">
        <v>104</v>
      </c>
      <c r="B57" s="51" t="s">
        <v>105</v>
      </c>
      <c r="C57" s="36" t="s">
        <v>17</v>
      </c>
      <c r="D57" s="37">
        <v>0</v>
      </c>
      <c r="E57" s="37"/>
      <c r="F57" s="38">
        <v>0</v>
      </c>
      <c r="G57" s="39">
        <v>0</v>
      </c>
      <c r="H57" s="50"/>
      <c r="I57" s="37"/>
      <c r="J57" s="31"/>
      <c r="K57" s="31"/>
      <c r="L57" s="32"/>
      <c r="M57" s="33"/>
    </row>
    <row r="58" spans="1:13" ht="15.75" customHeight="1">
      <c r="A58" s="34" t="s">
        <v>106</v>
      </c>
      <c r="B58" s="35" t="s">
        <v>107</v>
      </c>
      <c r="C58" s="36" t="s">
        <v>17</v>
      </c>
      <c r="D58" s="37">
        <v>3309</v>
      </c>
      <c r="E58" s="37">
        <v>3021</v>
      </c>
      <c r="F58" s="38">
        <v>-288</v>
      </c>
      <c r="G58" s="39">
        <v>0.91296464188576609</v>
      </c>
      <c r="H58" s="50"/>
      <c r="I58" s="41">
        <v>-122.55000000000018</v>
      </c>
      <c r="J58" s="31"/>
      <c r="K58" s="31"/>
      <c r="L58" s="32"/>
      <c r="M58" s="33"/>
    </row>
    <row r="59" spans="1:13" ht="16.5" customHeight="1">
      <c r="A59" s="34" t="s">
        <v>108</v>
      </c>
      <c r="B59" s="35" t="s">
        <v>109</v>
      </c>
      <c r="C59" s="36" t="s">
        <v>17</v>
      </c>
      <c r="D59" s="37">
        <v>1436</v>
      </c>
      <c r="E59" s="37">
        <v>3635</v>
      </c>
      <c r="F59" s="38">
        <v>2199</v>
      </c>
      <c r="G59" s="39">
        <v>2.5313370473537606</v>
      </c>
      <c r="H59" s="50"/>
      <c r="I59" s="37"/>
      <c r="J59" s="52" t="s">
        <v>110</v>
      </c>
      <c r="K59" s="31"/>
      <c r="L59" s="32"/>
      <c r="M59" s="33"/>
    </row>
    <row r="60" spans="1:13">
      <c r="A60" s="34" t="s">
        <v>111</v>
      </c>
      <c r="B60" s="35" t="s">
        <v>112</v>
      </c>
      <c r="C60" s="36" t="s">
        <v>17</v>
      </c>
      <c r="D60" s="37">
        <v>113</v>
      </c>
      <c r="E60" s="37">
        <v>151</v>
      </c>
      <c r="F60" s="38">
        <v>38</v>
      </c>
      <c r="G60" s="39">
        <v>1.336283185840708</v>
      </c>
      <c r="H60" s="50"/>
      <c r="I60" s="37"/>
      <c r="J60" s="31"/>
      <c r="K60" s="31"/>
      <c r="L60" s="32"/>
      <c r="M60" s="33"/>
    </row>
    <row r="61" spans="1:13">
      <c r="A61" s="34" t="s">
        <v>113</v>
      </c>
      <c r="B61" s="35" t="s">
        <v>114</v>
      </c>
      <c r="C61" s="36" t="s">
        <v>17</v>
      </c>
      <c r="D61" s="37">
        <v>158</v>
      </c>
      <c r="E61" s="37">
        <v>155</v>
      </c>
      <c r="F61" s="38">
        <v>-3</v>
      </c>
      <c r="G61" s="39">
        <v>0.98101265822784811</v>
      </c>
      <c r="H61" s="50"/>
      <c r="I61" s="37"/>
      <c r="J61" s="31"/>
      <c r="K61" s="31"/>
      <c r="L61" s="32"/>
      <c r="M61" s="33"/>
    </row>
    <row r="62" spans="1:13">
      <c r="A62" s="24" t="s">
        <v>115</v>
      </c>
      <c r="B62" s="25" t="s">
        <v>116</v>
      </c>
      <c r="C62" s="24" t="s">
        <v>17</v>
      </c>
      <c r="D62" s="43"/>
      <c r="E62" s="26">
        <v>131495</v>
      </c>
      <c r="F62" s="53">
        <v>131495</v>
      </c>
      <c r="G62" s="54"/>
      <c r="H62" s="50"/>
      <c r="I62" s="37"/>
      <c r="J62" s="31"/>
      <c r="K62" s="31"/>
      <c r="L62" s="32"/>
      <c r="M62" s="33"/>
    </row>
    <row r="63" spans="1:13" ht="15" hidden="1" customHeight="1">
      <c r="A63" s="55" t="s">
        <v>117</v>
      </c>
      <c r="B63" s="56" t="s">
        <v>69</v>
      </c>
      <c r="C63" s="24" t="s">
        <v>17</v>
      </c>
      <c r="D63" s="37"/>
      <c r="E63" s="57"/>
      <c r="F63" s="53"/>
      <c r="G63" s="54"/>
      <c r="H63" s="50"/>
      <c r="I63" s="37"/>
      <c r="J63" s="31"/>
      <c r="K63" s="31"/>
      <c r="L63" s="32"/>
      <c r="M63" s="33"/>
    </row>
    <row r="64" spans="1:13" ht="15" hidden="1" customHeight="1">
      <c r="A64" s="55" t="s">
        <v>118</v>
      </c>
      <c r="B64" s="56" t="s">
        <v>39</v>
      </c>
      <c r="C64" s="24" t="s">
        <v>17</v>
      </c>
      <c r="D64" s="37"/>
      <c r="E64" s="57"/>
      <c r="F64" s="53"/>
      <c r="G64" s="54"/>
      <c r="H64" s="50"/>
      <c r="I64" s="37"/>
      <c r="J64" s="31"/>
      <c r="K64" s="31"/>
      <c r="L64" s="32"/>
      <c r="M64" s="33"/>
    </row>
    <row r="65" spans="1:14" ht="15" hidden="1" customHeight="1">
      <c r="A65" s="55" t="s">
        <v>119</v>
      </c>
      <c r="B65" s="56" t="s">
        <v>72</v>
      </c>
      <c r="C65" s="24" t="s">
        <v>17</v>
      </c>
      <c r="D65" s="37"/>
      <c r="E65" s="57"/>
      <c r="F65" s="53"/>
      <c r="G65" s="54"/>
      <c r="H65" s="50"/>
      <c r="I65" s="37"/>
      <c r="J65" s="31"/>
      <c r="K65" s="31"/>
      <c r="L65" s="32"/>
      <c r="M65" s="33"/>
    </row>
    <row r="66" spans="1:14" ht="15" hidden="1" customHeight="1">
      <c r="A66" s="55" t="s">
        <v>120</v>
      </c>
      <c r="B66" s="56" t="s">
        <v>121</v>
      </c>
      <c r="C66" s="24" t="s">
        <v>17</v>
      </c>
      <c r="D66" s="37"/>
      <c r="E66" s="57"/>
      <c r="F66" s="53"/>
      <c r="G66" s="54"/>
      <c r="H66" s="50"/>
      <c r="I66" s="37"/>
      <c r="J66" s="31"/>
      <c r="K66" s="31"/>
      <c r="L66" s="32"/>
      <c r="M66" s="33"/>
    </row>
    <row r="67" spans="1:14" ht="15" hidden="1" customHeight="1">
      <c r="A67" s="55" t="s">
        <v>122</v>
      </c>
      <c r="B67" s="56" t="s">
        <v>75</v>
      </c>
      <c r="C67" s="24" t="s">
        <v>17</v>
      </c>
      <c r="D67" s="37"/>
      <c r="E67" s="57"/>
      <c r="F67" s="53"/>
      <c r="G67" s="54"/>
      <c r="H67" s="50"/>
      <c r="I67" s="37"/>
      <c r="J67" s="31"/>
      <c r="K67" s="31"/>
      <c r="L67" s="32"/>
      <c r="M67" s="33"/>
    </row>
    <row r="68" spans="1:14" ht="15" hidden="1" customHeight="1">
      <c r="A68" s="55" t="s">
        <v>123</v>
      </c>
      <c r="B68" s="56" t="s">
        <v>79</v>
      </c>
      <c r="C68" s="24" t="s">
        <v>17</v>
      </c>
      <c r="D68" s="37"/>
      <c r="E68" s="57"/>
      <c r="F68" s="53"/>
      <c r="G68" s="54"/>
      <c r="H68" s="50"/>
      <c r="I68" s="37"/>
      <c r="J68" s="31"/>
      <c r="K68" s="31"/>
      <c r="L68" s="32"/>
      <c r="M68" s="33"/>
    </row>
    <row r="69" spans="1:14" ht="15" hidden="1" customHeight="1">
      <c r="A69" s="55" t="s">
        <v>124</v>
      </c>
      <c r="B69" s="56" t="s">
        <v>125</v>
      </c>
      <c r="C69" s="24" t="s">
        <v>17</v>
      </c>
      <c r="D69" s="37"/>
      <c r="E69" s="57"/>
      <c r="F69" s="53"/>
      <c r="G69" s="54"/>
      <c r="H69" s="50"/>
      <c r="I69" s="37"/>
      <c r="J69" s="31"/>
      <c r="K69" s="31"/>
      <c r="L69" s="32"/>
      <c r="M69" s="33"/>
    </row>
    <row r="70" spans="1:14" ht="15" hidden="1" customHeight="1">
      <c r="A70" s="55" t="s">
        <v>126</v>
      </c>
      <c r="B70" s="56" t="s">
        <v>81</v>
      </c>
      <c r="C70" s="24" t="s">
        <v>17</v>
      </c>
      <c r="D70" s="37"/>
      <c r="E70" s="57"/>
      <c r="F70" s="53"/>
      <c r="G70" s="54"/>
      <c r="H70" s="50"/>
      <c r="I70" s="37"/>
      <c r="J70" s="31"/>
      <c r="K70" s="31"/>
      <c r="L70" s="32"/>
      <c r="M70" s="33"/>
    </row>
    <row r="71" spans="1:14" ht="15" hidden="1" customHeight="1">
      <c r="A71" s="58" t="s">
        <v>127</v>
      </c>
      <c r="B71" s="56" t="s">
        <v>128</v>
      </c>
      <c r="C71" s="24" t="s">
        <v>17</v>
      </c>
      <c r="D71" s="37"/>
      <c r="E71" s="57"/>
      <c r="F71" s="53"/>
      <c r="G71" s="54"/>
      <c r="H71" s="50"/>
      <c r="I71" s="37"/>
      <c r="J71" s="31"/>
      <c r="K71" s="31"/>
      <c r="L71" s="32"/>
      <c r="M71" s="33"/>
    </row>
    <row r="72" spans="1:14" ht="26.25" hidden="1" customHeight="1">
      <c r="A72" s="55" t="s">
        <v>129</v>
      </c>
      <c r="B72" s="56" t="s">
        <v>130</v>
      </c>
      <c r="C72" s="24" t="s">
        <v>17</v>
      </c>
      <c r="D72" s="37"/>
      <c r="E72" s="57"/>
      <c r="F72" s="53"/>
      <c r="G72" s="54"/>
      <c r="H72" s="50"/>
      <c r="I72" s="37"/>
      <c r="J72" s="31"/>
      <c r="K72" s="31"/>
      <c r="L72" s="32"/>
      <c r="M72" s="33"/>
    </row>
    <row r="73" spans="1:14" ht="15" hidden="1" customHeight="1">
      <c r="A73" s="55" t="s">
        <v>131</v>
      </c>
      <c r="B73" s="56" t="s">
        <v>132</v>
      </c>
      <c r="C73" s="24" t="s">
        <v>17</v>
      </c>
      <c r="D73" s="37"/>
      <c r="E73" s="57"/>
      <c r="F73" s="53"/>
      <c r="G73" s="54"/>
      <c r="H73" s="50"/>
      <c r="I73" s="37"/>
      <c r="J73" s="31"/>
      <c r="K73" s="31"/>
      <c r="L73" s="32"/>
      <c r="M73" s="33"/>
    </row>
    <row r="74" spans="1:14">
      <c r="A74" s="34" t="s">
        <v>133</v>
      </c>
      <c r="B74" s="35" t="s">
        <v>134</v>
      </c>
      <c r="C74" s="36" t="s">
        <v>17</v>
      </c>
      <c r="D74" s="37"/>
      <c r="E74" s="37">
        <v>131495</v>
      </c>
      <c r="F74" s="53">
        <v>131495</v>
      </c>
      <c r="G74" s="54"/>
      <c r="H74" s="50"/>
      <c r="I74" s="37"/>
      <c r="J74" s="31"/>
      <c r="K74" s="31"/>
      <c r="L74" s="32"/>
      <c r="M74" s="33"/>
    </row>
    <row r="75" spans="1:14" ht="15" hidden="1" customHeight="1">
      <c r="A75" s="34" t="s">
        <v>135</v>
      </c>
      <c r="B75" s="35" t="s">
        <v>136</v>
      </c>
      <c r="C75" s="36" t="s">
        <v>17</v>
      </c>
      <c r="D75" s="37"/>
      <c r="E75" s="37"/>
      <c r="F75" s="53">
        <v>0</v>
      </c>
      <c r="G75" s="54"/>
      <c r="H75" s="50"/>
      <c r="I75" s="59">
        <v>-1317.8</v>
      </c>
      <c r="J75" s="31"/>
      <c r="K75" s="31"/>
      <c r="L75" s="32"/>
      <c r="M75" s="33"/>
    </row>
    <row r="76" spans="1:14" ht="18" customHeight="1">
      <c r="A76" s="24" t="s">
        <v>137</v>
      </c>
      <c r="B76" s="25" t="s">
        <v>138</v>
      </c>
      <c r="C76" s="24" t="s">
        <v>17</v>
      </c>
      <c r="D76" s="26">
        <v>0</v>
      </c>
      <c r="E76" s="26">
        <v>0</v>
      </c>
      <c r="F76" s="45"/>
      <c r="G76" s="27">
        <v>0</v>
      </c>
      <c r="H76" s="50"/>
      <c r="I76" s="59">
        <v>-1319.2</v>
      </c>
      <c r="J76" s="31"/>
      <c r="K76" s="31"/>
      <c r="L76" s="32"/>
      <c r="M76" s="33"/>
    </row>
    <row r="77" spans="1:14" ht="18" customHeight="1">
      <c r="A77" s="24" t="s">
        <v>139</v>
      </c>
      <c r="B77" s="25" t="s">
        <v>140</v>
      </c>
      <c r="C77" s="24" t="s">
        <v>14</v>
      </c>
      <c r="D77" s="26">
        <v>2407866</v>
      </c>
      <c r="E77" s="26">
        <v>4645844</v>
      </c>
      <c r="F77" s="45">
        <v>2237978</v>
      </c>
      <c r="G77" s="27">
        <v>1.9294445787265571</v>
      </c>
      <c r="H77" s="50"/>
      <c r="I77" s="60"/>
      <c r="J77" s="30"/>
      <c r="K77" s="61">
        <v>0</v>
      </c>
      <c r="L77" s="30"/>
      <c r="M77" s="31"/>
    </row>
    <row r="78" spans="1:14">
      <c r="A78" s="24" t="s">
        <v>141</v>
      </c>
      <c r="B78" s="25" t="s">
        <v>142</v>
      </c>
      <c r="C78" s="24" t="s">
        <v>17</v>
      </c>
      <c r="D78" s="26">
        <v>102075</v>
      </c>
      <c r="E78" s="26">
        <v>-2071032.0419899998</v>
      </c>
      <c r="F78" s="45">
        <v>-2173107.0419899998</v>
      </c>
      <c r="G78" s="27">
        <v>-20.289317090276757</v>
      </c>
      <c r="H78" s="50"/>
      <c r="I78" s="60"/>
      <c r="J78" s="31">
        <v>10521114.540000001</v>
      </c>
      <c r="K78" s="31"/>
      <c r="L78" s="31">
        <v>4772367.7346999999</v>
      </c>
      <c r="M78" s="33"/>
    </row>
    <row r="79" spans="1:14" s="42" customFormat="1" ht="29.25" customHeight="1">
      <c r="A79" s="24" t="s">
        <v>143</v>
      </c>
      <c r="B79" s="25" t="s">
        <v>144</v>
      </c>
      <c r="C79" s="24" t="s">
        <v>17</v>
      </c>
      <c r="D79" s="62">
        <v>979603</v>
      </c>
      <c r="E79" s="26">
        <v>1004882</v>
      </c>
      <c r="F79" s="45">
        <v>25279</v>
      </c>
      <c r="G79" s="27">
        <v>1.0258053517598456</v>
      </c>
      <c r="H79" s="50"/>
      <c r="I79" s="60"/>
      <c r="J79" s="61"/>
      <c r="K79" s="31"/>
      <c r="L79" s="32"/>
      <c r="M79" s="33"/>
    </row>
    <row r="80" spans="1:14" ht="13.5" customHeight="1">
      <c r="A80" s="24" t="s">
        <v>145</v>
      </c>
      <c r="B80" s="25" t="s">
        <v>146</v>
      </c>
      <c r="C80" s="24" t="s">
        <v>14</v>
      </c>
      <c r="D80" s="26">
        <v>2509941</v>
      </c>
      <c r="E80" s="26">
        <v>2701335.6927100001</v>
      </c>
      <c r="F80" s="45">
        <v>191394.69271000009</v>
      </c>
      <c r="G80" s="27">
        <v>1.0762546580616836</v>
      </c>
      <c r="H80" s="50"/>
      <c r="I80" s="60"/>
      <c r="J80" s="31"/>
      <c r="K80" s="31">
        <v>4772367.7346999999</v>
      </c>
      <c r="L80" s="32"/>
      <c r="M80" s="31">
        <v>4898891.4693999998</v>
      </c>
      <c r="N80" s="63">
        <v>126523.73469999991</v>
      </c>
    </row>
    <row r="81" spans="1:13" ht="13.5" customHeight="1">
      <c r="A81" s="34"/>
      <c r="B81" s="64" t="s">
        <v>147</v>
      </c>
      <c r="C81" s="34" t="s">
        <v>17</v>
      </c>
      <c r="D81" s="37">
        <v>678471</v>
      </c>
      <c r="E81" s="37">
        <v>887842</v>
      </c>
      <c r="F81" s="38">
        <v>209371</v>
      </c>
      <c r="G81" s="39">
        <v>1.3085924085185661</v>
      </c>
      <c r="H81" s="50"/>
      <c r="I81" s="60"/>
      <c r="J81" s="65">
        <v>0.32866777809066383</v>
      </c>
      <c r="K81" s="31">
        <v>1568523.4995954237</v>
      </c>
      <c r="L81" s="32"/>
      <c r="M81" s="33"/>
    </row>
    <row r="82" spans="1:13" ht="13.5" customHeight="1">
      <c r="A82" s="34"/>
      <c r="B82" s="64" t="s">
        <v>148</v>
      </c>
      <c r="C82" s="34" t="s">
        <v>17</v>
      </c>
      <c r="D82" s="37">
        <v>1242534</v>
      </c>
      <c r="E82" s="37">
        <v>1250157.7</v>
      </c>
      <c r="F82" s="38">
        <v>7623.6999999999534</v>
      </c>
      <c r="G82" s="39">
        <v>1.0061356067520084</v>
      </c>
      <c r="H82" s="50"/>
      <c r="I82" s="60"/>
      <c r="J82" s="65">
        <v>0.46279242649247804</v>
      </c>
      <c r="K82" s="31">
        <v>2208615.6440562238</v>
      </c>
      <c r="L82" s="32"/>
      <c r="M82" s="33"/>
    </row>
    <row r="83" spans="1:13" ht="13.5" customHeight="1">
      <c r="A83" s="34"/>
      <c r="B83" s="66" t="s">
        <v>149</v>
      </c>
      <c r="C83" s="34" t="s">
        <v>17</v>
      </c>
      <c r="D83" s="37"/>
      <c r="E83" s="37">
        <v>126523.7347</v>
      </c>
      <c r="F83" s="38"/>
      <c r="G83" s="39"/>
      <c r="H83" s="50"/>
      <c r="I83" s="60"/>
      <c r="J83" s="65"/>
      <c r="K83" s="31"/>
      <c r="L83" s="32"/>
      <c r="M83" s="33"/>
    </row>
    <row r="84" spans="1:13" ht="13.5" customHeight="1">
      <c r="A84" s="34"/>
      <c r="B84" s="64" t="s">
        <v>150</v>
      </c>
      <c r="C84" s="34" t="s">
        <v>17</v>
      </c>
      <c r="D84" s="37">
        <v>588936</v>
      </c>
      <c r="E84" s="37">
        <v>563335.5</v>
      </c>
      <c r="F84" s="38">
        <v>-25600.5</v>
      </c>
      <c r="G84" s="39">
        <v>0.9565309303557602</v>
      </c>
      <c r="H84" s="50"/>
      <c r="I84" s="60"/>
      <c r="J84" s="65">
        <v>0.20853961302190385</v>
      </c>
      <c r="K84" s="31">
        <v>995227.72059255792</v>
      </c>
      <c r="L84" s="32"/>
      <c r="M84" s="33"/>
    </row>
    <row r="85" spans="1:13" ht="14.25" customHeight="1">
      <c r="A85" s="24" t="s">
        <v>151</v>
      </c>
      <c r="B85" s="67" t="s">
        <v>152</v>
      </c>
      <c r="C85" s="24" t="s">
        <v>153</v>
      </c>
      <c r="D85" s="68">
        <v>1141.252</v>
      </c>
      <c r="E85" s="68">
        <v>1066.3579999999999</v>
      </c>
      <c r="F85" s="69">
        <v>-74.894000000000005</v>
      </c>
      <c r="G85" s="27">
        <v>0.93437558050281622</v>
      </c>
      <c r="H85" s="50"/>
      <c r="I85" s="60"/>
      <c r="J85" s="31"/>
      <c r="K85" s="31"/>
      <c r="L85" s="32"/>
      <c r="M85" s="33"/>
    </row>
    <row r="86" spans="1:13" ht="13.5" customHeight="1">
      <c r="A86" s="34"/>
      <c r="B86" s="64" t="s">
        <v>147</v>
      </c>
      <c r="C86" s="34" t="s">
        <v>17</v>
      </c>
      <c r="D86" s="70">
        <v>171.95599999999999</v>
      </c>
      <c r="E86" s="70">
        <v>215.40100000000001</v>
      </c>
      <c r="F86" s="71">
        <v>43.445000000000022</v>
      </c>
      <c r="G86" s="39">
        <v>1.2526518411686711</v>
      </c>
      <c r="H86" s="50"/>
      <c r="I86" s="60"/>
      <c r="J86" s="31"/>
      <c r="K86" s="31">
        <v>729435</v>
      </c>
      <c r="L86" s="32"/>
      <c r="M86" s="33"/>
    </row>
    <row r="87" spans="1:13" ht="13.5" customHeight="1">
      <c r="A87" s="34"/>
      <c r="B87" s="64" t="s">
        <v>148</v>
      </c>
      <c r="C87" s="34" t="s">
        <v>17</v>
      </c>
      <c r="D87" s="70">
        <v>834.99199999999996</v>
      </c>
      <c r="E87" s="70">
        <v>729.43499999999995</v>
      </c>
      <c r="F87" s="71">
        <v>-105.55700000000002</v>
      </c>
      <c r="G87" s="39">
        <v>0.87358321995899357</v>
      </c>
      <c r="H87" s="50"/>
      <c r="I87" s="60"/>
      <c r="J87" s="31"/>
      <c r="K87" s="31">
        <v>215401</v>
      </c>
      <c r="L87" s="32"/>
      <c r="M87" s="33"/>
    </row>
    <row r="88" spans="1:13" ht="13.5" customHeight="1">
      <c r="A88" s="34"/>
      <c r="B88" s="66" t="s">
        <v>149</v>
      </c>
      <c r="C88" s="34" t="s">
        <v>17</v>
      </c>
      <c r="D88" s="70"/>
      <c r="E88" s="70">
        <v>80.62</v>
      </c>
      <c r="F88" s="71"/>
      <c r="G88" s="39"/>
      <c r="H88" s="50"/>
      <c r="I88" s="60"/>
      <c r="J88" s="31"/>
      <c r="K88" s="31"/>
      <c r="L88" s="32"/>
      <c r="M88" s="33"/>
    </row>
    <row r="89" spans="1:13" ht="13.5" customHeight="1">
      <c r="A89" s="34"/>
      <c r="B89" s="64" t="s">
        <v>150</v>
      </c>
      <c r="C89" s="34" t="s">
        <v>17</v>
      </c>
      <c r="D89" s="70">
        <v>134.304</v>
      </c>
      <c r="E89" s="70">
        <v>121.52200000000001</v>
      </c>
      <c r="F89" s="71">
        <v>-12.781999999999996</v>
      </c>
      <c r="G89" s="39">
        <v>0.90482785322849657</v>
      </c>
      <c r="H89" s="50"/>
      <c r="I89" s="60"/>
      <c r="J89" s="31"/>
      <c r="K89" s="31">
        <v>121522</v>
      </c>
      <c r="L89" s="32"/>
      <c r="M89" s="33"/>
    </row>
    <row r="90" spans="1:13" ht="11.25" customHeight="1">
      <c r="A90" s="290" t="s">
        <v>154</v>
      </c>
      <c r="B90" s="291" t="s">
        <v>155</v>
      </c>
      <c r="C90" s="24" t="s">
        <v>156</v>
      </c>
      <c r="D90" s="27">
        <v>0</v>
      </c>
      <c r="E90" s="27">
        <v>0</v>
      </c>
      <c r="F90" s="27">
        <v>0</v>
      </c>
      <c r="G90" s="27">
        <v>0</v>
      </c>
      <c r="H90" s="50"/>
      <c r="I90" s="60"/>
      <c r="J90" s="31"/>
      <c r="K90" s="31"/>
      <c r="L90" s="32"/>
      <c r="M90" s="33"/>
    </row>
    <row r="91" spans="1:13" ht="14.25" customHeight="1">
      <c r="A91" s="290"/>
      <c r="B91" s="291"/>
      <c r="C91" s="72" t="s">
        <v>157</v>
      </c>
      <c r="D91" s="26">
        <v>0</v>
      </c>
      <c r="E91" s="26">
        <v>0</v>
      </c>
      <c r="F91" s="45">
        <v>0</v>
      </c>
      <c r="G91" s="27">
        <v>0</v>
      </c>
      <c r="H91" s="50"/>
      <c r="I91" s="60"/>
      <c r="J91" s="31"/>
      <c r="K91" s="31"/>
      <c r="L91" s="32"/>
      <c r="M91" s="33"/>
    </row>
    <row r="92" spans="1:13" ht="21" customHeight="1">
      <c r="A92" s="24" t="s">
        <v>158</v>
      </c>
      <c r="B92" s="67" t="s">
        <v>159</v>
      </c>
      <c r="C92" s="24" t="s">
        <v>160</v>
      </c>
      <c r="D92" s="68">
        <v>2199.2872739762997</v>
      </c>
      <c r="E92" s="68">
        <v>4475.3898172096051</v>
      </c>
      <c r="F92" s="69">
        <v>2276.1025432333054</v>
      </c>
      <c r="G92" s="27">
        <v>2.0349273467663567</v>
      </c>
      <c r="H92" s="50"/>
      <c r="I92" s="60"/>
      <c r="J92" s="31"/>
      <c r="K92" s="31"/>
      <c r="L92" s="32"/>
      <c r="M92" s="33"/>
    </row>
    <row r="93" spans="1:13" ht="13.5" customHeight="1">
      <c r="A93" s="36"/>
      <c r="B93" s="64" t="s">
        <v>147</v>
      </c>
      <c r="C93" s="34" t="s">
        <v>17</v>
      </c>
      <c r="D93" s="70">
        <v>3945.6081788364468</v>
      </c>
      <c r="E93" s="70">
        <v>7281.8765910809307</v>
      </c>
      <c r="F93" s="69">
        <v>3336.2684122444839</v>
      </c>
      <c r="G93" s="39">
        <v>1.8455650589279606</v>
      </c>
      <c r="H93" s="50"/>
      <c r="I93" s="60"/>
      <c r="J93" s="31">
        <v>1568523.4995954237</v>
      </c>
      <c r="K93" s="31"/>
      <c r="L93" s="32"/>
      <c r="M93" s="33"/>
    </row>
    <row r="94" spans="1:13">
      <c r="A94" s="36"/>
      <c r="B94" s="64" t="s">
        <v>161</v>
      </c>
      <c r="C94" s="34" t="s">
        <v>17</v>
      </c>
      <c r="D94" s="70">
        <v>1488.0789277023014</v>
      </c>
      <c r="E94" s="70">
        <v>3027.8443508417117</v>
      </c>
      <c r="F94" s="69">
        <v>1539.7654231394104</v>
      </c>
      <c r="G94" s="39">
        <v>2.0347337056354373</v>
      </c>
      <c r="H94" s="50"/>
      <c r="I94" s="60"/>
      <c r="J94" s="31">
        <v>2208615.6440562238</v>
      </c>
      <c r="K94" s="31"/>
      <c r="L94" s="32"/>
      <c r="M94" s="33"/>
    </row>
    <row r="95" spans="1:13">
      <c r="A95" s="36"/>
      <c r="B95" s="64" t="s">
        <v>150</v>
      </c>
      <c r="C95" s="34" t="s">
        <v>17</v>
      </c>
      <c r="D95" s="70">
        <v>4385.0964974982126</v>
      </c>
      <c r="E95" s="70">
        <v>8189.6917479350068</v>
      </c>
      <c r="F95" s="69">
        <v>3804.5952504367942</v>
      </c>
      <c r="G95" s="39">
        <v>1.8676195045211419</v>
      </c>
      <c r="H95" s="50"/>
      <c r="I95" s="60"/>
      <c r="J95" s="31">
        <v>995227.72059255792</v>
      </c>
      <c r="K95" s="31"/>
      <c r="L95" s="32"/>
      <c r="M95" s="33"/>
    </row>
    <row r="96" spans="1:13">
      <c r="A96" s="73"/>
      <c r="B96" s="74"/>
      <c r="C96" s="73"/>
      <c r="D96" s="75"/>
      <c r="E96" s="76"/>
      <c r="F96" s="77"/>
      <c r="G96" s="78"/>
      <c r="H96" s="28"/>
      <c r="I96" s="28"/>
      <c r="J96" s="79">
        <v>4772366.8642442059</v>
      </c>
      <c r="K96" s="31">
        <v>-0.87045579412369989</v>
      </c>
      <c r="L96" s="32"/>
      <c r="M96" s="33"/>
    </row>
    <row r="97" spans="1:14" s="42" customFormat="1">
      <c r="A97" s="292"/>
      <c r="B97" s="292"/>
      <c r="C97" s="292"/>
      <c r="D97" s="80"/>
      <c r="E97" s="80"/>
      <c r="F97" s="81"/>
      <c r="G97" s="82"/>
      <c r="H97" s="83"/>
      <c r="I97" s="83"/>
      <c r="J97" s="84"/>
      <c r="K97" s="84"/>
      <c r="L97" s="84"/>
      <c r="M97" s="84"/>
    </row>
    <row r="98" spans="1:14" ht="47.25" customHeight="1">
      <c r="A98" s="293"/>
      <c r="B98" s="293"/>
      <c r="C98" s="293"/>
      <c r="D98" s="293"/>
      <c r="E98" s="293"/>
      <c r="F98" s="293"/>
      <c r="G98" s="293"/>
      <c r="H98" s="85"/>
      <c r="I98" s="85"/>
      <c r="K98" s="1" t="s">
        <v>162</v>
      </c>
      <c r="L98" s="65">
        <v>1301.8399999999999</v>
      </c>
      <c r="M98" s="1" t="s">
        <v>163</v>
      </c>
    </row>
    <row r="99" spans="1:14">
      <c r="L99" s="87"/>
      <c r="M99" s="87">
        <v>-1066.3579999999999</v>
      </c>
      <c r="N99" s="88"/>
    </row>
    <row r="100" spans="1:14">
      <c r="A100" s="89"/>
      <c r="B100" s="9"/>
      <c r="C100" s="90"/>
      <c r="D100" s="91"/>
    </row>
    <row r="101" spans="1:14">
      <c r="A101" s="89"/>
      <c r="B101" s="9"/>
      <c r="C101" s="90"/>
      <c r="D101" s="8"/>
    </row>
    <row r="102" spans="1:14">
      <c r="A102" s="89"/>
      <c r="B102" s="9"/>
      <c r="C102" s="90"/>
      <c r="D102" s="92"/>
    </row>
    <row r="103" spans="1:14">
      <c r="A103" s="93"/>
      <c r="B103" s="9"/>
      <c r="C103" s="90"/>
      <c r="D103" s="91"/>
    </row>
    <row r="104" spans="1:14">
      <c r="A104" s="294"/>
      <c r="B104" s="294"/>
      <c r="C104" s="294"/>
      <c r="D104" s="91"/>
    </row>
    <row r="105" spans="1:14">
      <c r="A105" s="93"/>
      <c r="B105" s="9"/>
      <c r="C105" s="90"/>
      <c r="D105" s="92"/>
    </row>
    <row r="106" spans="1:14">
      <c r="A106" s="89"/>
      <c r="B106" s="9"/>
      <c r="C106" s="90"/>
      <c r="D106" s="92"/>
    </row>
    <row r="107" spans="1:14">
      <c r="A107" s="93"/>
      <c r="B107" s="9"/>
      <c r="C107" s="90"/>
      <c r="D107" s="8"/>
    </row>
    <row r="108" spans="1:14">
      <c r="A108" s="89"/>
      <c r="B108" s="9"/>
      <c r="C108" s="90"/>
      <c r="D108" s="8"/>
    </row>
    <row r="109" spans="1:14">
      <c r="A109" s="93"/>
      <c r="B109" s="9"/>
      <c r="C109" s="90"/>
      <c r="D109" s="8"/>
    </row>
    <row r="110" spans="1:14">
      <c r="A110" s="89"/>
      <c r="B110" s="9"/>
      <c r="C110" s="90"/>
      <c r="D110" s="8"/>
      <c r="F110" s="4"/>
      <c r="G110" s="4"/>
      <c r="H110" s="4"/>
      <c r="I110" s="4"/>
      <c r="J110" s="4"/>
      <c r="K110" s="4"/>
      <c r="L110" s="4"/>
      <c r="M110" s="4"/>
    </row>
    <row r="111" spans="1:14">
      <c r="A111" s="93"/>
      <c r="B111" s="94"/>
      <c r="C111" s="295"/>
      <c r="D111" s="295"/>
      <c r="F111" s="4"/>
      <c r="G111" s="4"/>
      <c r="H111" s="4"/>
      <c r="I111" s="4"/>
      <c r="J111" s="4"/>
      <c r="K111" s="4"/>
      <c r="L111" s="4"/>
      <c r="M111" s="4"/>
    </row>
    <row r="112" spans="1:14">
      <c r="A112" s="89"/>
      <c r="B112" s="9"/>
      <c r="C112" s="90"/>
      <c r="D112" s="8"/>
      <c r="F112" s="4"/>
      <c r="G112" s="4"/>
      <c r="H112" s="4"/>
      <c r="I112" s="4"/>
      <c r="J112" s="4"/>
      <c r="K112" s="4"/>
      <c r="L112" s="4"/>
      <c r="M112" s="4"/>
    </row>
    <row r="113" spans="1:13">
      <c r="A113" s="93"/>
      <c r="B113" s="9"/>
      <c r="C113" s="90"/>
      <c r="D113" s="8"/>
      <c r="F113" s="4"/>
      <c r="G113" s="4"/>
      <c r="H113" s="4"/>
      <c r="I113" s="4"/>
      <c r="J113" s="4"/>
      <c r="K113" s="4"/>
      <c r="L113" s="4"/>
      <c r="M113" s="4"/>
    </row>
    <row r="114" spans="1:13">
      <c r="A114" s="95"/>
      <c r="B114" s="9"/>
      <c r="C114" s="90"/>
      <c r="D114" s="8"/>
      <c r="F114" s="4"/>
      <c r="G114" s="4"/>
      <c r="H114" s="4"/>
      <c r="I114" s="4"/>
      <c r="J114" s="4"/>
      <c r="K114" s="4"/>
      <c r="L114" s="4"/>
      <c r="M114" s="4"/>
    </row>
    <row r="115" spans="1:13">
      <c r="F115" s="4"/>
      <c r="G115" s="4"/>
      <c r="H115" s="4"/>
      <c r="I115" s="4"/>
      <c r="J115" s="4"/>
      <c r="K115" s="4"/>
      <c r="L115" s="4"/>
      <c r="M115" s="4"/>
    </row>
    <row r="116" spans="1:13">
      <c r="F116" s="4"/>
      <c r="G116" s="4"/>
      <c r="H116" s="4"/>
      <c r="I116" s="4"/>
      <c r="J116" s="4"/>
      <c r="K116" s="4"/>
      <c r="L116" s="4"/>
      <c r="M116" s="4"/>
    </row>
    <row r="117" spans="1:13">
      <c r="F117" s="4"/>
      <c r="G117" s="4"/>
      <c r="H117" s="4"/>
      <c r="I117" s="4"/>
      <c r="J117" s="4"/>
      <c r="K117" s="4"/>
      <c r="L117" s="4"/>
      <c r="M117" s="4"/>
    </row>
    <row r="118" spans="1:13">
      <c r="F118" s="4"/>
      <c r="G118" s="4"/>
      <c r="H118" s="4"/>
      <c r="I118" s="4"/>
      <c r="J118" s="4"/>
      <c r="K118" s="4"/>
      <c r="L118" s="4"/>
      <c r="M118" s="4"/>
    </row>
    <row r="119" spans="1:13">
      <c r="F119" s="4"/>
      <c r="G119" s="4"/>
      <c r="H119" s="4"/>
      <c r="I119" s="4"/>
      <c r="J119" s="4"/>
      <c r="K119" s="4"/>
      <c r="L119" s="4"/>
      <c r="M119" s="4"/>
    </row>
  </sheetData>
  <mergeCells count="17">
    <mergeCell ref="F9:G9"/>
    <mergeCell ref="A5:G5"/>
    <mergeCell ref="A6:G6"/>
    <mergeCell ref="A7:G7"/>
    <mergeCell ref="C111:D111"/>
    <mergeCell ref="D24:D25"/>
    <mergeCell ref="E24:E25"/>
    <mergeCell ref="F24:F25"/>
    <mergeCell ref="G24:G25"/>
    <mergeCell ref="D40:D41"/>
    <mergeCell ref="F40:F41"/>
    <mergeCell ref="G40:G41"/>
    <mergeCell ref="A90:A91"/>
    <mergeCell ref="B90:B91"/>
    <mergeCell ref="A97:C97"/>
    <mergeCell ref="A98:G98"/>
    <mergeCell ref="A104:C104"/>
  </mergeCells>
  <printOptions horizontalCentered="1"/>
  <pageMargins left="0.27559055118110237" right="0.15748031496062992" top="0.27559055118110237" bottom="0.23" header="0.31496062992125984" footer="0.2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04"/>
  <sheetViews>
    <sheetView zoomScaleNormal="100" workbookViewId="0">
      <selection activeCell="O10" sqref="O10"/>
    </sheetView>
  </sheetViews>
  <sheetFormatPr defaultColWidth="9.140625" defaultRowHeight="12" customHeight="1"/>
  <cols>
    <col min="1" max="1" width="6.85546875" style="97" customWidth="1"/>
    <col min="2" max="2" width="41.42578125" style="97" customWidth="1"/>
    <col min="3" max="3" width="11.140625" style="97" customWidth="1"/>
    <col min="4" max="4" width="15.42578125" style="8" customWidth="1"/>
    <col min="5" max="5" width="15.7109375" style="8" customWidth="1"/>
    <col min="6" max="6" width="12" style="8" customWidth="1"/>
    <col min="7" max="7" width="15.42578125" style="8" hidden="1" customWidth="1"/>
    <col min="8" max="8" width="12.85546875" style="8" hidden="1" customWidth="1"/>
    <col min="9" max="9" width="10" style="8" hidden="1" customWidth="1"/>
    <col min="10" max="10" width="11.85546875" style="97" hidden="1" customWidth="1"/>
    <col min="11" max="11" width="0" style="97" hidden="1" customWidth="1"/>
    <col min="12" max="12" width="9.140625" style="97"/>
    <col min="13" max="16" width="16" style="97" customWidth="1"/>
    <col min="17" max="238" width="9.140625" style="97"/>
    <col min="239" max="239" width="4.7109375" style="97" customWidth="1"/>
    <col min="240" max="240" width="37" style="97" customWidth="1"/>
    <col min="241" max="241" width="10.28515625" style="97" customWidth="1"/>
    <col min="242" max="242" width="14.42578125" style="97" customWidth="1"/>
    <col min="243" max="243" width="14.28515625" style="97" customWidth="1"/>
    <col min="244" max="244" width="10.7109375" style="97" customWidth="1"/>
    <col min="245" max="245" width="9.42578125" style="97" customWidth="1"/>
    <col min="246" max="494" width="9.140625" style="97"/>
    <col min="495" max="495" width="4.7109375" style="97" customWidth="1"/>
    <col min="496" max="496" width="37" style="97" customWidth="1"/>
    <col min="497" max="497" width="10.28515625" style="97" customWidth="1"/>
    <col min="498" max="498" width="14.42578125" style="97" customWidth="1"/>
    <col min="499" max="499" width="14.28515625" style="97" customWidth="1"/>
    <col min="500" max="500" width="10.7109375" style="97" customWidth="1"/>
    <col min="501" max="501" width="9.42578125" style="97" customWidth="1"/>
    <col min="502" max="750" width="9.140625" style="97"/>
    <col min="751" max="751" width="4.7109375" style="97" customWidth="1"/>
    <col min="752" max="752" width="37" style="97" customWidth="1"/>
    <col min="753" max="753" width="10.28515625" style="97" customWidth="1"/>
    <col min="754" max="754" width="14.42578125" style="97" customWidth="1"/>
    <col min="755" max="755" width="14.28515625" style="97" customWidth="1"/>
    <col min="756" max="756" width="10.7109375" style="97" customWidth="1"/>
    <col min="757" max="757" width="9.42578125" style="97" customWidth="1"/>
    <col min="758" max="1006" width="9.140625" style="97"/>
    <col min="1007" max="1007" width="4.7109375" style="97" customWidth="1"/>
    <col min="1008" max="1008" width="37" style="97" customWidth="1"/>
    <col min="1009" max="1009" width="10.28515625" style="97" customWidth="1"/>
    <col min="1010" max="1010" width="14.42578125" style="97" customWidth="1"/>
    <col min="1011" max="1011" width="14.28515625" style="97" customWidth="1"/>
    <col min="1012" max="1012" width="10.7109375" style="97" customWidth="1"/>
    <col min="1013" max="1013" width="9.42578125" style="97" customWidth="1"/>
    <col min="1014" max="1262" width="9.140625" style="97"/>
    <col min="1263" max="1263" width="4.7109375" style="97" customWidth="1"/>
    <col min="1264" max="1264" width="37" style="97" customWidth="1"/>
    <col min="1265" max="1265" width="10.28515625" style="97" customWidth="1"/>
    <col min="1266" max="1266" width="14.42578125" style="97" customWidth="1"/>
    <col min="1267" max="1267" width="14.28515625" style="97" customWidth="1"/>
    <col min="1268" max="1268" width="10.7109375" style="97" customWidth="1"/>
    <col min="1269" max="1269" width="9.42578125" style="97" customWidth="1"/>
    <col min="1270" max="1518" width="9.140625" style="97"/>
    <col min="1519" max="1519" width="4.7109375" style="97" customWidth="1"/>
    <col min="1520" max="1520" width="37" style="97" customWidth="1"/>
    <col min="1521" max="1521" width="10.28515625" style="97" customWidth="1"/>
    <col min="1522" max="1522" width="14.42578125" style="97" customWidth="1"/>
    <col min="1523" max="1523" width="14.28515625" style="97" customWidth="1"/>
    <col min="1524" max="1524" width="10.7109375" style="97" customWidth="1"/>
    <col min="1525" max="1525" width="9.42578125" style="97" customWidth="1"/>
    <col min="1526" max="1774" width="9.140625" style="97"/>
    <col min="1775" max="1775" width="4.7109375" style="97" customWidth="1"/>
    <col min="1776" max="1776" width="37" style="97" customWidth="1"/>
    <col min="1777" max="1777" width="10.28515625" style="97" customWidth="1"/>
    <col min="1778" max="1778" width="14.42578125" style="97" customWidth="1"/>
    <col min="1779" max="1779" width="14.28515625" style="97" customWidth="1"/>
    <col min="1780" max="1780" width="10.7109375" style="97" customWidth="1"/>
    <col min="1781" max="1781" width="9.42578125" style="97" customWidth="1"/>
    <col min="1782" max="2030" width="9.140625" style="97"/>
    <col min="2031" max="2031" width="4.7109375" style="97" customWidth="1"/>
    <col min="2032" max="2032" width="37" style="97" customWidth="1"/>
    <col min="2033" max="2033" width="10.28515625" style="97" customWidth="1"/>
    <col min="2034" max="2034" width="14.42578125" style="97" customWidth="1"/>
    <col min="2035" max="2035" width="14.28515625" style="97" customWidth="1"/>
    <col min="2036" max="2036" width="10.7109375" style="97" customWidth="1"/>
    <col min="2037" max="2037" width="9.42578125" style="97" customWidth="1"/>
    <col min="2038" max="2286" width="9.140625" style="97"/>
    <col min="2287" max="2287" width="4.7109375" style="97" customWidth="1"/>
    <col min="2288" max="2288" width="37" style="97" customWidth="1"/>
    <col min="2289" max="2289" width="10.28515625" style="97" customWidth="1"/>
    <col min="2290" max="2290" width="14.42578125" style="97" customWidth="1"/>
    <col min="2291" max="2291" width="14.28515625" style="97" customWidth="1"/>
    <col min="2292" max="2292" width="10.7109375" style="97" customWidth="1"/>
    <col min="2293" max="2293" width="9.42578125" style="97" customWidth="1"/>
    <col min="2294" max="2542" width="9.140625" style="97"/>
    <col min="2543" max="2543" width="4.7109375" style="97" customWidth="1"/>
    <col min="2544" max="2544" width="37" style="97" customWidth="1"/>
    <col min="2545" max="2545" width="10.28515625" style="97" customWidth="1"/>
    <col min="2546" max="2546" width="14.42578125" style="97" customWidth="1"/>
    <col min="2547" max="2547" width="14.28515625" style="97" customWidth="1"/>
    <col min="2548" max="2548" width="10.7109375" style="97" customWidth="1"/>
    <col min="2549" max="2549" width="9.42578125" style="97" customWidth="1"/>
    <col min="2550" max="2798" width="9.140625" style="97"/>
    <col min="2799" max="2799" width="4.7109375" style="97" customWidth="1"/>
    <col min="2800" max="2800" width="37" style="97" customWidth="1"/>
    <col min="2801" max="2801" width="10.28515625" style="97" customWidth="1"/>
    <col min="2802" max="2802" width="14.42578125" style="97" customWidth="1"/>
    <col min="2803" max="2803" width="14.28515625" style="97" customWidth="1"/>
    <col min="2804" max="2804" width="10.7109375" style="97" customWidth="1"/>
    <col min="2805" max="2805" width="9.42578125" style="97" customWidth="1"/>
    <col min="2806" max="3054" width="9.140625" style="97"/>
    <col min="3055" max="3055" width="4.7109375" style="97" customWidth="1"/>
    <col min="3056" max="3056" width="37" style="97" customWidth="1"/>
    <col min="3057" max="3057" width="10.28515625" style="97" customWidth="1"/>
    <col min="3058" max="3058" width="14.42578125" style="97" customWidth="1"/>
    <col min="3059" max="3059" width="14.28515625" style="97" customWidth="1"/>
    <col min="3060" max="3060" width="10.7109375" style="97" customWidth="1"/>
    <col min="3061" max="3061" width="9.42578125" style="97" customWidth="1"/>
    <col min="3062" max="3310" width="9.140625" style="97"/>
    <col min="3311" max="3311" width="4.7109375" style="97" customWidth="1"/>
    <col min="3312" max="3312" width="37" style="97" customWidth="1"/>
    <col min="3313" max="3313" width="10.28515625" style="97" customWidth="1"/>
    <col min="3314" max="3314" width="14.42578125" style="97" customWidth="1"/>
    <col min="3315" max="3315" width="14.28515625" style="97" customWidth="1"/>
    <col min="3316" max="3316" width="10.7109375" style="97" customWidth="1"/>
    <col min="3317" max="3317" width="9.42578125" style="97" customWidth="1"/>
    <col min="3318" max="3566" width="9.140625" style="97"/>
    <col min="3567" max="3567" width="4.7109375" style="97" customWidth="1"/>
    <col min="3568" max="3568" width="37" style="97" customWidth="1"/>
    <col min="3569" max="3569" width="10.28515625" style="97" customWidth="1"/>
    <col min="3570" max="3570" width="14.42578125" style="97" customWidth="1"/>
    <col min="3571" max="3571" width="14.28515625" style="97" customWidth="1"/>
    <col min="3572" max="3572" width="10.7109375" style="97" customWidth="1"/>
    <col min="3573" max="3573" width="9.42578125" style="97" customWidth="1"/>
    <col min="3574" max="3822" width="9.140625" style="97"/>
    <col min="3823" max="3823" width="4.7109375" style="97" customWidth="1"/>
    <col min="3824" max="3824" width="37" style="97" customWidth="1"/>
    <col min="3825" max="3825" width="10.28515625" style="97" customWidth="1"/>
    <col min="3826" max="3826" width="14.42578125" style="97" customWidth="1"/>
    <col min="3827" max="3827" width="14.28515625" style="97" customWidth="1"/>
    <col min="3828" max="3828" width="10.7109375" style="97" customWidth="1"/>
    <col min="3829" max="3829" width="9.42578125" style="97" customWidth="1"/>
    <col min="3830" max="4078" width="9.140625" style="97"/>
    <col min="4079" max="4079" width="4.7109375" style="97" customWidth="1"/>
    <col min="4080" max="4080" width="37" style="97" customWidth="1"/>
    <col min="4081" max="4081" width="10.28515625" style="97" customWidth="1"/>
    <col min="4082" max="4082" width="14.42578125" style="97" customWidth="1"/>
    <col min="4083" max="4083" width="14.28515625" style="97" customWidth="1"/>
    <col min="4084" max="4084" width="10.7109375" style="97" customWidth="1"/>
    <col min="4085" max="4085" width="9.42578125" style="97" customWidth="1"/>
    <col min="4086" max="4334" width="9.140625" style="97"/>
    <col min="4335" max="4335" width="4.7109375" style="97" customWidth="1"/>
    <col min="4336" max="4336" width="37" style="97" customWidth="1"/>
    <col min="4337" max="4337" width="10.28515625" style="97" customWidth="1"/>
    <col min="4338" max="4338" width="14.42578125" style="97" customWidth="1"/>
    <col min="4339" max="4339" width="14.28515625" style="97" customWidth="1"/>
    <col min="4340" max="4340" width="10.7109375" style="97" customWidth="1"/>
    <col min="4341" max="4341" width="9.42578125" style="97" customWidth="1"/>
    <col min="4342" max="4590" width="9.140625" style="97"/>
    <col min="4591" max="4591" width="4.7109375" style="97" customWidth="1"/>
    <col min="4592" max="4592" width="37" style="97" customWidth="1"/>
    <col min="4593" max="4593" width="10.28515625" style="97" customWidth="1"/>
    <col min="4594" max="4594" width="14.42578125" style="97" customWidth="1"/>
    <col min="4595" max="4595" width="14.28515625" style="97" customWidth="1"/>
    <col min="4596" max="4596" width="10.7109375" style="97" customWidth="1"/>
    <col min="4597" max="4597" width="9.42578125" style="97" customWidth="1"/>
    <col min="4598" max="4846" width="9.140625" style="97"/>
    <col min="4847" max="4847" width="4.7109375" style="97" customWidth="1"/>
    <col min="4848" max="4848" width="37" style="97" customWidth="1"/>
    <col min="4849" max="4849" width="10.28515625" style="97" customWidth="1"/>
    <col min="4850" max="4850" width="14.42578125" style="97" customWidth="1"/>
    <col min="4851" max="4851" width="14.28515625" style="97" customWidth="1"/>
    <col min="4852" max="4852" width="10.7109375" style="97" customWidth="1"/>
    <col min="4853" max="4853" width="9.42578125" style="97" customWidth="1"/>
    <col min="4854" max="5102" width="9.140625" style="97"/>
    <col min="5103" max="5103" width="4.7109375" style="97" customWidth="1"/>
    <col min="5104" max="5104" width="37" style="97" customWidth="1"/>
    <col min="5105" max="5105" width="10.28515625" style="97" customWidth="1"/>
    <col min="5106" max="5106" width="14.42578125" style="97" customWidth="1"/>
    <col min="5107" max="5107" width="14.28515625" style="97" customWidth="1"/>
    <col min="5108" max="5108" width="10.7109375" style="97" customWidth="1"/>
    <col min="5109" max="5109" width="9.42578125" style="97" customWidth="1"/>
    <col min="5110" max="5358" width="9.140625" style="97"/>
    <col min="5359" max="5359" width="4.7109375" style="97" customWidth="1"/>
    <col min="5360" max="5360" width="37" style="97" customWidth="1"/>
    <col min="5361" max="5361" width="10.28515625" style="97" customWidth="1"/>
    <col min="5362" max="5362" width="14.42578125" style="97" customWidth="1"/>
    <col min="5363" max="5363" width="14.28515625" style="97" customWidth="1"/>
    <col min="5364" max="5364" width="10.7109375" style="97" customWidth="1"/>
    <col min="5365" max="5365" width="9.42578125" style="97" customWidth="1"/>
    <col min="5366" max="5614" width="9.140625" style="97"/>
    <col min="5615" max="5615" width="4.7109375" style="97" customWidth="1"/>
    <col min="5616" max="5616" width="37" style="97" customWidth="1"/>
    <col min="5617" max="5617" width="10.28515625" style="97" customWidth="1"/>
    <col min="5618" max="5618" width="14.42578125" style="97" customWidth="1"/>
    <col min="5619" max="5619" width="14.28515625" style="97" customWidth="1"/>
    <col min="5620" max="5620" width="10.7109375" style="97" customWidth="1"/>
    <col min="5621" max="5621" width="9.42578125" style="97" customWidth="1"/>
    <col min="5622" max="5870" width="9.140625" style="97"/>
    <col min="5871" max="5871" width="4.7109375" style="97" customWidth="1"/>
    <col min="5872" max="5872" width="37" style="97" customWidth="1"/>
    <col min="5873" max="5873" width="10.28515625" style="97" customWidth="1"/>
    <col min="5874" max="5874" width="14.42578125" style="97" customWidth="1"/>
    <col min="5875" max="5875" width="14.28515625" style="97" customWidth="1"/>
    <col min="5876" max="5876" width="10.7109375" style="97" customWidth="1"/>
    <col min="5877" max="5877" width="9.42578125" style="97" customWidth="1"/>
    <col min="5878" max="6126" width="9.140625" style="97"/>
    <col min="6127" max="6127" width="4.7109375" style="97" customWidth="1"/>
    <col min="6128" max="6128" width="37" style="97" customWidth="1"/>
    <col min="6129" max="6129" width="10.28515625" style="97" customWidth="1"/>
    <col min="6130" max="6130" width="14.42578125" style="97" customWidth="1"/>
    <col min="6131" max="6131" width="14.28515625" style="97" customWidth="1"/>
    <col min="6132" max="6132" width="10.7109375" style="97" customWidth="1"/>
    <col min="6133" max="6133" width="9.42578125" style="97" customWidth="1"/>
    <col min="6134" max="6382" width="9.140625" style="97"/>
    <col min="6383" max="6383" width="4.7109375" style="97" customWidth="1"/>
    <col min="6384" max="6384" width="37" style="97" customWidth="1"/>
    <col min="6385" max="6385" width="10.28515625" style="97" customWidth="1"/>
    <col min="6386" max="6386" width="14.42578125" style="97" customWidth="1"/>
    <col min="6387" max="6387" width="14.28515625" style="97" customWidth="1"/>
    <col min="6388" max="6388" width="10.7109375" style="97" customWidth="1"/>
    <col min="6389" max="6389" width="9.42578125" style="97" customWidth="1"/>
    <col min="6390" max="6638" width="9.140625" style="97"/>
    <col min="6639" max="6639" width="4.7109375" style="97" customWidth="1"/>
    <col min="6640" max="6640" width="37" style="97" customWidth="1"/>
    <col min="6641" max="6641" width="10.28515625" style="97" customWidth="1"/>
    <col min="6642" max="6642" width="14.42578125" style="97" customWidth="1"/>
    <col min="6643" max="6643" width="14.28515625" style="97" customWidth="1"/>
    <col min="6644" max="6644" width="10.7109375" style="97" customWidth="1"/>
    <col min="6645" max="6645" width="9.42578125" style="97" customWidth="1"/>
    <col min="6646" max="6894" width="9.140625" style="97"/>
    <col min="6895" max="6895" width="4.7109375" style="97" customWidth="1"/>
    <col min="6896" max="6896" width="37" style="97" customWidth="1"/>
    <col min="6897" max="6897" width="10.28515625" style="97" customWidth="1"/>
    <col min="6898" max="6898" width="14.42578125" style="97" customWidth="1"/>
    <col min="6899" max="6899" width="14.28515625" style="97" customWidth="1"/>
    <col min="6900" max="6900" width="10.7109375" style="97" customWidth="1"/>
    <col min="6901" max="6901" width="9.42578125" style="97" customWidth="1"/>
    <col min="6902" max="7150" width="9.140625" style="97"/>
    <col min="7151" max="7151" width="4.7109375" style="97" customWidth="1"/>
    <col min="7152" max="7152" width="37" style="97" customWidth="1"/>
    <col min="7153" max="7153" width="10.28515625" style="97" customWidth="1"/>
    <col min="7154" max="7154" width="14.42578125" style="97" customWidth="1"/>
    <col min="7155" max="7155" width="14.28515625" style="97" customWidth="1"/>
    <col min="7156" max="7156" width="10.7109375" style="97" customWidth="1"/>
    <col min="7157" max="7157" width="9.42578125" style="97" customWidth="1"/>
    <col min="7158" max="7406" width="9.140625" style="97"/>
    <col min="7407" max="7407" width="4.7109375" style="97" customWidth="1"/>
    <col min="7408" max="7408" width="37" style="97" customWidth="1"/>
    <col min="7409" max="7409" width="10.28515625" style="97" customWidth="1"/>
    <col min="7410" max="7410" width="14.42578125" style="97" customWidth="1"/>
    <col min="7411" max="7411" width="14.28515625" style="97" customWidth="1"/>
    <col min="7412" max="7412" width="10.7109375" style="97" customWidth="1"/>
    <col min="7413" max="7413" width="9.42578125" style="97" customWidth="1"/>
    <col min="7414" max="7662" width="9.140625" style="97"/>
    <col min="7663" max="7663" width="4.7109375" style="97" customWidth="1"/>
    <col min="7664" max="7664" width="37" style="97" customWidth="1"/>
    <col min="7665" max="7665" width="10.28515625" style="97" customWidth="1"/>
    <col min="7666" max="7666" width="14.42578125" style="97" customWidth="1"/>
    <col min="7667" max="7667" width="14.28515625" style="97" customWidth="1"/>
    <col min="7668" max="7668" width="10.7109375" style="97" customWidth="1"/>
    <col min="7669" max="7669" width="9.42578125" style="97" customWidth="1"/>
    <col min="7670" max="7918" width="9.140625" style="97"/>
    <col min="7919" max="7919" width="4.7109375" style="97" customWidth="1"/>
    <col min="7920" max="7920" width="37" style="97" customWidth="1"/>
    <col min="7921" max="7921" width="10.28515625" style="97" customWidth="1"/>
    <col min="7922" max="7922" width="14.42578125" style="97" customWidth="1"/>
    <col min="7923" max="7923" width="14.28515625" style="97" customWidth="1"/>
    <col min="7924" max="7924" width="10.7109375" style="97" customWidth="1"/>
    <col min="7925" max="7925" width="9.42578125" style="97" customWidth="1"/>
    <col min="7926" max="8174" width="9.140625" style="97"/>
    <col min="8175" max="8175" width="4.7109375" style="97" customWidth="1"/>
    <col min="8176" max="8176" width="37" style="97" customWidth="1"/>
    <col min="8177" max="8177" width="10.28515625" style="97" customWidth="1"/>
    <col min="8178" max="8178" width="14.42578125" style="97" customWidth="1"/>
    <col min="8179" max="8179" width="14.28515625" style="97" customWidth="1"/>
    <col min="8180" max="8180" width="10.7109375" style="97" customWidth="1"/>
    <col min="8181" max="8181" width="9.42578125" style="97" customWidth="1"/>
    <col min="8182" max="8430" width="9.140625" style="97"/>
    <col min="8431" max="8431" width="4.7109375" style="97" customWidth="1"/>
    <col min="8432" max="8432" width="37" style="97" customWidth="1"/>
    <col min="8433" max="8433" width="10.28515625" style="97" customWidth="1"/>
    <col min="8434" max="8434" width="14.42578125" style="97" customWidth="1"/>
    <col min="8435" max="8435" width="14.28515625" style="97" customWidth="1"/>
    <col min="8436" max="8436" width="10.7109375" style="97" customWidth="1"/>
    <col min="8437" max="8437" width="9.42578125" style="97" customWidth="1"/>
    <col min="8438" max="8686" width="9.140625" style="97"/>
    <col min="8687" max="8687" width="4.7109375" style="97" customWidth="1"/>
    <col min="8688" max="8688" width="37" style="97" customWidth="1"/>
    <col min="8689" max="8689" width="10.28515625" style="97" customWidth="1"/>
    <col min="8690" max="8690" width="14.42578125" style="97" customWidth="1"/>
    <col min="8691" max="8691" width="14.28515625" style="97" customWidth="1"/>
    <col min="8692" max="8692" width="10.7109375" style="97" customWidth="1"/>
    <col min="8693" max="8693" width="9.42578125" style="97" customWidth="1"/>
    <col min="8694" max="8942" width="9.140625" style="97"/>
    <col min="8943" max="8943" width="4.7109375" style="97" customWidth="1"/>
    <col min="8944" max="8944" width="37" style="97" customWidth="1"/>
    <col min="8945" max="8945" width="10.28515625" style="97" customWidth="1"/>
    <col min="8946" max="8946" width="14.42578125" style="97" customWidth="1"/>
    <col min="8947" max="8947" width="14.28515625" style="97" customWidth="1"/>
    <col min="8948" max="8948" width="10.7109375" style="97" customWidth="1"/>
    <col min="8949" max="8949" width="9.42578125" style="97" customWidth="1"/>
    <col min="8950" max="9198" width="9.140625" style="97"/>
    <col min="9199" max="9199" width="4.7109375" style="97" customWidth="1"/>
    <col min="9200" max="9200" width="37" style="97" customWidth="1"/>
    <col min="9201" max="9201" width="10.28515625" style="97" customWidth="1"/>
    <col min="9202" max="9202" width="14.42578125" style="97" customWidth="1"/>
    <col min="9203" max="9203" width="14.28515625" style="97" customWidth="1"/>
    <col min="9204" max="9204" width="10.7109375" style="97" customWidth="1"/>
    <col min="9205" max="9205" width="9.42578125" style="97" customWidth="1"/>
    <col min="9206" max="9454" width="9.140625" style="97"/>
    <col min="9455" max="9455" width="4.7109375" style="97" customWidth="1"/>
    <col min="9456" max="9456" width="37" style="97" customWidth="1"/>
    <col min="9457" max="9457" width="10.28515625" style="97" customWidth="1"/>
    <col min="9458" max="9458" width="14.42578125" style="97" customWidth="1"/>
    <col min="9459" max="9459" width="14.28515625" style="97" customWidth="1"/>
    <col min="9460" max="9460" width="10.7109375" style="97" customWidth="1"/>
    <col min="9461" max="9461" width="9.42578125" style="97" customWidth="1"/>
    <col min="9462" max="9710" width="9.140625" style="97"/>
    <col min="9711" max="9711" width="4.7109375" style="97" customWidth="1"/>
    <col min="9712" max="9712" width="37" style="97" customWidth="1"/>
    <col min="9713" max="9713" width="10.28515625" style="97" customWidth="1"/>
    <col min="9714" max="9714" width="14.42578125" style="97" customWidth="1"/>
    <col min="9715" max="9715" width="14.28515625" style="97" customWidth="1"/>
    <col min="9716" max="9716" width="10.7109375" style="97" customWidth="1"/>
    <col min="9717" max="9717" width="9.42578125" style="97" customWidth="1"/>
    <col min="9718" max="9966" width="9.140625" style="97"/>
    <col min="9967" max="9967" width="4.7109375" style="97" customWidth="1"/>
    <col min="9968" max="9968" width="37" style="97" customWidth="1"/>
    <col min="9969" max="9969" width="10.28515625" style="97" customWidth="1"/>
    <col min="9970" max="9970" width="14.42578125" style="97" customWidth="1"/>
    <col min="9971" max="9971" width="14.28515625" style="97" customWidth="1"/>
    <col min="9972" max="9972" width="10.7109375" style="97" customWidth="1"/>
    <col min="9973" max="9973" width="9.42578125" style="97" customWidth="1"/>
    <col min="9974" max="10222" width="9.140625" style="97"/>
    <col min="10223" max="10223" width="4.7109375" style="97" customWidth="1"/>
    <col min="10224" max="10224" width="37" style="97" customWidth="1"/>
    <col min="10225" max="10225" width="10.28515625" style="97" customWidth="1"/>
    <col min="10226" max="10226" width="14.42578125" style="97" customWidth="1"/>
    <col min="10227" max="10227" width="14.28515625" style="97" customWidth="1"/>
    <col min="10228" max="10228" width="10.7109375" style="97" customWidth="1"/>
    <col min="10229" max="10229" width="9.42578125" style="97" customWidth="1"/>
    <col min="10230" max="10478" width="9.140625" style="97"/>
    <col min="10479" max="10479" width="4.7109375" style="97" customWidth="1"/>
    <col min="10480" max="10480" width="37" style="97" customWidth="1"/>
    <col min="10481" max="10481" width="10.28515625" style="97" customWidth="1"/>
    <col min="10482" max="10482" width="14.42578125" style="97" customWidth="1"/>
    <col min="10483" max="10483" width="14.28515625" style="97" customWidth="1"/>
    <col min="10484" max="10484" width="10.7109375" style="97" customWidth="1"/>
    <col min="10485" max="10485" width="9.42578125" style="97" customWidth="1"/>
    <col min="10486" max="10734" width="9.140625" style="97"/>
    <col min="10735" max="10735" width="4.7109375" style="97" customWidth="1"/>
    <col min="10736" max="10736" width="37" style="97" customWidth="1"/>
    <col min="10737" max="10737" width="10.28515625" style="97" customWidth="1"/>
    <col min="10738" max="10738" width="14.42578125" style="97" customWidth="1"/>
    <col min="10739" max="10739" width="14.28515625" style="97" customWidth="1"/>
    <col min="10740" max="10740" width="10.7109375" style="97" customWidth="1"/>
    <col min="10741" max="10741" width="9.42578125" style="97" customWidth="1"/>
    <col min="10742" max="10990" width="9.140625" style="97"/>
    <col min="10991" max="10991" width="4.7109375" style="97" customWidth="1"/>
    <col min="10992" max="10992" width="37" style="97" customWidth="1"/>
    <col min="10993" max="10993" width="10.28515625" style="97" customWidth="1"/>
    <col min="10994" max="10994" width="14.42578125" style="97" customWidth="1"/>
    <col min="10995" max="10995" width="14.28515625" style="97" customWidth="1"/>
    <col min="10996" max="10996" width="10.7109375" style="97" customWidth="1"/>
    <col min="10997" max="10997" width="9.42578125" style="97" customWidth="1"/>
    <col min="10998" max="11246" width="9.140625" style="97"/>
    <col min="11247" max="11247" width="4.7109375" style="97" customWidth="1"/>
    <col min="11248" max="11248" width="37" style="97" customWidth="1"/>
    <col min="11249" max="11249" width="10.28515625" style="97" customWidth="1"/>
    <col min="11250" max="11250" width="14.42578125" style="97" customWidth="1"/>
    <col min="11251" max="11251" width="14.28515625" style="97" customWidth="1"/>
    <col min="11252" max="11252" width="10.7109375" style="97" customWidth="1"/>
    <col min="11253" max="11253" width="9.42578125" style="97" customWidth="1"/>
    <col min="11254" max="11502" width="9.140625" style="97"/>
    <col min="11503" max="11503" width="4.7109375" style="97" customWidth="1"/>
    <col min="11504" max="11504" width="37" style="97" customWidth="1"/>
    <col min="11505" max="11505" width="10.28515625" style="97" customWidth="1"/>
    <col min="11506" max="11506" width="14.42578125" style="97" customWidth="1"/>
    <col min="11507" max="11507" width="14.28515625" style="97" customWidth="1"/>
    <col min="11508" max="11508" width="10.7109375" style="97" customWidth="1"/>
    <col min="11509" max="11509" width="9.42578125" style="97" customWidth="1"/>
    <col min="11510" max="11758" width="9.140625" style="97"/>
    <col min="11759" max="11759" width="4.7109375" style="97" customWidth="1"/>
    <col min="11760" max="11760" width="37" style="97" customWidth="1"/>
    <col min="11761" max="11761" width="10.28515625" style="97" customWidth="1"/>
    <col min="11762" max="11762" width="14.42578125" style="97" customWidth="1"/>
    <col min="11763" max="11763" width="14.28515625" style="97" customWidth="1"/>
    <col min="11764" max="11764" width="10.7109375" style="97" customWidth="1"/>
    <col min="11765" max="11765" width="9.42578125" style="97" customWidth="1"/>
    <col min="11766" max="12014" width="9.140625" style="97"/>
    <col min="12015" max="12015" width="4.7109375" style="97" customWidth="1"/>
    <col min="12016" max="12016" width="37" style="97" customWidth="1"/>
    <col min="12017" max="12017" width="10.28515625" style="97" customWidth="1"/>
    <col min="12018" max="12018" width="14.42578125" style="97" customWidth="1"/>
    <col min="12019" max="12019" width="14.28515625" style="97" customWidth="1"/>
    <col min="12020" max="12020" width="10.7109375" style="97" customWidth="1"/>
    <col min="12021" max="12021" width="9.42578125" style="97" customWidth="1"/>
    <col min="12022" max="12270" width="9.140625" style="97"/>
    <col min="12271" max="12271" width="4.7109375" style="97" customWidth="1"/>
    <col min="12272" max="12272" width="37" style="97" customWidth="1"/>
    <col min="12273" max="12273" width="10.28515625" style="97" customWidth="1"/>
    <col min="12274" max="12274" width="14.42578125" style="97" customWidth="1"/>
    <col min="12275" max="12275" width="14.28515625" style="97" customWidth="1"/>
    <col min="12276" max="12276" width="10.7109375" style="97" customWidth="1"/>
    <col min="12277" max="12277" width="9.42578125" style="97" customWidth="1"/>
    <col min="12278" max="12526" width="9.140625" style="97"/>
    <col min="12527" max="12527" width="4.7109375" style="97" customWidth="1"/>
    <col min="12528" max="12528" width="37" style="97" customWidth="1"/>
    <col min="12529" max="12529" width="10.28515625" style="97" customWidth="1"/>
    <col min="12530" max="12530" width="14.42578125" style="97" customWidth="1"/>
    <col min="12531" max="12531" width="14.28515625" style="97" customWidth="1"/>
    <col min="12532" max="12532" width="10.7109375" style="97" customWidth="1"/>
    <col min="12533" max="12533" width="9.42578125" style="97" customWidth="1"/>
    <col min="12534" max="12782" width="9.140625" style="97"/>
    <col min="12783" max="12783" width="4.7109375" style="97" customWidth="1"/>
    <col min="12784" max="12784" width="37" style="97" customWidth="1"/>
    <col min="12785" max="12785" width="10.28515625" style="97" customWidth="1"/>
    <col min="12786" max="12786" width="14.42578125" style="97" customWidth="1"/>
    <col min="12787" max="12787" width="14.28515625" style="97" customWidth="1"/>
    <col min="12788" max="12788" width="10.7109375" style="97" customWidth="1"/>
    <col min="12789" max="12789" width="9.42578125" style="97" customWidth="1"/>
    <col min="12790" max="13038" width="9.140625" style="97"/>
    <col min="13039" max="13039" width="4.7109375" style="97" customWidth="1"/>
    <col min="13040" max="13040" width="37" style="97" customWidth="1"/>
    <col min="13041" max="13041" width="10.28515625" style="97" customWidth="1"/>
    <col min="13042" max="13042" width="14.42578125" style="97" customWidth="1"/>
    <col min="13043" max="13043" width="14.28515625" style="97" customWidth="1"/>
    <col min="13044" max="13044" width="10.7109375" style="97" customWidth="1"/>
    <col min="13045" max="13045" width="9.42578125" style="97" customWidth="1"/>
    <col min="13046" max="13294" width="9.140625" style="97"/>
    <col min="13295" max="13295" width="4.7109375" style="97" customWidth="1"/>
    <col min="13296" max="13296" width="37" style="97" customWidth="1"/>
    <col min="13297" max="13297" width="10.28515625" style="97" customWidth="1"/>
    <col min="13298" max="13298" width="14.42578125" style="97" customWidth="1"/>
    <col min="13299" max="13299" width="14.28515625" style="97" customWidth="1"/>
    <col min="13300" max="13300" width="10.7109375" style="97" customWidth="1"/>
    <col min="13301" max="13301" width="9.42578125" style="97" customWidth="1"/>
    <col min="13302" max="13550" width="9.140625" style="97"/>
    <col min="13551" max="13551" width="4.7109375" style="97" customWidth="1"/>
    <col min="13552" max="13552" width="37" style="97" customWidth="1"/>
    <col min="13553" max="13553" width="10.28515625" style="97" customWidth="1"/>
    <col min="13554" max="13554" width="14.42578125" style="97" customWidth="1"/>
    <col min="13555" max="13555" width="14.28515625" style="97" customWidth="1"/>
    <col min="13556" max="13556" width="10.7109375" style="97" customWidth="1"/>
    <col min="13557" max="13557" width="9.42578125" style="97" customWidth="1"/>
    <col min="13558" max="13806" width="9.140625" style="97"/>
    <col min="13807" max="13807" width="4.7109375" style="97" customWidth="1"/>
    <col min="13808" max="13808" width="37" style="97" customWidth="1"/>
    <col min="13809" max="13809" width="10.28515625" style="97" customWidth="1"/>
    <col min="13810" max="13810" width="14.42578125" style="97" customWidth="1"/>
    <col min="13811" max="13811" width="14.28515625" style="97" customWidth="1"/>
    <col min="13812" max="13812" width="10.7109375" style="97" customWidth="1"/>
    <col min="13813" max="13813" width="9.42578125" style="97" customWidth="1"/>
    <col min="13814" max="14062" width="9.140625" style="97"/>
    <col min="14063" max="14063" width="4.7109375" style="97" customWidth="1"/>
    <col min="14064" max="14064" width="37" style="97" customWidth="1"/>
    <col min="14065" max="14065" width="10.28515625" style="97" customWidth="1"/>
    <col min="14066" max="14066" width="14.42578125" style="97" customWidth="1"/>
    <col min="14067" max="14067" width="14.28515625" style="97" customWidth="1"/>
    <col min="14068" max="14068" width="10.7109375" style="97" customWidth="1"/>
    <col min="14069" max="14069" width="9.42578125" style="97" customWidth="1"/>
    <col min="14070" max="14318" width="9.140625" style="97"/>
    <col min="14319" max="14319" width="4.7109375" style="97" customWidth="1"/>
    <col min="14320" max="14320" width="37" style="97" customWidth="1"/>
    <col min="14321" max="14321" width="10.28515625" style="97" customWidth="1"/>
    <col min="14322" max="14322" width="14.42578125" style="97" customWidth="1"/>
    <col min="14323" max="14323" width="14.28515625" style="97" customWidth="1"/>
    <col min="14324" max="14324" width="10.7109375" style="97" customWidth="1"/>
    <col min="14325" max="14325" width="9.42578125" style="97" customWidth="1"/>
    <col min="14326" max="14574" width="9.140625" style="97"/>
    <col min="14575" max="14575" width="4.7109375" style="97" customWidth="1"/>
    <col min="14576" max="14576" width="37" style="97" customWidth="1"/>
    <col min="14577" max="14577" width="10.28515625" style="97" customWidth="1"/>
    <col min="14578" max="14578" width="14.42578125" style="97" customWidth="1"/>
    <col min="14579" max="14579" width="14.28515625" style="97" customWidth="1"/>
    <col min="14580" max="14580" width="10.7109375" style="97" customWidth="1"/>
    <col min="14581" max="14581" width="9.42578125" style="97" customWidth="1"/>
    <col min="14582" max="14830" width="9.140625" style="97"/>
    <col min="14831" max="14831" width="4.7109375" style="97" customWidth="1"/>
    <col min="14832" max="14832" width="37" style="97" customWidth="1"/>
    <col min="14833" max="14833" width="10.28515625" style="97" customWidth="1"/>
    <col min="14834" max="14834" width="14.42578125" style="97" customWidth="1"/>
    <col min="14835" max="14835" width="14.28515625" style="97" customWidth="1"/>
    <col min="14836" max="14836" width="10.7109375" style="97" customWidth="1"/>
    <col min="14837" max="14837" width="9.42578125" style="97" customWidth="1"/>
    <col min="14838" max="15086" width="9.140625" style="97"/>
    <col min="15087" max="15087" width="4.7109375" style="97" customWidth="1"/>
    <col min="15088" max="15088" width="37" style="97" customWidth="1"/>
    <col min="15089" max="15089" width="10.28515625" style="97" customWidth="1"/>
    <col min="15090" max="15090" width="14.42578125" style="97" customWidth="1"/>
    <col min="15091" max="15091" width="14.28515625" style="97" customWidth="1"/>
    <col min="15092" max="15092" width="10.7109375" style="97" customWidth="1"/>
    <col min="15093" max="15093" width="9.42578125" style="97" customWidth="1"/>
    <col min="15094" max="15342" width="9.140625" style="97"/>
    <col min="15343" max="15343" width="4.7109375" style="97" customWidth="1"/>
    <col min="15344" max="15344" width="37" style="97" customWidth="1"/>
    <col min="15345" max="15345" width="10.28515625" style="97" customWidth="1"/>
    <col min="15346" max="15346" width="14.42578125" style="97" customWidth="1"/>
    <col min="15347" max="15347" width="14.28515625" style="97" customWidth="1"/>
    <col min="15348" max="15348" width="10.7109375" style="97" customWidth="1"/>
    <col min="15349" max="15349" width="9.42578125" style="97" customWidth="1"/>
    <col min="15350" max="15598" width="9.140625" style="97"/>
    <col min="15599" max="15599" width="4.7109375" style="97" customWidth="1"/>
    <col min="15600" max="15600" width="37" style="97" customWidth="1"/>
    <col min="15601" max="15601" width="10.28515625" style="97" customWidth="1"/>
    <col min="15602" max="15602" width="14.42578125" style="97" customWidth="1"/>
    <col min="15603" max="15603" width="14.28515625" style="97" customWidth="1"/>
    <col min="15604" max="15604" width="10.7109375" style="97" customWidth="1"/>
    <col min="15605" max="15605" width="9.42578125" style="97" customWidth="1"/>
    <col min="15606" max="15854" width="9.140625" style="97"/>
    <col min="15855" max="15855" width="4.7109375" style="97" customWidth="1"/>
    <col min="15856" max="15856" width="37" style="97" customWidth="1"/>
    <col min="15857" max="15857" width="10.28515625" style="97" customWidth="1"/>
    <col min="15858" max="15858" width="14.42578125" style="97" customWidth="1"/>
    <col min="15859" max="15859" width="14.28515625" style="97" customWidth="1"/>
    <col min="15860" max="15860" width="10.7109375" style="97" customWidth="1"/>
    <col min="15861" max="15861" width="9.42578125" style="97" customWidth="1"/>
    <col min="15862" max="16110" width="9.140625" style="97"/>
    <col min="16111" max="16111" width="4.7109375" style="97" customWidth="1"/>
    <col min="16112" max="16112" width="37" style="97" customWidth="1"/>
    <col min="16113" max="16113" width="10.28515625" style="97" customWidth="1"/>
    <col min="16114" max="16114" width="14.42578125" style="97" customWidth="1"/>
    <col min="16115" max="16115" width="14.28515625" style="97" customWidth="1"/>
    <col min="16116" max="16116" width="10.7109375" style="97" customWidth="1"/>
    <col min="16117" max="16117" width="9.42578125" style="97" customWidth="1"/>
    <col min="16118" max="16384" width="9.140625" style="97"/>
  </cols>
  <sheetData>
    <row r="1" spans="1:11" ht="12" customHeight="1">
      <c r="A1" s="7"/>
      <c r="B1" s="7"/>
      <c r="C1" s="7"/>
      <c r="D1" s="96"/>
      <c r="E1" s="96"/>
    </row>
    <row r="2" spans="1:11" ht="16.5" customHeight="1">
      <c r="A2" s="98"/>
      <c r="B2" s="99"/>
      <c r="C2" s="98"/>
      <c r="D2" s="100"/>
      <c r="E2" s="101"/>
      <c r="F2" s="102"/>
      <c r="G2" s="102"/>
    </row>
    <row r="3" spans="1:11" ht="28.5" customHeight="1">
      <c r="A3" s="98"/>
      <c r="B3" s="98"/>
      <c r="C3" s="98"/>
      <c r="D3" s="100"/>
      <c r="E3" s="101"/>
      <c r="F3" s="102"/>
      <c r="G3" s="102"/>
    </row>
    <row r="4" spans="1:11" ht="15.75">
      <c r="A4" s="98"/>
      <c r="B4" s="98"/>
      <c r="C4" s="98"/>
      <c r="D4" s="100"/>
      <c r="E4" s="101"/>
      <c r="F4" s="102"/>
      <c r="G4" s="102"/>
    </row>
    <row r="5" spans="1:11" ht="15">
      <c r="A5" s="98"/>
      <c r="B5" s="98"/>
      <c r="C5" s="98"/>
      <c r="D5" s="100"/>
      <c r="E5" s="332"/>
      <c r="F5" s="332"/>
      <c r="G5" s="103"/>
    </row>
    <row r="6" spans="1:11" ht="16.5" customHeight="1">
      <c r="A6" s="333" t="s">
        <v>0</v>
      </c>
      <c r="B6" s="333"/>
      <c r="C6" s="333"/>
      <c r="D6" s="333"/>
      <c r="E6" s="333"/>
      <c r="F6" s="333"/>
      <c r="G6" s="104"/>
    </row>
    <row r="7" spans="1:11" ht="16.5" customHeight="1">
      <c r="A7" s="333" t="s">
        <v>164</v>
      </c>
      <c r="B7" s="333"/>
      <c r="C7" s="333"/>
      <c r="D7" s="333"/>
      <c r="E7" s="333"/>
      <c r="F7" s="333"/>
      <c r="G7" s="104"/>
    </row>
    <row r="8" spans="1:11" ht="15.75" customHeight="1">
      <c r="A8" s="333" t="s">
        <v>165</v>
      </c>
      <c r="B8" s="333"/>
      <c r="C8" s="333"/>
      <c r="D8" s="333"/>
      <c r="E8" s="333"/>
      <c r="F8" s="333"/>
      <c r="G8" s="104"/>
    </row>
    <row r="9" spans="1:11" ht="15.75" customHeight="1">
      <c r="A9" s="105"/>
      <c r="B9" s="105"/>
      <c r="C9" s="105"/>
      <c r="D9" s="106"/>
      <c r="E9" s="105"/>
      <c r="F9" s="106"/>
      <c r="G9" s="107"/>
    </row>
    <row r="10" spans="1:11" s="8" customFormat="1" ht="95.25" customHeight="1">
      <c r="A10" s="15" t="s">
        <v>3</v>
      </c>
      <c r="B10" s="15" t="s">
        <v>166</v>
      </c>
      <c r="C10" s="15" t="s">
        <v>5</v>
      </c>
      <c r="D10" s="16" t="s">
        <v>167</v>
      </c>
      <c r="E10" s="16" t="s">
        <v>168</v>
      </c>
      <c r="F10" s="17" t="s">
        <v>8</v>
      </c>
      <c r="G10" s="17" t="s">
        <v>9</v>
      </c>
    </row>
    <row r="11" spans="1:11" s="22" customFormat="1" ht="15.75" customHeight="1">
      <c r="A11" s="108">
        <v>1</v>
      </c>
      <c r="B11" s="108">
        <v>2</v>
      </c>
      <c r="C11" s="108">
        <v>3</v>
      </c>
      <c r="D11" s="109">
        <v>4</v>
      </c>
      <c r="E11" s="109">
        <v>5</v>
      </c>
      <c r="F11" s="110" t="s">
        <v>11</v>
      </c>
      <c r="G11" s="110"/>
      <c r="J11" s="23"/>
      <c r="K11" s="23"/>
    </row>
    <row r="12" spans="1:11" ht="33.75" customHeight="1">
      <c r="A12" s="111" t="s">
        <v>12</v>
      </c>
      <c r="B12" s="112" t="s">
        <v>169</v>
      </c>
      <c r="C12" s="111" t="s">
        <v>170</v>
      </c>
      <c r="D12" s="113">
        <f>D13+D22+D27+D28+D30</f>
        <v>2082076</v>
      </c>
      <c r="E12" s="113">
        <f>E13+E22+E27+E28+E30</f>
        <v>3552098</v>
      </c>
      <c r="F12" s="27">
        <f>E12/D12</f>
        <v>1.7060366672494183</v>
      </c>
      <c r="G12" s="113"/>
      <c r="H12" s="91"/>
      <c r="I12" s="114">
        <f>'[5]форма ДАРЕМ 2022'!D348</f>
        <v>0</v>
      </c>
      <c r="J12" s="114">
        <f>E12-I12</f>
        <v>3552098</v>
      </c>
      <c r="K12" s="113">
        <f>E12-'[5]форма ДАРЕМ 2022'!D350</f>
        <v>0</v>
      </c>
    </row>
    <row r="13" spans="1:11" ht="15">
      <c r="A13" s="111">
        <v>1</v>
      </c>
      <c r="B13" s="112" t="s">
        <v>171</v>
      </c>
      <c r="C13" s="111" t="s">
        <v>172</v>
      </c>
      <c r="D13" s="115">
        <f>SUM(D14:D18)</f>
        <v>1555617</v>
      </c>
      <c r="E13" s="115">
        <f>SUM(E14:E18)</f>
        <v>2622976</v>
      </c>
      <c r="F13" s="27">
        <f>IF(E13=0,0,E13/D13)</f>
        <v>1.6861322549187878</v>
      </c>
      <c r="G13" s="113"/>
      <c r="H13" s="91"/>
      <c r="J13" s="116"/>
      <c r="K13" s="113">
        <f>E13-'[5]форма ДАРЕМ 2022'!D351</f>
        <v>0</v>
      </c>
    </row>
    <row r="14" spans="1:11" s="120" customFormat="1" ht="15">
      <c r="A14" s="117" t="s">
        <v>18</v>
      </c>
      <c r="B14" s="44" t="s">
        <v>173</v>
      </c>
      <c r="C14" s="117" t="s">
        <v>172</v>
      </c>
      <c r="D14" s="118">
        <f>'[5]Утвержд.тариф ДКРЕМ 2020-2024г'!I12</f>
        <v>201509</v>
      </c>
      <c r="E14" s="118">
        <f>'[5]форма ДАРЕМ 2022'!D352</f>
        <v>248866</v>
      </c>
      <c r="F14" s="39">
        <f>IF(E14=0,0,E14/D14)</f>
        <v>1.2350118356996462</v>
      </c>
      <c r="G14" s="113"/>
      <c r="H14" s="91"/>
      <c r="I14" s="91"/>
      <c r="J14" s="116"/>
      <c r="K14" s="119"/>
    </row>
    <row r="15" spans="1:11" s="120" customFormat="1" ht="15">
      <c r="A15" s="117" t="s">
        <v>20</v>
      </c>
      <c r="B15" s="44" t="s">
        <v>21</v>
      </c>
      <c r="C15" s="117" t="s">
        <v>172</v>
      </c>
      <c r="D15" s="118">
        <f>'[5]Утвержд.тариф ДКРЕМ 2020-2024г'!I13</f>
        <v>0</v>
      </c>
      <c r="E15" s="118">
        <f>'[5]форма ДАРЕМ 2022'!D353</f>
        <v>0</v>
      </c>
      <c r="F15" s="39">
        <f t="shared" ref="F15:F82" si="0">IF(E15=0,0,E15/D15)</f>
        <v>0</v>
      </c>
      <c r="G15" s="113"/>
      <c r="H15" s="91"/>
      <c r="I15" s="91"/>
      <c r="J15" s="116"/>
      <c r="K15" s="119"/>
    </row>
    <row r="16" spans="1:11" s="120" customFormat="1" ht="15">
      <c r="A16" s="117" t="s">
        <v>22</v>
      </c>
      <c r="B16" s="121" t="s">
        <v>174</v>
      </c>
      <c r="C16" s="117" t="s">
        <v>172</v>
      </c>
      <c r="D16" s="118">
        <f>'[5]Утвержд.тариф ДКРЕМ 2020-2024г'!I14</f>
        <v>3784</v>
      </c>
      <c r="E16" s="118">
        <f>'[5]форма ДАРЕМ 2022'!D354</f>
        <v>3242</v>
      </c>
      <c r="F16" s="39">
        <f t="shared" si="0"/>
        <v>0.85676532769556024</v>
      </c>
      <c r="G16" s="122">
        <f>E16-(D16-(D16*5%))</f>
        <v>-352.80000000000018</v>
      </c>
      <c r="H16" s="91"/>
      <c r="I16" s="91"/>
      <c r="J16" s="116"/>
      <c r="K16" s="119"/>
    </row>
    <row r="17" spans="1:15" s="120" customFormat="1" ht="15">
      <c r="A17" s="117" t="s">
        <v>24</v>
      </c>
      <c r="B17" s="123" t="s">
        <v>25</v>
      </c>
      <c r="C17" s="117" t="s">
        <v>172</v>
      </c>
      <c r="D17" s="118"/>
      <c r="E17" s="118"/>
      <c r="F17" s="39"/>
      <c r="G17" s="122"/>
      <c r="H17" s="91"/>
      <c r="I17" s="91"/>
      <c r="J17" s="116"/>
      <c r="K17" s="119"/>
    </row>
    <row r="18" spans="1:15" ht="30">
      <c r="A18" s="117" t="s">
        <v>26</v>
      </c>
      <c r="B18" s="124" t="s">
        <v>27</v>
      </c>
      <c r="C18" s="118" t="s">
        <v>172</v>
      </c>
      <c r="D18" s="125">
        <f>SUM(D19:D21)</f>
        <v>1350324</v>
      </c>
      <c r="E18" s="126">
        <f>'[5]форма ДАРЕМ 2022'!D360</f>
        <v>2370868</v>
      </c>
      <c r="F18" s="127">
        <f t="shared" si="0"/>
        <v>1.7557771320068369</v>
      </c>
      <c r="G18" s="122"/>
      <c r="H18" s="91"/>
      <c r="I18" s="91"/>
      <c r="J18" s="116"/>
      <c r="K18" s="119"/>
    </row>
    <row r="19" spans="1:15" s="120" customFormat="1" ht="15">
      <c r="A19" s="117" t="s">
        <v>28</v>
      </c>
      <c r="B19" s="121" t="s">
        <v>31</v>
      </c>
      <c r="C19" s="117" t="s">
        <v>172</v>
      </c>
      <c r="D19" s="118">
        <f>'[5]Утвержд.тариф ДКРЕМ 2020-2024г'!I17</f>
        <v>1183508</v>
      </c>
      <c r="E19" s="128">
        <f>'[5]форма ДАРЕМ 2022'!D362</f>
        <v>2087460</v>
      </c>
      <c r="F19" s="39">
        <f t="shared" si="0"/>
        <v>1.7637903588315416</v>
      </c>
      <c r="G19" s="122"/>
      <c r="H19" s="91"/>
      <c r="I19" s="91"/>
      <c r="J19" s="116"/>
      <c r="K19" s="119"/>
    </row>
    <row r="20" spans="1:15" s="120" customFormat="1" ht="15">
      <c r="A20" s="117" t="s">
        <v>30</v>
      </c>
      <c r="B20" s="121" t="s">
        <v>33</v>
      </c>
      <c r="C20" s="117" t="s">
        <v>172</v>
      </c>
      <c r="D20" s="118">
        <v>117645</v>
      </c>
      <c r="E20" s="128">
        <f>'[5]форма ДАРЕМ 2022'!D364</f>
        <v>207714</v>
      </c>
      <c r="F20" s="39">
        <f t="shared" si="0"/>
        <v>1.765599897998215</v>
      </c>
      <c r="G20" s="122"/>
      <c r="H20" s="91"/>
      <c r="I20" s="91"/>
      <c r="J20" s="116"/>
      <c r="K20" s="119"/>
    </row>
    <row r="21" spans="1:15" s="120" customFormat="1" ht="15">
      <c r="A21" s="117" t="s">
        <v>32</v>
      </c>
      <c r="B21" s="121" t="s">
        <v>175</v>
      </c>
      <c r="C21" s="117" t="s">
        <v>172</v>
      </c>
      <c r="D21" s="118">
        <v>49171</v>
      </c>
      <c r="E21" s="128">
        <f>'[5]форма ДАРЕМ 2022'!D363</f>
        <v>75694</v>
      </c>
      <c r="F21" s="39">
        <f t="shared" si="0"/>
        <v>1.5394033068271948</v>
      </c>
      <c r="G21" s="122"/>
      <c r="H21" s="91"/>
      <c r="I21" s="91"/>
      <c r="J21" s="116"/>
      <c r="K21" s="119"/>
    </row>
    <row r="22" spans="1:15" ht="18" customHeight="1">
      <c r="A22" s="111">
        <v>2</v>
      </c>
      <c r="B22" s="112" t="s">
        <v>35</v>
      </c>
      <c r="C22" s="111" t="s">
        <v>172</v>
      </c>
      <c r="D22" s="113">
        <f>D23+D24+D25+D26</f>
        <v>330509</v>
      </c>
      <c r="E22" s="129">
        <f>E23+E24+E25+E26</f>
        <v>602624</v>
      </c>
      <c r="F22" s="27">
        <f t="shared" si="0"/>
        <v>1.8233209988230275</v>
      </c>
      <c r="G22" s="122"/>
      <c r="H22" s="91"/>
      <c r="I22" s="91"/>
      <c r="J22" s="116"/>
      <c r="K22" s="113">
        <f>E22-'[5]форма ДАРЕМ 2022'!D365</f>
        <v>0</v>
      </c>
    </row>
    <row r="23" spans="1:15" ht="30">
      <c r="A23" s="130" t="s">
        <v>36</v>
      </c>
      <c r="B23" s="35" t="s">
        <v>176</v>
      </c>
      <c r="C23" s="117" t="s">
        <v>172</v>
      </c>
      <c r="D23" s="118">
        <f>'[5]Утвержд.тариф ДКРЕМ 2020-2024г'!I21</f>
        <v>296287</v>
      </c>
      <c r="E23" s="128">
        <f>'[5]форма ДАРЕМ 2022'!D366</f>
        <v>540260</v>
      </c>
      <c r="F23" s="39">
        <f t="shared" si="0"/>
        <v>1.8234347102640345</v>
      </c>
      <c r="G23" s="122"/>
      <c r="H23" s="91"/>
      <c r="I23" s="91"/>
      <c r="J23" s="116"/>
      <c r="K23" s="113"/>
    </row>
    <row r="24" spans="1:15" ht="15">
      <c r="A24" s="117" t="s">
        <v>38</v>
      </c>
      <c r="B24" s="44" t="s">
        <v>39</v>
      </c>
      <c r="C24" s="117" t="s">
        <v>172</v>
      </c>
      <c r="D24" s="118">
        <f>'[5]Утвержд.тариф ДКРЕМ 2020-2024г'!I23</f>
        <v>25333</v>
      </c>
      <c r="E24" s="128">
        <f>'[5]форма ДАРЕМ 2022'!D369+'[5]форма ДАРЕМ 2022'!D370</f>
        <v>45668</v>
      </c>
      <c r="F24" s="39">
        <f t="shared" si="0"/>
        <v>1.8027079303675049</v>
      </c>
      <c r="G24" s="122"/>
      <c r="H24" s="91"/>
      <c r="I24" s="91"/>
      <c r="J24" s="116"/>
      <c r="K24" s="113"/>
    </row>
    <row r="25" spans="1:15" ht="15" customHeight="1">
      <c r="A25" s="117" t="s">
        <v>177</v>
      </c>
      <c r="B25" s="44" t="s">
        <v>178</v>
      </c>
      <c r="C25" s="117" t="s">
        <v>172</v>
      </c>
      <c r="D25" s="118">
        <f>'[5]Утвержд.тариф ДКРЕМ 2020-2024г'!I25</f>
        <v>8889</v>
      </c>
      <c r="E25" s="128">
        <f>'[5]форма ДАРЕМ 2022'!D372</f>
        <v>15321</v>
      </c>
      <c r="F25" s="39">
        <f t="shared" si="0"/>
        <v>1.723590955113061</v>
      </c>
      <c r="G25" s="122"/>
      <c r="H25" s="91"/>
      <c r="I25" s="91"/>
      <c r="J25" s="116"/>
      <c r="K25" s="113"/>
      <c r="O25" s="131"/>
    </row>
    <row r="26" spans="1:15" ht="30">
      <c r="A26" s="117" t="s">
        <v>179</v>
      </c>
      <c r="B26" s="44" t="s">
        <v>180</v>
      </c>
      <c r="C26" s="117" t="s">
        <v>172</v>
      </c>
      <c r="D26" s="118"/>
      <c r="E26" s="128">
        <f>'[5]форма ДАРЕМ 2022'!D371</f>
        <v>1375</v>
      </c>
      <c r="F26" s="39"/>
      <c r="G26" s="122"/>
      <c r="H26" s="91"/>
      <c r="I26" s="91"/>
      <c r="J26" s="116"/>
      <c r="K26" s="113"/>
    </row>
    <row r="27" spans="1:15" ht="15">
      <c r="A27" s="111">
        <v>3</v>
      </c>
      <c r="B27" s="112" t="s">
        <v>49</v>
      </c>
      <c r="C27" s="20" t="s">
        <v>172</v>
      </c>
      <c r="D27" s="113">
        <f>'[5]Утвержд.тариф ДКРЕМ 2020-2024г'!I27</f>
        <v>36939</v>
      </c>
      <c r="E27" s="129">
        <f>'[5]форма ДАРЕМ 2022'!D373</f>
        <v>44657</v>
      </c>
      <c r="F27" s="27">
        <f t="shared" si="0"/>
        <v>1.20893906169631</v>
      </c>
      <c r="G27" s="122"/>
      <c r="H27" s="91"/>
      <c r="I27" s="91"/>
      <c r="J27" s="116"/>
      <c r="K27" s="113">
        <f>E27-'[5]форма ДАРЕМ 2022'!D373</f>
        <v>0</v>
      </c>
    </row>
    <row r="28" spans="1:15" ht="15">
      <c r="A28" s="111">
        <v>4</v>
      </c>
      <c r="B28" s="112" t="s">
        <v>181</v>
      </c>
      <c r="C28" s="111" t="s">
        <v>172</v>
      </c>
      <c r="D28" s="113"/>
      <c r="E28" s="113"/>
      <c r="F28" s="27"/>
      <c r="G28" s="122"/>
      <c r="H28" s="91"/>
      <c r="I28" s="91"/>
      <c r="J28" s="116"/>
      <c r="K28" s="113"/>
    </row>
    <row r="29" spans="1:15" s="120" customFormat="1" ht="15">
      <c r="A29" s="117" t="s">
        <v>182</v>
      </c>
      <c r="B29" s="44" t="s">
        <v>53</v>
      </c>
      <c r="C29" s="117" t="s">
        <v>172</v>
      </c>
      <c r="D29" s="132"/>
      <c r="E29" s="132"/>
      <c r="F29" s="39"/>
      <c r="G29" s="122"/>
      <c r="H29" s="91"/>
      <c r="I29" s="91"/>
      <c r="J29" s="116"/>
      <c r="K29" s="113"/>
    </row>
    <row r="30" spans="1:15" s="120" customFormat="1" ht="18" customHeight="1">
      <c r="A30" s="111">
        <v>5</v>
      </c>
      <c r="B30" s="112" t="s">
        <v>55</v>
      </c>
      <c r="C30" s="111" t="s">
        <v>172</v>
      </c>
      <c r="D30" s="113">
        <f>SUM(D31:D39)</f>
        <v>159011</v>
      </c>
      <c r="E30" s="113">
        <f>SUM(E31:E39)</f>
        <v>281841</v>
      </c>
      <c r="F30" s="27">
        <f t="shared" si="0"/>
        <v>1.7724622824836018</v>
      </c>
      <c r="G30" s="122"/>
      <c r="H30" s="91"/>
      <c r="I30" s="91">
        <f>E30-E39</f>
        <v>123827</v>
      </c>
      <c r="J30" s="116"/>
      <c r="K30" s="113">
        <f>E30-'[5]форма ДАРЕМ 2022'!D376</f>
        <v>0</v>
      </c>
    </row>
    <row r="31" spans="1:15" s="120" customFormat="1" ht="15">
      <c r="A31" s="130" t="s">
        <v>56</v>
      </c>
      <c r="B31" s="44" t="s">
        <v>89</v>
      </c>
      <c r="C31" s="117" t="s">
        <v>172</v>
      </c>
      <c r="D31" s="132">
        <f>'[5]Утвержд.тариф ДКРЕМ 2020-2024г'!I31</f>
        <v>38</v>
      </c>
      <c r="E31" s="132">
        <f>'[5]форма ДАРЕМ 2022'!D377</f>
        <v>40</v>
      </c>
      <c r="F31" s="39">
        <f t="shared" si="0"/>
        <v>1.0526315789473684</v>
      </c>
      <c r="G31" s="122"/>
      <c r="H31" s="91"/>
      <c r="I31" s="91"/>
      <c r="J31" s="116"/>
      <c r="K31" s="113"/>
    </row>
    <row r="32" spans="1:15" s="120" customFormat="1" ht="15">
      <c r="A32" s="117" t="s">
        <v>58</v>
      </c>
      <c r="B32" s="44" t="s">
        <v>95</v>
      </c>
      <c r="C32" s="117" t="s">
        <v>172</v>
      </c>
      <c r="D32" s="132">
        <f>'[5]Утвержд.тариф ДКРЕМ 2020-2024г'!I32</f>
        <v>22503</v>
      </c>
      <c r="E32" s="132">
        <f>'[5]форма ДАРЕМ 2022'!D378</f>
        <v>34829</v>
      </c>
      <c r="F32" s="39">
        <f t="shared" si="0"/>
        <v>1.5477491889970225</v>
      </c>
      <c r="G32" s="122"/>
      <c r="H32" s="91"/>
      <c r="I32" s="91"/>
      <c r="J32" s="116"/>
      <c r="K32" s="113"/>
    </row>
    <row r="33" spans="1:11" s="120" customFormat="1" ht="15">
      <c r="A33" s="117" t="s">
        <v>60</v>
      </c>
      <c r="B33" s="44" t="s">
        <v>83</v>
      </c>
      <c r="C33" s="117" t="s">
        <v>172</v>
      </c>
      <c r="D33" s="132"/>
      <c r="E33" s="133"/>
      <c r="F33" s="39"/>
      <c r="G33" s="122"/>
      <c r="H33" s="91"/>
      <c r="I33" s="91"/>
      <c r="J33" s="116"/>
      <c r="K33" s="113"/>
    </row>
    <row r="34" spans="1:11" s="120" customFormat="1" ht="30">
      <c r="A34" s="117" t="s">
        <v>62</v>
      </c>
      <c r="B34" s="44" t="s">
        <v>97</v>
      </c>
      <c r="C34" s="117" t="s">
        <v>172</v>
      </c>
      <c r="D34" s="132">
        <f>'[5]Утвержд.тариф ДКРЕМ 2020-2024г'!I34</f>
        <v>3</v>
      </c>
      <c r="E34" s="132">
        <f>'[5]форма ДАРЕМ 2022'!D380</f>
        <v>2</v>
      </c>
      <c r="F34" s="134">
        <f t="shared" si="0"/>
        <v>0.66666666666666663</v>
      </c>
      <c r="G34" s="122">
        <f>E34-(D34-(D34*5%))</f>
        <v>-0.85000000000000009</v>
      </c>
      <c r="H34" s="91"/>
      <c r="I34" s="91"/>
      <c r="J34" s="116"/>
      <c r="K34" s="119"/>
    </row>
    <row r="35" spans="1:11" s="120" customFormat="1" ht="19.5" customHeight="1">
      <c r="A35" s="117" t="s">
        <v>183</v>
      </c>
      <c r="B35" s="44" t="s">
        <v>99</v>
      </c>
      <c r="C35" s="117" t="s">
        <v>172</v>
      </c>
      <c r="D35" s="132">
        <f>'[5]Утвержд.тариф ДКРЕМ 2020-2024г'!I35</f>
        <v>5708</v>
      </c>
      <c r="E35" s="132">
        <f>'[5]форма ДАРЕМ 2022'!D381</f>
        <v>6143</v>
      </c>
      <c r="F35" s="39">
        <f t="shared" si="0"/>
        <v>1.0762088297126839</v>
      </c>
      <c r="G35" s="122"/>
      <c r="H35" s="91"/>
      <c r="I35" s="91"/>
      <c r="J35" s="116"/>
      <c r="K35" s="119"/>
    </row>
    <row r="36" spans="1:11" ht="48" customHeight="1">
      <c r="A36" s="117" t="s">
        <v>184</v>
      </c>
      <c r="B36" s="44" t="s">
        <v>185</v>
      </c>
      <c r="C36" s="117" t="s">
        <v>172</v>
      </c>
      <c r="D36" s="132">
        <f>'[5]Утвержд.тариф ДКРЕМ 2020-2024г'!I36</f>
        <v>13532</v>
      </c>
      <c r="E36" s="132">
        <f>'[5]форма ДАРЕМ 2022'!D387+1</f>
        <v>23534</v>
      </c>
      <c r="F36" s="39">
        <f t="shared" si="0"/>
        <v>1.7391368607744606</v>
      </c>
      <c r="G36" s="122"/>
      <c r="H36" s="91"/>
      <c r="I36" s="91"/>
      <c r="J36" s="116"/>
      <c r="K36" s="119"/>
    </row>
    <row r="37" spans="1:11" ht="15">
      <c r="A37" s="117" t="s">
        <v>186</v>
      </c>
      <c r="B37" s="44" t="s">
        <v>187</v>
      </c>
      <c r="C37" s="117" t="s">
        <v>172</v>
      </c>
      <c r="D37" s="132">
        <f>'[5]Утвержд.тариф ДКРЕМ 2020-2024г'!I37</f>
        <v>4806</v>
      </c>
      <c r="E37" s="132">
        <f>'[5]форма ДАРЕМ 2022'!D388</f>
        <v>6842</v>
      </c>
      <c r="F37" s="39">
        <f t="shared" si="0"/>
        <v>1.4236371202663338</v>
      </c>
      <c r="G37" s="122"/>
      <c r="H37" s="91"/>
      <c r="I37" s="91"/>
      <c r="J37" s="116"/>
      <c r="K37" s="119"/>
    </row>
    <row r="38" spans="1:11" ht="15">
      <c r="A38" s="117" t="s">
        <v>188</v>
      </c>
      <c r="B38" s="44" t="s">
        <v>189</v>
      </c>
      <c r="C38" s="117" t="s">
        <v>172</v>
      </c>
      <c r="D38" s="132">
        <f>'[5]Утвержд.тариф ДКРЕМ 2020-2024г'!I38</f>
        <v>4992</v>
      </c>
      <c r="E38" s="132">
        <f>'[5]форма ДАРЕМ 2022'!D389</f>
        <v>52437</v>
      </c>
      <c r="F38" s="39">
        <f t="shared" si="0"/>
        <v>10.50420673076923</v>
      </c>
      <c r="G38" s="122"/>
      <c r="H38" s="91"/>
      <c r="I38" s="91"/>
      <c r="J38" s="116"/>
      <c r="K38" s="119"/>
    </row>
    <row r="39" spans="1:11" ht="30">
      <c r="A39" s="117" t="s">
        <v>190</v>
      </c>
      <c r="B39" s="44" t="s">
        <v>191</v>
      </c>
      <c r="C39" s="117" t="s">
        <v>172</v>
      </c>
      <c r="D39" s="132">
        <f>'[5]Утвержд.тариф ДКРЕМ 2020-2024г'!I39</f>
        <v>107429</v>
      </c>
      <c r="E39" s="135">
        <f>'[5]форма ДАРЕМ 2022'!D395</f>
        <v>158014</v>
      </c>
      <c r="F39" s="39">
        <f t="shared" si="0"/>
        <v>1.4708691321710152</v>
      </c>
      <c r="G39" s="122"/>
      <c r="H39" s="91"/>
      <c r="I39" s="91"/>
      <c r="J39" s="116"/>
      <c r="K39" s="119"/>
    </row>
    <row r="40" spans="1:11" ht="15">
      <c r="A40" s="111" t="s">
        <v>64</v>
      </c>
      <c r="B40" s="112" t="s">
        <v>65</v>
      </c>
      <c r="C40" s="111" t="s">
        <v>172</v>
      </c>
      <c r="D40" s="113">
        <f>D41+D64+D67</f>
        <v>119880</v>
      </c>
      <c r="E40" s="113">
        <f>E41+E64+E67-1</f>
        <v>189221</v>
      </c>
      <c r="F40" s="27">
        <f t="shared" si="0"/>
        <v>1.5784200867534202</v>
      </c>
      <c r="G40" s="122"/>
      <c r="H40" s="91"/>
      <c r="I40" s="114"/>
      <c r="J40" s="114"/>
      <c r="K40" s="135">
        <f>E40-'[5]форма ДАРЕМ 2022'!D418</f>
        <v>0</v>
      </c>
    </row>
    <row r="41" spans="1:11" ht="28.5">
      <c r="A41" s="136" t="s">
        <v>66</v>
      </c>
      <c r="B41" s="112" t="s">
        <v>67</v>
      </c>
      <c r="C41" s="136" t="s">
        <v>172</v>
      </c>
      <c r="D41" s="113">
        <f>SUM(D42:D46)</f>
        <v>38937</v>
      </c>
      <c r="E41" s="113">
        <f>SUM(E42:E46)-1</f>
        <v>69021</v>
      </c>
      <c r="F41" s="27">
        <f t="shared" si="0"/>
        <v>1.7726327143847753</v>
      </c>
      <c r="G41" s="122"/>
      <c r="H41" s="91"/>
      <c r="I41" s="91"/>
      <c r="J41" s="116"/>
      <c r="K41" s="135">
        <f>E41-'[5]форма ДАРЕМ 2022'!D419</f>
        <v>0</v>
      </c>
    </row>
    <row r="42" spans="1:11" ht="30">
      <c r="A42" s="117" t="s">
        <v>68</v>
      </c>
      <c r="B42" s="137" t="s">
        <v>192</v>
      </c>
      <c r="C42" s="138" t="s">
        <v>172</v>
      </c>
      <c r="D42" s="132">
        <f>'[5]Утвержд.тариф ДКРЕМ 2020-2024г'!I42</f>
        <v>19095</v>
      </c>
      <c r="E42" s="132">
        <f>'[5]форма ДАРЕМ 2022'!D420</f>
        <v>41900</v>
      </c>
      <c r="F42" s="39">
        <f t="shared" si="0"/>
        <v>2.1942916993977479</v>
      </c>
      <c r="G42" s="122"/>
      <c r="H42" s="91"/>
      <c r="I42" s="91"/>
      <c r="J42" s="116"/>
      <c r="K42" s="135">
        <f>E42-'[5]форма ДАРЕМ 2022'!D420</f>
        <v>0</v>
      </c>
    </row>
    <row r="43" spans="1:11" s="120" customFormat="1" ht="15">
      <c r="A43" s="117" t="s">
        <v>70</v>
      </c>
      <c r="B43" s="137" t="s">
        <v>39</v>
      </c>
      <c r="C43" s="138" t="s">
        <v>172</v>
      </c>
      <c r="D43" s="132">
        <f>'[5]Утвержд.тариф ДКРЕМ 2020-2024г'!I44</f>
        <v>1633</v>
      </c>
      <c r="E43" s="132">
        <f>'[5]форма ДАРЕМ 2022'!D424+'[5]форма ДАРЕМ 2022'!D423</f>
        <v>3550</v>
      </c>
      <c r="F43" s="39">
        <f t="shared" si="0"/>
        <v>2.1739130434782608</v>
      </c>
      <c r="G43" s="122"/>
      <c r="H43" s="91"/>
      <c r="I43" s="91"/>
      <c r="J43" s="116"/>
      <c r="K43" s="119"/>
    </row>
    <row r="44" spans="1:11" s="120" customFormat="1" ht="14.25" customHeight="1">
      <c r="A44" s="117" t="s">
        <v>76</v>
      </c>
      <c r="B44" s="44" t="s">
        <v>178</v>
      </c>
      <c r="C44" s="138" t="s">
        <v>172</v>
      </c>
      <c r="D44" s="132">
        <f>'[5]Утвержд.тариф ДКРЕМ 2020-2024г'!I46</f>
        <v>573</v>
      </c>
      <c r="E44" s="132">
        <f>'[5]форма ДАРЕМ 2022'!D425</f>
        <v>979</v>
      </c>
      <c r="F44" s="39">
        <f t="shared" si="0"/>
        <v>1.7085514834205933</v>
      </c>
      <c r="G44" s="122"/>
      <c r="H44" s="91"/>
      <c r="I44" s="91"/>
      <c r="J44" s="116"/>
      <c r="K44" s="119"/>
    </row>
    <row r="45" spans="1:11" ht="15">
      <c r="A45" s="117" t="s">
        <v>78</v>
      </c>
      <c r="B45" s="137" t="s">
        <v>77</v>
      </c>
      <c r="C45" s="138" t="s">
        <v>172</v>
      </c>
      <c r="D45" s="132">
        <f>'[5]Утвержд.тариф ДКРЕМ 2020-2024г'!I47</f>
        <v>7161</v>
      </c>
      <c r="E45" s="132">
        <f>'[5]форма ДАРЕМ 2022'!D426</f>
        <v>8205</v>
      </c>
      <c r="F45" s="39">
        <f t="shared" si="0"/>
        <v>1.1457896941767909</v>
      </c>
      <c r="G45" s="122"/>
      <c r="H45" s="91"/>
      <c r="I45" s="91"/>
      <c r="J45" s="116"/>
      <c r="K45" s="119"/>
    </row>
    <row r="46" spans="1:11" ht="15" customHeight="1">
      <c r="A46" s="117" t="s">
        <v>193</v>
      </c>
      <c r="B46" s="44" t="s">
        <v>79</v>
      </c>
      <c r="C46" s="138" t="s">
        <v>172</v>
      </c>
      <c r="D46" s="139">
        <f>SUM(D47:D63)</f>
        <v>10475</v>
      </c>
      <c r="E46" s="139">
        <f>'[5]форма ДАРЕМ 2022'!D427</f>
        <v>14388</v>
      </c>
      <c r="F46" s="39">
        <f t="shared" si="0"/>
        <v>1.3735560859188545</v>
      </c>
      <c r="G46" s="122"/>
      <c r="H46" s="91"/>
      <c r="I46" s="91"/>
      <c r="J46" s="116"/>
      <c r="K46" s="135">
        <f>E46-'[5]форма ДАРЕМ 2022'!D427</f>
        <v>0</v>
      </c>
    </row>
    <row r="47" spans="1:11" ht="15">
      <c r="A47" s="117" t="s">
        <v>194</v>
      </c>
      <c r="B47" s="137" t="s">
        <v>81</v>
      </c>
      <c r="C47" s="138" t="s">
        <v>172</v>
      </c>
      <c r="D47" s="132">
        <f>'[5]Утвержд.тариф ДКРЕМ 2020-2024г'!I49</f>
        <v>488</v>
      </c>
      <c r="E47" s="132">
        <f>'[5]форма ДАРЕМ 2022'!D428</f>
        <v>457</v>
      </c>
      <c r="F47" s="39">
        <f t="shared" si="0"/>
        <v>0.93647540983606559</v>
      </c>
      <c r="G47" s="122">
        <f>E47-(D47-(D47*5%))</f>
        <v>-6.6000000000000227</v>
      </c>
      <c r="H47" s="91"/>
      <c r="I47" s="91"/>
      <c r="J47" s="116"/>
      <c r="K47" s="135"/>
    </row>
    <row r="48" spans="1:11" ht="17.25" customHeight="1">
      <c r="A48" s="117" t="s">
        <v>195</v>
      </c>
      <c r="B48" s="137" t="s">
        <v>83</v>
      </c>
      <c r="C48" s="138" t="s">
        <v>172</v>
      </c>
      <c r="D48" s="132">
        <f>'[5]Утвержд.тариф ДКРЕМ 2020-2024г'!I50</f>
        <v>390</v>
      </c>
      <c r="E48" s="132">
        <f>'[5]форма ДАРЕМ 2022'!D429</f>
        <v>476</v>
      </c>
      <c r="F48" s="39">
        <f t="shared" si="0"/>
        <v>1.2205128205128206</v>
      </c>
      <c r="G48" s="122"/>
      <c r="H48" s="91"/>
      <c r="I48" s="91"/>
      <c r="J48" s="116"/>
      <c r="K48" s="135"/>
    </row>
    <row r="49" spans="1:11" ht="15">
      <c r="A49" s="117" t="s">
        <v>196</v>
      </c>
      <c r="B49" s="137" t="s">
        <v>197</v>
      </c>
      <c r="C49" s="138" t="s">
        <v>172</v>
      </c>
      <c r="D49" s="132">
        <f>'[5]Утвержд.тариф ДКРЕМ 2020-2024г'!I51</f>
        <v>472</v>
      </c>
      <c r="E49" s="132">
        <f>'[5]форма ДАРЕМ 2022'!D430-2</f>
        <v>547</v>
      </c>
      <c r="F49" s="39">
        <f t="shared" si="0"/>
        <v>1.1588983050847457</v>
      </c>
      <c r="G49" s="122"/>
      <c r="H49" s="91"/>
      <c r="I49" s="91"/>
      <c r="J49" s="116"/>
      <c r="K49" s="135"/>
    </row>
    <row r="50" spans="1:11" ht="15" customHeight="1">
      <c r="A50" s="117" t="s">
        <v>198</v>
      </c>
      <c r="B50" s="137" t="s">
        <v>87</v>
      </c>
      <c r="C50" s="138" t="s">
        <v>172</v>
      </c>
      <c r="D50" s="132"/>
      <c r="E50" s="132">
        <f>'[5]форма ДАРЕМ 2022'!D437</f>
        <v>11</v>
      </c>
      <c r="F50" s="39"/>
      <c r="G50" s="122"/>
      <c r="H50" s="91"/>
      <c r="I50" s="91"/>
      <c r="J50" s="116"/>
      <c r="K50" s="135"/>
    </row>
    <row r="51" spans="1:11" ht="15" customHeight="1">
      <c r="A51" s="117" t="s">
        <v>199</v>
      </c>
      <c r="B51" s="137" t="s">
        <v>89</v>
      </c>
      <c r="C51" s="138" t="s">
        <v>172</v>
      </c>
      <c r="D51" s="132">
        <f>'[5]Утвержд.тариф ДКРЕМ 2020-2024г'!I53</f>
        <v>225</v>
      </c>
      <c r="E51" s="132">
        <f>'[5]форма ДАРЕМ 2022'!D438</f>
        <v>219</v>
      </c>
      <c r="F51" s="39">
        <f t="shared" si="0"/>
        <v>0.97333333333333338</v>
      </c>
      <c r="G51" s="122"/>
      <c r="H51" s="91"/>
      <c r="I51" s="91"/>
      <c r="J51" s="116"/>
      <c r="K51" s="135"/>
    </row>
    <row r="52" spans="1:11" ht="30">
      <c r="A52" s="117" t="s">
        <v>200</v>
      </c>
      <c r="B52" s="137" t="s">
        <v>201</v>
      </c>
      <c r="C52" s="138" t="s">
        <v>172</v>
      </c>
      <c r="D52" s="132"/>
      <c r="E52" s="132">
        <f>'[5]форма ДАРЕМ 2022'!D439</f>
        <v>39</v>
      </c>
      <c r="F52" s="39"/>
      <c r="G52" s="122"/>
      <c r="H52" s="91"/>
      <c r="I52" s="91"/>
      <c r="J52" s="116"/>
      <c r="K52" s="135"/>
    </row>
    <row r="53" spans="1:11" ht="15">
      <c r="A53" s="117" t="s">
        <v>202</v>
      </c>
      <c r="B53" s="137" t="s">
        <v>203</v>
      </c>
      <c r="C53" s="138" t="s">
        <v>172</v>
      </c>
      <c r="D53" s="132">
        <f>'[5]Утвержд.тариф ДКРЕМ 2020-2024г'!I55</f>
        <v>32</v>
      </c>
      <c r="E53" s="132">
        <f>'[5]форма ДАРЕМ 2022'!D440</f>
        <v>30</v>
      </c>
      <c r="F53" s="39">
        <f t="shared" si="0"/>
        <v>0.9375</v>
      </c>
      <c r="G53" s="122"/>
      <c r="H53" s="91"/>
      <c r="I53" s="91"/>
      <c r="J53" s="116"/>
      <c r="K53" s="135"/>
    </row>
    <row r="54" spans="1:11" ht="15">
      <c r="A54" s="117" t="s">
        <v>204</v>
      </c>
      <c r="B54" s="137" t="s">
        <v>95</v>
      </c>
      <c r="C54" s="138" t="s">
        <v>172</v>
      </c>
      <c r="D54" s="132">
        <f>'[5]Утвержд.тариф ДКРЕМ 2020-2024г'!I56</f>
        <v>0</v>
      </c>
      <c r="E54" s="132">
        <f>'[5]форма ДАРЕМ 2022'!D441</f>
        <v>0</v>
      </c>
      <c r="F54" s="39">
        <f t="shared" si="0"/>
        <v>0</v>
      </c>
      <c r="G54" s="122"/>
      <c r="H54" s="91"/>
      <c r="I54" s="91"/>
      <c r="J54" s="116"/>
      <c r="K54" s="135"/>
    </row>
    <row r="55" spans="1:11" ht="30">
      <c r="A55" s="117" t="s">
        <v>205</v>
      </c>
      <c r="B55" s="137" t="s">
        <v>97</v>
      </c>
      <c r="C55" s="138" t="s">
        <v>172</v>
      </c>
      <c r="D55" s="132">
        <f>'[5]Утвержд.тариф ДКРЕМ 2020-2024г'!I57</f>
        <v>200</v>
      </c>
      <c r="E55" s="132">
        <f>'[5]форма ДАРЕМ 2022'!D442</f>
        <v>299</v>
      </c>
      <c r="F55" s="39">
        <f t="shared" si="0"/>
        <v>1.4950000000000001</v>
      </c>
      <c r="G55" s="122"/>
      <c r="H55" s="91"/>
      <c r="I55" s="91"/>
      <c r="J55" s="116"/>
      <c r="K55" s="135"/>
    </row>
    <row r="56" spans="1:11" ht="20.25" customHeight="1">
      <c r="A56" s="140" t="s">
        <v>206</v>
      </c>
      <c r="B56" s="141" t="s">
        <v>99</v>
      </c>
      <c r="C56" s="138" t="s">
        <v>172</v>
      </c>
      <c r="D56" s="132">
        <f>'[5]Утвержд.тариф ДКРЕМ 2020-2024г'!I58</f>
        <v>8</v>
      </c>
      <c r="E56" s="132">
        <f>'[5]форма ДАРЕМ 2022'!D443</f>
        <v>7</v>
      </c>
      <c r="F56" s="39">
        <f t="shared" si="0"/>
        <v>0.875</v>
      </c>
      <c r="G56" s="122">
        <f>E56-(D56-(D56*5%))</f>
        <v>-0.59999999999999964</v>
      </c>
      <c r="H56" s="91"/>
      <c r="I56" s="91"/>
      <c r="J56" s="116"/>
      <c r="K56" s="135"/>
    </row>
    <row r="57" spans="1:11" ht="19.5" customHeight="1">
      <c r="A57" s="140" t="s">
        <v>207</v>
      </c>
      <c r="B57" s="141" t="s">
        <v>208</v>
      </c>
      <c r="C57" s="138" t="s">
        <v>172</v>
      </c>
      <c r="D57" s="132">
        <f>'[5]Утвержд.тариф ДКРЕМ 2020-2024г'!I59</f>
        <v>3605</v>
      </c>
      <c r="E57" s="132">
        <f>'[5]форма ДАРЕМ 2022'!D449</f>
        <v>4760</v>
      </c>
      <c r="F57" s="39">
        <f t="shared" si="0"/>
        <v>1.3203883495145632</v>
      </c>
      <c r="G57" s="122"/>
      <c r="H57" s="91"/>
      <c r="I57" s="91"/>
      <c r="J57" s="116"/>
      <c r="K57" s="135"/>
    </row>
    <row r="58" spans="1:11" ht="14.25" customHeight="1">
      <c r="A58" s="117" t="s">
        <v>209</v>
      </c>
      <c r="B58" s="137" t="s">
        <v>210</v>
      </c>
      <c r="C58" s="138" t="s">
        <v>172</v>
      </c>
      <c r="D58" s="132">
        <f>'[5]Утвержд.тариф ДКРЕМ 2020-2024г'!I60</f>
        <v>240</v>
      </c>
      <c r="E58" s="132">
        <f>'[5]форма ДАРЕМ 2022'!D450</f>
        <v>376</v>
      </c>
      <c r="F58" s="39">
        <f t="shared" si="0"/>
        <v>1.5666666666666667</v>
      </c>
      <c r="G58" s="122"/>
      <c r="H58" s="91"/>
      <c r="I58" s="91"/>
      <c r="J58" s="116"/>
      <c r="K58" s="135"/>
    </row>
    <row r="59" spans="1:11" s="120" customFormat="1" ht="15" customHeight="1">
      <c r="A59" s="117" t="s">
        <v>211</v>
      </c>
      <c r="B59" s="137" t="s">
        <v>105</v>
      </c>
      <c r="C59" s="138" t="s">
        <v>172</v>
      </c>
      <c r="D59" s="132"/>
      <c r="E59" s="132">
        <f>'[5]форма ДАРЕМ 2022'!D451</f>
        <v>0</v>
      </c>
      <c r="F59" s="39"/>
      <c r="G59" s="122"/>
      <c r="H59" s="91"/>
      <c r="I59" s="91"/>
      <c r="J59" s="116"/>
      <c r="K59" s="135"/>
    </row>
    <row r="60" spans="1:11" ht="19.5" customHeight="1">
      <c r="A60" s="140" t="s">
        <v>212</v>
      </c>
      <c r="B60" s="141" t="s">
        <v>107</v>
      </c>
      <c r="C60" s="138" t="s">
        <v>172</v>
      </c>
      <c r="D60" s="132">
        <f>'[5]Утвержд.тариф ДКРЕМ 2020-2024г'!I62</f>
        <v>3202</v>
      </c>
      <c r="E60" s="132">
        <f>'[5]форма ДАРЕМ 2022'!D452</f>
        <v>4278</v>
      </c>
      <c r="F60" s="39">
        <f t="shared" si="0"/>
        <v>1.3360399750156153</v>
      </c>
      <c r="G60" s="122"/>
      <c r="H60" s="91"/>
      <c r="I60" s="91"/>
      <c r="J60" s="116"/>
      <c r="K60" s="135"/>
    </row>
    <row r="61" spans="1:11" ht="21" customHeight="1">
      <c r="A61" s="140" t="s">
        <v>213</v>
      </c>
      <c r="B61" s="141" t="s">
        <v>189</v>
      </c>
      <c r="C61" s="138" t="s">
        <v>172</v>
      </c>
      <c r="D61" s="132">
        <f>'[5]Утвержд.тариф ДКРЕМ 2020-2024г'!I63</f>
        <v>1298</v>
      </c>
      <c r="E61" s="132">
        <f>'[5]форма ДАРЕМ 2022'!D453</f>
        <v>2605</v>
      </c>
      <c r="F61" s="39">
        <f t="shared" si="0"/>
        <v>2.0069337442218798</v>
      </c>
      <c r="G61" s="122"/>
      <c r="H61" s="91"/>
      <c r="I61" s="91"/>
      <c r="J61" s="116"/>
      <c r="K61" s="135"/>
    </row>
    <row r="62" spans="1:11" ht="18" customHeight="1">
      <c r="A62" s="140" t="s">
        <v>214</v>
      </c>
      <c r="B62" s="141" t="s">
        <v>112</v>
      </c>
      <c r="C62" s="138" t="s">
        <v>172</v>
      </c>
      <c r="D62" s="132">
        <f>'[5]Утвержд.тариф ДКРЕМ 2020-2024г'!I64</f>
        <v>153</v>
      </c>
      <c r="E62" s="132">
        <f>'[5]форма ДАРЕМ 2022'!D467</f>
        <v>155</v>
      </c>
      <c r="F62" s="39">
        <f t="shared" si="0"/>
        <v>1.0130718954248366</v>
      </c>
      <c r="G62" s="122"/>
      <c r="H62" s="91"/>
      <c r="I62" s="91"/>
      <c r="J62" s="116"/>
      <c r="K62" s="135"/>
    </row>
    <row r="63" spans="1:11" ht="15" customHeight="1">
      <c r="A63" s="117" t="s">
        <v>215</v>
      </c>
      <c r="B63" s="137" t="s">
        <v>216</v>
      </c>
      <c r="C63" s="138" t="s">
        <v>172</v>
      </c>
      <c r="D63" s="132">
        <f>'[5]Утвержд.тариф ДКРЕМ 2020-2024г'!I65</f>
        <v>162</v>
      </c>
      <c r="E63" s="132">
        <f>'[5]форма ДАРЕМ 2022'!D468</f>
        <v>127</v>
      </c>
      <c r="F63" s="39">
        <f t="shared" si="0"/>
        <v>0.78395061728395066</v>
      </c>
      <c r="G63" s="122">
        <f>E63-(D63-(D63*5%))</f>
        <v>-26.900000000000006</v>
      </c>
      <c r="H63" s="91"/>
      <c r="I63" s="91"/>
      <c r="J63" s="116"/>
      <c r="K63" s="135"/>
    </row>
    <row r="64" spans="1:11" ht="29.25" customHeight="1">
      <c r="A64" s="111">
        <v>7</v>
      </c>
      <c r="B64" s="112" t="s">
        <v>217</v>
      </c>
      <c r="C64" s="111" t="s">
        <v>172</v>
      </c>
      <c r="D64" s="113">
        <f>D65+D66</f>
        <v>80943</v>
      </c>
      <c r="E64" s="113">
        <f>E66</f>
        <v>120201</v>
      </c>
      <c r="F64" s="27">
        <f t="shared" si="0"/>
        <v>1.4850079685704756</v>
      </c>
      <c r="G64" s="122"/>
      <c r="H64" s="91"/>
      <c r="I64" s="91"/>
      <c r="J64" s="116"/>
      <c r="K64" s="135">
        <f>E64-'[5]форма ДАРЕМ 2022'!D472</f>
        <v>0</v>
      </c>
    </row>
    <row r="65" spans="1:14" s="120" customFormat="1" ht="15">
      <c r="A65" s="142" t="s">
        <v>218</v>
      </c>
      <c r="B65" s="143" t="s">
        <v>125</v>
      </c>
      <c r="C65" s="117" t="s">
        <v>172</v>
      </c>
      <c r="D65" s="118">
        <f>'[5]Утвержд.тариф ДКРЕМ 2020-2024г'!I72</f>
        <v>0</v>
      </c>
      <c r="E65" s="118">
        <f>'[5]форма ДАРЕМ 2022'!D480</f>
        <v>0</v>
      </c>
      <c r="F65" s="39">
        <f t="shared" si="0"/>
        <v>0</v>
      </c>
      <c r="G65" s="113"/>
      <c r="H65" s="91"/>
      <c r="I65" s="91"/>
      <c r="J65" s="116"/>
      <c r="K65" s="119"/>
    </row>
    <row r="66" spans="1:14" ht="15">
      <c r="A66" s="142" t="s">
        <v>219</v>
      </c>
      <c r="B66" s="143" t="s">
        <v>220</v>
      </c>
      <c r="C66" s="117" t="s">
        <v>172</v>
      </c>
      <c r="D66" s="118">
        <f>'[5]Утвержд.тариф ДКРЕМ 2020-2024г'!I74</f>
        <v>80943</v>
      </c>
      <c r="E66" s="118">
        <f>'[5]форма ДАРЕМ 2022'!D485</f>
        <v>120201</v>
      </c>
      <c r="F66" s="39">
        <f t="shared" si="0"/>
        <v>1.4850079685704756</v>
      </c>
      <c r="G66" s="113"/>
      <c r="H66" s="91"/>
      <c r="I66" s="91"/>
      <c r="J66" s="116"/>
      <c r="K66" s="119"/>
    </row>
    <row r="67" spans="1:14" s="120" customFormat="1" ht="17.25" customHeight="1">
      <c r="A67" s="144" t="s">
        <v>137</v>
      </c>
      <c r="B67" s="112" t="s">
        <v>138</v>
      </c>
      <c r="C67" s="111" t="s">
        <v>172</v>
      </c>
      <c r="D67" s="113">
        <v>0</v>
      </c>
      <c r="E67" s="113">
        <v>0</v>
      </c>
      <c r="F67" s="27">
        <f t="shared" si="0"/>
        <v>0</v>
      </c>
      <c r="G67" s="113"/>
      <c r="H67" s="91"/>
      <c r="I67" s="91"/>
      <c r="J67" s="116"/>
      <c r="K67" s="119"/>
    </row>
    <row r="68" spans="1:14" s="120" customFormat="1" ht="19.5" customHeight="1">
      <c r="A68" s="111" t="s">
        <v>139</v>
      </c>
      <c r="B68" s="67" t="s">
        <v>140</v>
      </c>
      <c r="C68" s="111" t="s">
        <v>172</v>
      </c>
      <c r="D68" s="113">
        <f>D40+D12</f>
        <v>2201956</v>
      </c>
      <c r="E68" s="113">
        <f>E40+E12+1</f>
        <v>3741320</v>
      </c>
      <c r="F68" s="27">
        <f t="shared" si="0"/>
        <v>1.699089355100647</v>
      </c>
      <c r="G68" s="113"/>
      <c r="H68" s="91">
        <f>'[5]Утвержд.тариф ДКРЕМ 2020-2024г'!I76</f>
        <v>2201956</v>
      </c>
      <c r="I68" s="114">
        <f>'[5]форма ДАРЕМ 2022'!D508</f>
        <v>0</v>
      </c>
      <c r="J68" s="114"/>
      <c r="K68" s="135">
        <f>E68-'[5]форма ДАРЕМ 2022'!D507</f>
        <v>0</v>
      </c>
    </row>
    <row r="69" spans="1:14" s="120" customFormat="1" ht="15">
      <c r="A69" s="111" t="s">
        <v>141</v>
      </c>
      <c r="B69" s="67" t="s">
        <v>142</v>
      </c>
      <c r="C69" s="111" t="s">
        <v>172</v>
      </c>
      <c r="D69" s="113">
        <f>'[5]Утвержд.тариф ДКРЕМ 2020-2024г'!I77</f>
        <v>33850</v>
      </c>
      <c r="E69" s="113">
        <f>E71-E68</f>
        <v>-1364273.4781599999</v>
      </c>
      <c r="F69" s="27">
        <f t="shared" si="0"/>
        <v>-40.30350009335303</v>
      </c>
      <c r="G69" s="145"/>
      <c r="H69" s="91">
        <f>H68-D68</f>
        <v>0</v>
      </c>
      <c r="I69" s="91"/>
      <c r="J69" s="91"/>
      <c r="K69" s="119"/>
    </row>
    <row r="70" spans="1:14" s="120" customFormat="1" ht="30">
      <c r="A70" s="138" t="s">
        <v>143</v>
      </c>
      <c r="B70" s="146" t="s">
        <v>221</v>
      </c>
      <c r="C70" s="147" t="s">
        <v>172</v>
      </c>
      <c r="D70" s="118">
        <f>'[5]Утвержд.тариф ДКРЕМ 2020-2024г'!I78</f>
        <v>240410</v>
      </c>
      <c r="E70" s="118">
        <f>'[5]РБА ПВ'!F8</f>
        <v>180088</v>
      </c>
      <c r="F70" s="39">
        <f t="shared" si="0"/>
        <v>0.74908697641529054</v>
      </c>
      <c r="G70" s="145"/>
      <c r="H70" s="91"/>
      <c r="I70" s="91"/>
    </row>
    <row r="71" spans="1:14" s="120" customFormat="1" ht="15">
      <c r="A71" s="136" t="s">
        <v>145</v>
      </c>
      <c r="B71" s="112" t="s">
        <v>146</v>
      </c>
      <c r="C71" s="111" t="s">
        <v>172</v>
      </c>
      <c r="D71" s="113">
        <f>D68+D69</f>
        <v>2235806</v>
      </c>
      <c r="E71" s="113">
        <f>[4]TDSheet!$F$414/1000</f>
        <v>2377046.5218400001</v>
      </c>
      <c r="F71" s="27">
        <f t="shared" si="0"/>
        <v>1.0631720828372409</v>
      </c>
      <c r="G71" s="148">
        <f>G16+G34+G47+G56+G63</f>
        <v>-387.75000000000023</v>
      </c>
      <c r="H71" s="91"/>
      <c r="I71" s="91">
        <f>E68-E71</f>
        <v>1364273.4781599999</v>
      </c>
      <c r="J71" s="149"/>
      <c r="K71" s="150"/>
      <c r="L71" s="150"/>
      <c r="M71" s="150">
        <v>1310908014.3900001</v>
      </c>
      <c r="N71" s="150">
        <v>5871390</v>
      </c>
    </row>
    <row r="72" spans="1:14" s="120" customFormat="1" ht="15">
      <c r="A72" s="136"/>
      <c r="B72" s="64" t="s">
        <v>222</v>
      </c>
      <c r="C72" s="117" t="s">
        <v>172</v>
      </c>
      <c r="D72" s="118">
        <f>'[5]Утвержд.тариф ДКРЕМ 2020-2024г'!I80</f>
        <v>576800</v>
      </c>
      <c r="E72" s="118">
        <f>M72/1000</f>
        <v>852758.24726999993</v>
      </c>
      <c r="F72" s="39">
        <f t="shared" si="0"/>
        <v>1.4784296936026351</v>
      </c>
      <c r="G72" s="145"/>
      <c r="H72" s="92">
        <f>E72/E71</f>
        <v>0.35874697421147039</v>
      </c>
      <c r="I72" s="91">
        <f>H72*I71</f>
        <v>489428.98228685849</v>
      </c>
      <c r="J72" s="149">
        <f>I72+E72</f>
        <v>1342187.2295568585</v>
      </c>
      <c r="K72" s="150"/>
      <c r="L72" s="150"/>
      <c r="M72" s="150">
        <v>852758247.26999998</v>
      </c>
      <c r="N72" s="150">
        <v>7230775</v>
      </c>
    </row>
    <row r="73" spans="1:14" s="120" customFormat="1" ht="15.75">
      <c r="A73" s="136"/>
      <c r="B73" s="151" t="s">
        <v>223</v>
      </c>
      <c r="C73" s="117" t="s">
        <v>172</v>
      </c>
      <c r="D73" s="118">
        <f>'[5]Утвержд.тариф ДКРЕМ 2020-2024г'!I81</f>
        <v>1355587</v>
      </c>
      <c r="E73" s="118">
        <f>M71/1000</f>
        <v>1310908.0143900001</v>
      </c>
      <c r="F73" s="39">
        <f t="shared" si="0"/>
        <v>0.96704085712683885</v>
      </c>
      <c r="G73" s="145"/>
      <c r="H73" s="92">
        <f>E73/E71</f>
        <v>0.55148605731757649</v>
      </c>
      <c r="I73" s="91">
        <f>H73*I71</f>
        <v>752377.80157339515</v>
      </c>
      <c r="J73" s="149">
        <f>I73+E73</f>
        <v>2063285.8159633954</v>
      </c>
      <c r="K73" s="150"/>
      <c r="L73" s="150"/>
      <c r="M73" s="150">
        <v>213380260.18000001</v>
      </c>
      <c r="N73" s="150">
        <v>843718</v>
      </c>
    </row>
    <row r="74" spans="1:14" s="120" customFormat="1" ht="15.75">
      <c r="A74" s="136"/>
      <c r="B74" s="151" t="s">
        <v>224</v>
      </c>
      <c r="C74" s="117" t="s">
        <v>172</v>
      </c>
      <c r="D74" s="118">
        <f>'[5]Утвержд.тариф ДКРЕМ 2020-2024г'!I82</f>
        <v>303663</v>
      </c>
      <c r="E74" s="118">
        <f>M73/1000</f>
        <v>213380.26018000001</v>
      </c>
      <c r="F74" s="39">
        <f t="shared" si="0"/>
        <v>0.70268771690986398</v>
      </c>
      <c r="G74" s="145"/>
      <c r="H74" s="92">
        <f>E74/E71</f>
        <v>8.9766968470953099E-2</v>
      </c>
      <c r="I74" s="91">
        <f>H74*I71</f>
        <v>122466.69429974623</v>
      </c>
      <c r="J74" s="149">
        <f>I74+E74</f>
        <v>335846.95447974623</v>
      </c>
      <c r="K74" s="150"/>
      <c r="L74" s="150"/>
      <c r="M74" s="150"/>
      <c r="N74" s="150"/>
    </row>
    <row r="75" spans="1:14" ht="15">
      <c r="A75" s="136" t="s">
        <v>151</v>
      </c>
      <c r="B75" s="67" t="s">
        <v>152</v>
      </c>
      <c r="C75" s="111" t="s">
        <v>225</v>
      </c>
      <c r="D75" s="113">
        <f>'[5]Утвержд.тариф ДКРЕМ 2020-2024г'!I83</f>
        <v>11676</v>
      </c>
      <c r="E75" s="113">
        <f>E76+E78+E79</f>
        <v>13945.883000000002</v>
      </c>
      <c r="F75" s="27">
        <f t="shared" si="0"/>
        <v>1.1944058752997604</v>
      </c>
      <c r="G75" s="145"/>
      <c r="H75" s="91"/>
      <c r="I75" s="91"/>
      <c r="J75" s="152"/>
      <c r="K75" s="152"/>
      <c r="L75" s="152"/>
      <c r="M75" s="91"/>
      <c r="N75" s="152"/>
    </row>
    <row r="76" spans="1:14" ht="15">
      <c r="A76" s="153"/>
      <c r="B76" s="64" t="s">
        <v>148</v>
      </c>
      <c r="C76" s="117" t="s">
        <v>172</v>
      </c>
      <c r="D76" s="118">
        <f>'[5]Утвержд.тариф ДКРЕМ 2020-2024г'!I84</f>
        <v>4884</v>
      </c>
      <c r="E76" s="118">
        <f>7230775/1000</f>
        <v>7230.7749999999996</v>
      </c>
      <c r="F76" s="39">
        <f t="shared" si="0"/>
        <v>1.4805026617526618</v>
      </c>
      <c r="G76" s="145"/>
      <c r="H76" s="92"/>
      <c r="I76" s="91"/>
      <c r="M76" s="91"/>
      <c r="N76" s="152"/>
    </row>
    <row r="77" spans="1:14" ht="15">
      <c r="A77" s="153"/>
      <c r="B77" s="66" t="s">
        <v>149</v>
      </c>
      <c r="C77" s="117"/>
      <c r="D77" s="118"/>
      <c r="E77" s="118">
        <v>-22</v>
      </c>
      <c r="F77" s="39"/>
      <c r="G77" s="145"/>
      <c r="H77" s="91"/>
      <c r="I77" s="91"/>
      <c r="M77" s="91"/>
      <c r="N77" s="152"/>
    </row>
    <row r="78" spans="1:14" ht="15.75">
      <c r="A78" s="153"/>
      <c r="B78" s="151" t="s">
        <v>223</v>
      </c>
      <c r="C78" s="117" t="s">
        <v>172</v>
      </c>
      <c r="D78" s="118">
        <f>'[5]Утвержд.тариф ДКРЕМ 2020-2024г'!I85</f>
        <v>5592</v>
      </c>
      <c r="E78" s="118">
        <f>5871390/1000</f>
        <v>5871.39</v>
      </c>
      <c r="F78" s="39">
        <f t="shared" si="0"/>
        <v>1.0499624463519315</v>
      </c>
      <c r="G78" s="145"/>
      <c r="H78" s="92"/>
      <c r="I78" s="91"/>
      <c r="M78" s="91"/>
      <c r="N78" s="152"/>
    </row>
    <row r="79" spans="1:14" ht="15.75">
      <c r="A79" s="153"/>
      <c r="B79" s="151" t="s">
        <v>224</v>
      </c>
      <c r="C79" s="117" t="s">
        <v>172</v>
      </c>
      <c r="D79" s="118">
        <f>'[5]Утвержд.тариф ДКРЕМ 2020-2024г'!I86</f>
        <v>1200</v>
      </c>
      <c r="E79" s="118">
        <f>843718/1000</f>
        <v>843.71799999999996</v>
      </c>
      <c r="F79" s="39">
        <f t="shared" si="0"/>
        <v>0.70309833333333327</v>
      </c>
      <c r="G79" s="145"/>
      <c r="H79" s="92"/>
      <c r="I79" s="91"/>
      <c r="M79" s="91"/>
      <c r="N79" s="152"/>
    </row>
    <row r="80" spans="1:14" ht="15">
      <c r="A80" s="325" t="s">
        <v>154</v>
      </c>
      <c r="B80" s="327" t="s">
        <v>155</v>
      </c>
      <c r="C80" s="111" t="s">
        <v>226</v>
      </c>
      <c r="D80" s="154" t="s">
        <v>227</v>
      </c>
      <c r="E80" s="154" t="s">
        <v>227</v>
      </c>
      <c r="F80" s="27" t="s">
        <v>228</v>
      </c>
      <c r="G80" s="145"/>
      <c r="H80" s="91"/>
      <c r="I80" s="91"/>
      <c r="J80" s="152"/>
      <c r="K80" s="152"/>
      <c r="L80" s="152"/>
      <c r="M80" s="155"/>
      <c r="N80" s="152"/>
    </row>
    <row r="81" spans="1:14" ht="15">
      <c r="A81" s="326"/>
      <c r="B81" s="328"/>
      <c r="C81" s="156" t="s">
        <v>156</v>
      </c>
      <c r="D81" s="154" t="s">
        <v>227</v>
      </c>
      <c r="E81" s="154" t="s">
        <v>227</v>
      </c>
      <c r="F81" s="27" t="s">
        <v>228</v>
      </c>
      <c r="G81" s="145"/>
      <c r="H81" s="91"/>
      <c r="I81" s="91"/>
      <c r="J81" s="152" t="s">
        <v>227</v>
      </c>
      <c r="K81" s="152"/>
      <c r="L81" s="152"/>
      <c r="M81" s="152"/>
      <c r="N81" s="152"/>
    </row>
    <row r="82" spans="1:14" s="159" customFormat="1" ht="32.25" customHeight="1">
      <c r="A82" s="136" t="s">
        <v>158</v>
      </c>
      <c r="B82" s="67" t="s">
        <v>159</v>
      </c>
      <c r="C82" s="111" t="s">
        <v>229</v>
      </c>
      <c r="D82" s="157">
        <f>D71/D75</f>
        <v>191.48732442617336</v>
      </c>
      <c r="E82" s="157">
        <f>E68/E75</f>
        <v>268.27415660951692</v>
      </c>
      <c r="F82" s="27">
        <f t="shared" si="0"/>
        <v>1.40100216770718</v>
      </c>
      <c r="G82" s="145"/>
      <c r="H82" s="92"/>
      <c r="I82" s="91"/>
      <c r="J82" s="158">
        <v>166.54</v>
      </c>
      <c r="K82" s="158"/>
      <c r="L82" s="158"/>
      <c r="M82" s="158"/>
      <c r="N82" s="158"/>
    </row>
    <row r="83" spans="1:14" s="159" customFormat="1" ht="15.75">
      <c r="A83" s="136"/>
      <c r="B83" s="151" t="s">
        <v>230</v>
      </c>
      <c r="C83" s="147"/>
      <c r="D83" s="160">
        <f>D72/D76</f>
        <v>118.0999180999181</v>
      </c>
      <c r="E83" s="160">
        <f>J72/E76</f>
        <v>185.62149002795115</v>
      </c>
      <c r="F83" s="39">
        <f>IF(E83=0,0,E83/D83)</f>
        <v>1.571732588932929</v>
      </c>
      <c r="G83" s="145"/>
      <c r="H83" s="91">
        <f>E83*E76</f>
        <v>1342187.2295568585</v>
      </c>
      <c r="I83" s="91"/>
      <c r="J83" s="161"/>
      <c r="K83" s="158"/>
      <c r="L83" s="158"/>
      <c r="M83" s="158"/>
      <c r="N83" s="158"/>
    </row>
    <row r="84" spans="1:14" s="159" customFormat="1" ht="15.75">
      <c r="A84" s="136"/>
      <c r="B84" s="151" t="s">
        <v>223</v>
      </c>
      <c r="C84" s="147"/>
      <c r="D84" s="160">
        <f>D73/D78</f>
        <v>242.41541487839771</v>
      </c>
      <c r="E84" s="160">
        <f>J73/E78</f>
        <v>351.41351808743673</v>
      </c>
      <c r="F84" s="39">
        <f t="shared" ref="F84" si="1">IF(E84=0,0,E84/D84)</f>
        <v>1.449633548525433</v>
      </c>
      <c r="G84" s="145"/>
      <c r="H84" s="91">
        <f>E84*E78</f>
        <v>2063285.8159633952</v>
      </c>
      <c r="I84" s="91"/>
      <c r="J84" s="161"/>
      <c r="K84" s="158"/>
      <c r="L84" s="158"/>
      <c r="M84" s="158"/>
      <c r="N84" s="158"/>
    </row>
    <row r="85" spans="1:14" s="159" customFormat="1" ht="15.75" customHeight="1">
      <c r="A85" s="136"/>
      <c r="B85" s="151" t="s">
        <v>224</v>
      </c>
      <c r="C85" s="147"/>
      <c r="D85" s="160">
        <f>D74/D79</f>
        <v>253.05250000000001</v>
      </c>
      <c r="E85" s="160">
        <f>J74/E79</f>
        <v>398.05593157873392</v>
      </c>
      <c r="F85" s="39">
        <f>E85/D85</f>
        <v>1.5730171864681595</v>
      </c>
      <c r="G85" s="145"/>
      <c r="H85" s="91">
        <f>E85*E79</f>
        <v>335846.95447974623</v>
      </c>
      <c r="I85" s="91"/>
      <c r="J85" s="161"/>
      <c r="K85" s="158"/>
      <c r="L85" s="158"/>
      <c r="M85" s="158"/>
      <c r="N85" s="158"/>
    </row>
    <row r="86" spans="1:14" s="167" customFormat="1" ht="21" hidden="1" customHeight="1">
      <c r="A86" s="329"/>
      <c r="B86" s="329"/>
      <c r="C86" s="329"/>
      <c r="D86" s="162"/>
      <c r="E86" s="163"/>
      <c r="F86" s="164"/>
      <c r="G86" s="164"/>
      <c r="H86" s="165"/>
      <c r="I86" s="165"/>
      <c r="J86" s="166"/>
      <c r="K86" s="166"/>
      <c r="L86" s="166"/>
      <c r="M86" s="166"/>
      <c r="N86" s="166"/>
    </row>
    <row r="87" spans="1:14" s="167" customFormat="1" ht="52.5" hidden="1" customHeight="1">
      <c r="A87" s="330" t="s">
        <v>231</v>
      </c>
      <c r="B87" s="330"/>
      <c r="C87" s="330"/>
      <c r="D87" s="330"/>
      <c r="E87" s="330"/>
      <c r="F87" s="330"/>
      <c r="G87" s="168"/>
      <c r="H87" s="169"/>
      <c r="I87" s="165"/>
      <c r="J87" s="166"/>
      <c r="K87" s="166"/>
      <c r="L87" s="166"/>
      <c r="M87" s="166"/>
      <c r="N87" s="166"/>
    </row>
    <row r="88" spans="1:14" s="167" customFormat="1" ht="21" hidden="1" customHeight="1">
      <c r="A88" s="170"/>
      <c r="B88" s="170"/>
      <c r="C88" s="170"/>
      <c r="D88" s="162"/>
      <c r="E88" s="163"/>
      <c r="F88" s="164"/>
      <c r="G88" s="164"/>
      <c r="H88" s="165"/>
      <c r="I88" s="165"/>
      <c r="J88" s="166"/>
      <c r="K88" s="166"/>
      <c r="L88" s="166"/>
      <c r="M88" s="166"/>
      <c r="N88" s="166"/>
    </row>
    <row r="89" spans="1:14" ht="18.75" customHeight="1">
      <c r="A89" s="101"/>
      <c r="B89" s="101"/>
      <c r="C89" s="101"/>
      <c r="D89" s="171"/>
      <c r="E89" s="172"/>
      <c r="F89" s="107"/>
      <c r="G89" s="107"/>
      <c r="H89" s="91"/>
      <c r="I89" s="91"/>
      <c r="J89" s="152"/>
      <c r="K89" s="152"/>
      <c r="L89" s="152"/>
      <c r="M89" s="152"/>
      <c r="N89" s="152"/>
    </row>
    <row r="90" spans="1:14" ht="12" customHeight="1">
      <c r="A90" s="173"/>
      <c r="B90" s="94"/>
      <c r="C90" s="174"/>
      <c r="D90" s="171"/>
      <c r="E90" s="171"/>
      <c r="F90" s="107"/>
      <c r="G90" s="107"/>
    </row>
    <row r="91" spans="1:14" ht="12" customHeight="1">
      <c r="A91" s="173"/>
      <c r="B91" s="94"/>
      <c r="C91" s="174"/>
      <c r="D91" s="107"/>
      <c r="E91" s="175"/>
      <c r="F91" s="107"/>
      <c r="G91" s="107"/>
    </row>
    <row r="92" spans="1:14" ht="15" customHeight="1">
      <c r="A92" s="173"/>
      <c r="B92" s="94"/>
      <c r="C92" s="174"/>
      <c r="D92" s="172"/>
      <c r="E92" s="175"/>
      <c r="F92" s="107"/>
      <c r="G92" s="107"/>
    </row>
    <row r="93" spans="1:14" ht="12" customHeight="1">
      <c r="A93" s="176"/>
      <c r="B93" s="94"/>
      <c r="C93" s="174"/>
      <c r="D93" s="171"/>
      <c r="E93" s="171"/>
      <c r="F93" s="107"/>
      <c r="G93" s="107"/>
    </row>
    <row r="94" spans="1:14" ht="12" customHeight="1">
      <c r="A94" s="331"/>
      <c r="B94" s="331"/>
      <c r="C94" s="331"/>
      <c r="D94" s="171"/>
      <c r="E94" s="171"/>
      <c r="F94" s="107"/>
      <c r="G94" s="107"/>
    </row>
    <row r="95" spans="1:14" ht="12" customHeight="1">
      <c r="A95" s="176"/>
      <c r="B95" s="94"/>
      <c r="C95" s="174"/>
      <c r="D95" s="172"/>
      <c r="E95" s="171"/>
      <c r="F95" s="107"/>
      <c r="G95" s="107"/>
    </row>
    <row r="96" spans="1:14" ht="16.5" customHeight="1">
      <c r="A96" s="173"/>
      <c r="B96" s="94"/>
      <c r="C96" s="174"/>
      <c r="D96" s="172"/>
      <c r="E96" s="171"/>
      <c r="F96" s="107"/>
      <c r="G96" s="107"/>
    </row>
    <row r="97" spans="1:7" ht="12" customHeight="1">
      <c r="A97" s="176"/>
      <c r="B97" s="94"/>
      <c r="C97" s="174"/>
      <c r="D97" s="107"/>
      <c r="E97" s="177"/>
      <c r="F97" s="107"/>
      <c r="G97" s="107"/>
    </row>
    <row r="98" spans="1:7" ht="14.25" customHeight="1">
      <c r="A98" s="173"/>
      <c r="B98" s="94"/>
      <c r="C98" s="174"/>
      <c r="D98" s="107"/>
      <c r="E98" s="177"/>
      <c r="F98" s="107"/>
      <c r="G98" s="107"/>
    </row>
    <row r="99" spans="1:7" ht="12" customHeight="1">
      <c r="A99" s="176"/>
      <c r="B99" s="94"/>
      <c r="C99" s="174"/>
      <c r="D99" s="107"/>
      <c r="E99" s="107"/>
      <c r="F99" s="107"/>
      <c r="G99" s="107"/>
    </row>
    <row r="100" spans="1:7" ht="15.75" customHeight="1">
      <c r="A100" s="89"/>
      <c r="B100" s="94"/>
      <c r="C100" s="174"/>
      <c r="D100" s="107"/>
      <c r="E100" s="107"/>
      <c r="F100" s="107"/>
      <c r="G100" s="107"/>
    </row>
    <row r="101" spans="1:7" ht="14.25" customHeight="1">
      <c r="A101" s="176"/>
      <c r="B101" s="178"/>
      <c r="C101" s="179"/>
      <c r="E101" s="107"/>
      <c r="F101" s="107"/>
      <c r="G101" s="107"/>
    </row>
    <row r="102" spans="1:7" ht="12" customHeight="1">
      <c r="A102" s="89"/>
      <c r="B102" s="9"/>
      <c r="C102" s="174"/>
      <c r="D102" s="107"/>
      <c r="E102" s="107"/>
      <c r="F102" s="107"/>
      <c r="G102" s="107"/>
    </row>
    <row r="103" spans="1:7" ht="12" customHeight="1">
      <c r="A103" s="89"/>
      <c r="B103" s="9"/>
      <c r="C103" s="174"/>
      <c r="D103" s="107"/>
      <c r="E103" s="107"/>
      <c r="F103" s="107"/>
      <c r="G103" s="107"/>
    </row>
    <row r="104" spans="1:7" ht="17.25" customHeight="1">
      <c r="A104" s="176"/>
      <c r="B104" s="94"/>
      <c r="C104" s="174"/>
      <c r="D104" s="107"/>
      <c r="E104" s="107"/>
      <c r="F104" s="107"/>
      <c r="G104" s="107"/>
    </row>
  </sheetData>
  <mergeCells count="9">
    <mergeCell ref="A94:C94"/>
    <mergeCell ref="E5:F5"/>
    <mergeCell ref="A6:F6"/>
    <mergeCell ref="A7:F7"/>
    <mergeCell ref="A8:F8"/>
    <mergeCell ref="A80:A81"/>
    <mergeCell ref="B80:B81"/>
    <mergeCell ref="A86:C86"/>
    <mergeCell ref="A87:F87"/>
  </mergeCells>
  <printOptions horizontalCentered="1"/>
  <pageMargins left="0.19685039370078741" right="0.15748031496062992" top="0.23622047244094491" bottom="0.15748031496062992" header="0.19685039370078741" footer="0.31496062992125984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05"/>
  <sheetViews>
    <sheetView topLeftCell="A2" zoomScale="110" zoomScaleNormal="110" zoomScaleSheetLayoutView="100" workbookViewId="0">
      <selection activeCell="T19" sqref="T19"/>
    </sheetView>
  </sheetViews>
  <sheetFormatPr defaultRowHeight="15"/>
  <cols>
    <col min="1" max="1" width="9.42578125" style="3" customWidth="1"/>
    <col min="2" max="2" width="39.7109375" style="3" customWidth="1"/>
    <col min="3" max="3" width="11.85546875" style="180" customWidth="1"/>
    <col min="4" max="4" width="15" style="181" customWidth="1"/>
    <col min="5" max="5" width="15.42578125" style="181" customWidth="1"/>
    <col min="6" max="6" width="13" style="180" customWidth="1"/>
    <col min="7" max="8" width="16" style="182" hidden="1" customWidth="1"/>
    <col min="9" max="9" width="15.42578125" style="182" hidden="1" customWidth="1"/>
    <col min="10" max="10" width="13.5703125" style="182" hidden="1" customWidth="1"/>
    <col min="11" max="11" width="0" style="183" hidden="1" customWidth="1"/>
    <col min="12" max="16384" width="9.140625" style="183"/>
  </cols>
  <sheetData>
    <row r="1" spans="1:11" ht="12.75" hidden="1" customHeight="1"/>
    <row r="2" spans="1:11" ht="12.75" customHeight="1">
      <c r="B2" s="13"/>
    </row>
    <row r="3" spans="1:11" ht="12.75" customHeight="1">
      <c r="F3" s="184"/>
      <c r="G3" s="184"/>
      <c r="H3" s="184"/>
      <c r="I3" s="185"/>
    </row>
    <row r="4" spans="1:11" ht="29.25" customHeight="1">
      <c r="F4" s="184"/>
      <c r="G4" s="184"/>
      <c r="H4" s="184"/>
      <c r="I4" s="185"/>
    </row>
    <row r="5" spans="1:11" ht="15" customHeight="1">
      <c r="E5" s="186"/>
      <c r="F5" s="184"/>
      <c r="G5" s="184"/>
      <c r="H5" s="184"/>
      <c r="I5" s="185"/>
    </row>
    <row r="6" spans="1:11">
      <c r="E6" s="186"/>
    </row>
    <row r="7" spans="1:11" ht="14.25" customHeight="1">
      <c r="A7" s="302" t="s">
        <v>0</v>
      </c>
      <c r="B7" s="302"/>
      <c r="C7" s="302"/>
      <c r="D7" s="302"/>
      <c r="E7" s="302"/>
      <c r="F7" s="302"/>
      <c r="G7" s="10"/>
      <c r="H7" s="10"/>
      <c r="I7" s="10"/>
    </row>
    <row r="8" spans="1:11" ht="14.25" customHeight="1">
      <c r="A8" s="302" t="s">
        <v>232</v>
      </c>
      <c r="B8" s="302"/>
      <c r="C8" s="302"/>
      <c r="D8" s="302"/>
      <c r="E8" s="302"/>
      <c r="F8" s="302"/>
      <c r="G8" s="10"/>
      <c r="H8" s="10"/>
      <c r="I8" s="10"/>
    </row>
    <row r="9" spans="1:11" ht="14.25" customHeight="1">
      <c r="A9" s="302" t="s">
        <v>165</v>
      </c>
      <c r="B9" s="302"/>
      <c r="C9" s="302"/>
      <c r="D9" s="302"/>
      <c r="E9" s="302"/>
      <c r="F9" s="302"/>
      <c r="G9" s="10"/>
      <c r="H9" s="10"/>
      <c r="I9" s="10"/>
    </row>
    <row r="10" spans="1:11" ht="16.5" customHeight="1"/>
    <row r="11" spans="1:11" ht="93" customHeight="1">
      <c r="A11" s="15" t="s">
        <v>3</v>
      </c>
      <c r="B11" s="15" t="s">
        <v>166</v>
      </c>
      <c r="C11" s="15" t="s">
        <v>5</v>
      </c>
      <c r="D11" s="187" t="s">
        <v>167</v>
      </c>
      <c r="E11" s="187" t="s">
        <v>233</v>
      </c>
      <c r="F11" s="188" t="s">
        <v>8</v>
      </c>
      <c r="G11" s="17" t="s">
        <v>234</v>
      </c>
      <c r="H11" s="18"/>
      <c r="I11" s="18"/>
    </row>
    <row r="12" spans="1:11">
      <c r="A12" s="20">
        <v>1</v>
      </c>
      <c r="B12" s="20">
        <v>2</v>
      </c>
      <c r="C12" s="20">
        <v>3</v>
      </c>
      <c r="D12" s="187">
        <v>4</v>
      </c>
      <c r="E12" s="187">
        <v>5</v>
      </c>
      <c r="F12" s="21" t="s">
        <v>11</v>
      </c>
      <c r="G12" s="17"/>
      <c r="H12" s="18"/>
      <c r="I12" s="18"/>
    </row>
    <row r="13" spans="1:11" s="193" customFormat="1" ht="34.5" customHeight="1">
      <c r="A13" s="156" t="s">
        <v>12</v>
      </c>
      <c r="B13" s="67" t="s">
        <v>235</v>
      </c>
      <c r="C13" s="156" t="s">
        <v>170</v>
      </c>
      <c r="D13" s="189">
        <v>289729</v>
      </c>
      <c r="E13" s="189">
        <v>413260</v>
      </c>
      <c r="F13" s="27">
        <v>1.4263673984999776</v>
      </c>
      <c r="G13" s="189"/>
      <c r="H13" s="190" t="e">
        <v>#REF!</v>
      </c>
      <c r="I13" s="191" t="e">
        <v>#REF!</v>
      </c>
      <c r="J13" s="12"/>
      <c r="K13" s="192">
        <v>0</v>
      </c>
    </row>
    <row r="14" spans="1:11" s="193" customFormat="1" ht="14.25" customHeight="1">
      <c r="A14" s="156">
        <v>1</v>
      </c>
      <c r="B14" s="67" t="s">
        <v>236</v>
      </c>
      <c r="C14" s="156"/>
      <c r="D14" s="189">
        <v>177879</v>
      </c>
      <c r="E14" s="189">
        <v>215001</v>
      </c>
      <c r="F14" s="27">
        <v>1.2086924257500886</v>
      </c>
      <c r="G14" s="189"/>
      <c r="H14" s="194"/>
      <c r="I14" s="194"/>
      <c r="J14" s="12"/>
    </row>
    <row r="15" spans="1:11">
      <c r="A15" s="195" t="s">
        <v>18</v>
      </c>
      <c r="B15" s="121" t="s">
        <v>19</v>
      </c>
      <c r="C15" s="196" t="s">
        <v>237</v>
      </c>
      <c r="D15" s="197">
        <v>22579</v>
      </c>
      <c r="E15" s="198">
        <v>34359</v>
      </c>
      <c r="F15" s="39">
        <v>1.5217237255857212</v>
      </c>
      <c r="G15" s="189"/>
      <c r="H15" s="194"/>
      <c r="I15" s="194"/>
    </row>
    <row r="16" spans="1:11" ht="12.75" customHeight="1">
      <c r="A16" s="195" t="s">
        <v>20</v>
      </c>
      <c r="B16" s="121" t="s">
        <v>21</v>
      </c>
      <c r="C16" s="196" t="s">
        <v>237</v>
      </c>
      <c r="D16" s="197">
        <v>0</v>
      </c>
      <c r="E16" s="198">
        <v>0</v>
      </c>
      <c r="F16" s="39">
        <v>0</v>
      </c>
      <c r="G16" s="189"/>
      <c r="H16" s="194"/>
      <c r="I16" s="194"/>
    </row>
    <row r="17" spans="1:11">
      <c r="A17" s="195" t="s">
        <v>22</v>
      </c>
      <c r="B17" s="121" t="s">
        <v>174</v>
      </c>
      <c r="C17" s="196" t="s">
        <v>237</v>
      </c>
      <c r="D17" s="197">
        <v>410</v>
      </c>
      <c r="E17" s="198">
        <v>422</v>
      </c>
      <c r="F17" s="39">
        <v>1.0292682926829269</v>
      </c>
      <c r="G17" s="189"/>
      <c r="H17" s="194"/>
      <c r="I17" s="194"/>
    </row>
    <row r="18" spans="1:11" ht="13.5" customHeight="1">
      <c r="A18" s="195" t="s">
        <v>24</v>
      </c>
      <c r="B18" s="121" t="s">
        <v>238</v>
      </c>
      <c r="C18" s="196" t="s">
        <v>237</v>
      </c>
      <c r="D18" s="197">
        <v>0</v>
      </c>
      <c r="E18" s="198">
        <v>0</v>
      </c>
      <c r="F18" s="39"/>
      <c r="G18" s="189"/>
      <c r="H18" s="194"/>
      <c r="I18" s="194"/>
    </row>
    <row r="19" spans="1:11" s="200" customFormat="1" ht="30">
      <c r="A19" s="195" t="s">
        <v>26</v>
      </c>
      <c r="B19" s="121" t="s">
        <v>27</v>
      </c>
      <c r="C19" s="196" t="s">
        <v>237</v>
      </c>
      <c r="D19" s="197">
        <v>154890</v>
      </c>
      <c r="E19" s="198">
        <v>180220</v>
      </c>
      <c r="F19" s="39">
        <v>1.1635354122280328</v>
      </c>
      <c r="G19" s="189"/>
      <c r="H19" s="194"/>
      <c r="I19" s="194"/>
      <c r="J19" s="199"/>
    </row>
    <row r="20" spans="1:11" s="203" customFormat="1" ht="15.75" customHeight="1">
      <c r="A20" s="195" t="s">
        <v>28</v>
      </c>
      <c r="B20" s="201" t="s">
        <v>239</v>
      </c>
      <c r="C20" s="196" t="s">
        <v>237</v>
      </c>
      <c r="D20" s="197">
        <v>118450</v>
      </c>
      <c r="E20" s="198">
        <v>143457</v>
      </c>
      <c r="F20" s="39">
        <v>1.2111186154495568</v>
      </c>
      <c r="G20" s="189"/>
      <c r="H20" s="194"/>
      <c r="I20" s="194"/>
      <c r="J20" s="202"/>
    </row>
    <row r="21" spans="1:11" s="203" customFormat="1" ht="15.75" customHeight="1">
      <c r="A21" s="195" t="s">
        <v>30</v>
      </c>
      <c r="B21" s="201" t="s">
        <v>240</v>
      </c>
      <c r="C21" s="196" t="s">
        <v>237</v>
      </c>
      <c r="D21" s="197">
        <v>36440</v>
      </c>
      <c r="E21" s="198">
        <v>36762</v>
      </c>
      <c r="F21" s="39">
        <v>1.0088364434687156</v>
      </c>
      <c r="G21" s="189"/>
      <c r="H21" s="194"/>
      <c r="I21" s="194"/>
      <c r="J21" s="202"/>
    </row>
    <row r="22" spans="1:11" s="193" customFormat="1" ht="15.75" customHeight="1">
      <c r="A22" s="156">
        <v>2</v>
      </c>
      <c r="B22" s="67" t="s">
        <v>241</v>
      </c>
      <c r="C22" s="21" t="s">
        <v>237</v>
      </c>
      <c r="D22" s="189">
        <v>87748</v>
      </c>
      <c r="E22" s="189">
        <v>124178</v>
      </c>
      <c r="F22" s="27">
        <v>1.4151661576332224</v>
      </c>
      <c r="G22" s="189"/>
      <c r="H22" s="194"/>
      <c r="I22" s="194"/>
      <c r="J22" s="12"/>
      <c r="K22" s="192">
        <v>0</v>
      </c>
    </row>
    <row r="23" spans="1:11" ht="30">
      <c r="A23" s="195" t="s">
        <v>36</v>
      </c>
      <c r="B23" s="121" t="s">
        <v>37</v>
      </c>
      <c r="C23" s="196" t="s">
        <v>237</v>
      </c>
      <c r="D23" s="197">
        <v>78662</v>
      </c>
      <c r="E23" s="198">
        <v>111477</v>
      </c>
      <c r="F23" s="39">
        <v>1.4171645775596857</v>
      </c>
      <c r="G23" s="189"/>
      <c r="H23" s="194"/>
      <c r="I23" s="194"/>
    </row>
    <row r="24" spans="1:11" ht="28.5" customHeight="1">
      <c r="A24" s="195" t="s">
        <v>38</v>
      </c>
      <c r="B24" s="121" t="s">
        <v>242</v>
      </c>
      <c r="C24" s="196" t="s">
        <v>237</v>
      </c>
      <c r="D24" s="197">
        <v>6726</v>
      </c>
      <c r="E24" s="198">
        <v>9337</v>
      </c>
      <c r="F24" s="39">
        <v>1.3881950639310139</v>
      </c>
      <c r="G24" s="189"/>
      <c r="H24" s="194"/>
      <c r="I24" s="194"/>
    </row>
    <row r="25" spans="1:11" ht="28.5" customHeight="1">
      <c r="A25" s="195" t="s">
        <v>177</v>
      </c>
      <c r="B25" s="44" t="s">
        <v>178</v>
      </c>
      <c r="C25" s="196" t="s">
        <v>237</v>
      </c>
      <c r="D25" s="197">
        <v>2360</v>
      </c>
      <c r="E25" s="198">
        <v>3268</v>
      </c>
      <c r="F25" s="39">
        <v>1.3847457627118644</v>
      </c>
      <c r="G25" s="189"/>
      <c r="H25" s="194"/>
      <c r="I25" s="194"/>
    </row>
    <row r="26" spans="1:11" ht="29.25" customHeight="1">
      <c r="A26" s="195" t="s">
        <v>179</v>
      </c>
      <c r="B26" s="44" t="s">
        <v>243</v>
      </c>
      <c r="C26" s="196" t="s">
        <v>237</v>
      </c>
      <c r="D26" s="197">
        <v>0</v>
      </c>
      <c r="E26" s="198">
        <v>96</v>
      </c>
      <c r="F26" s="39"/>
      <c r="G26" s="189"/>
      <c r="H26" s="194"/>
      <c r="I26" s="194"/>
    </row>
    <row r="27" spans="1:11" s="193" customFormat="1" ht="12.75" customHeight="1">
      <c r="A27" s="156">
        <v>3</v>
      </c>
      <c r="B27" s="67" t="s">
        <v>49</v>
      </c>
      <c r="C27" s="21" t="s">
        <v>237</v>
      </c>
      <c r="D27" s="197">
        <v>3881</v>
      </c>
      <c r="E27" s="197">
        <v>3833</v>
      </c>
      <c r="F27" s="54">
        <v>0.9876320535944344</v>
      </c>
      <c r="G27" s="189"/>
      <c r="H27" s="194"/>
      <c r="I27" s="194"/>
      <c r="J27" s="12"/>
    </row>
    <row r="28" spans="1:11" s="193" customFormat="1">
      <c r="A28" s="156">
        <v>4</v>
      </c>
      <c r="B28" s="67" t="s">
        <v>244</v>
      </c>
      <c r="C28" s="21" t="s">
        <v>237</v>
      </c>
      <c r="D28" s="197">
        <v>0</v>
      </c>
      <c r="E28" s="197">
        <v>12681</v>
      </c>
      <c r="F28" s="54">
        <v>0</v>
      </c>
      <c r="G28" s="189"/>
      <c r="H28" s="194"/>
      <c r="I28" s="194"/>
      <c r="J28" s="12"/>
    </row>
    <row r="29" spans="1:11" ht="16.5" customHeight="1">
      <c r="A29" s="204" t="s">
        <v>52</v>
      </c>
      <c r="B29" s="205" t="s">
        <v>53</v>
      </c>
      <c r="C29" s="21" t="s">
        <v>237</v>
      </c>
      <c r="D29" s="197">
        <v>0</v>
      </c>
      <c r="E29" s="197">
        <v>4058</v>
      </c>
      <c r="F29" s="54">
        <v>0</v>
      </c>
      <c r="G29" s="189"/>
      <c r="H29" s="194"/>
      <c r="I29" s="194"/>
    </row>
    <row r="30" spans="1:11" s="193" customFormat="1" ht="15" customHeight="1">
      <c r="A30" s="156">
        <v>5</v>
      </c>
      <c r="B30" s="67" t="s">
        <v>245</v>
      </c>
      <c r="C30" s="21" t="s">
        <v>237</v>
      </c>
      <c r="D30" s="189">
        <v>20221</v>
      </c>
      <c r="E30" s="189">
        <v>57568</v>
      </c>
      <c r="F30" s="27">
        <v>2.8469412986499183</v>
      </c>
      <c r="G30" s="189"/>
      <c r="H30" s="194"/>
      <c r="I30" s="194"/>
      <c r="J30" s="12"/>
    </row>
    <row r="31" spans="1:11" ht="14.25" customHeight="1">
      <c r="A31" s="196" t="s">
        <v>56</v>
      </c>
      <c r="B31" s="201" t="s">
        <v>246</v>
      </c>
      <c r="C31" s="196" t="s">
        <v>237</v>
      </c>
      <c r="D31" s="197">
        <v>40</v>
      </c>
      <c r="E31" s="197">
        <v>40</v>
      </c>
      <c r="F31" s="39">
        <v>1</v>
      </c>
      <c r="G31" s="189"/>
      <c r="H31" s="194"/>
      <c r="I31" s="194"/>
    </row>
    <row r="32" spans="1:11" ht="12.75" customHeight="1">
      <c r="A32" s="196" t="s">
        <v>58</v>
      </c>
      <c r="B32" s="121" t="s">
        <v>247</v>
      </c>
      <c r="C32" s="196" t="s">
        <v>237</v>
      </c>
      <c r="D32" s="197">
        <v>9161</v>
      </c>
      <c r="E32" s="197">
        <v>34924</v>
      </c>
      <c r="F32" s="39">
        <v>3.8122475712258486</v>
      </c>
      <c r="G32" s="189"/>
      <c r="H32" s="194"/>
      <c r="I32" s="194"/>
    </row>
    <row r="33" spans="1:10">
      <c r="A33" s="196" t="s">
        <v>60</v>
      </c>
      <c r="B33" s="121" t="s">
        <v>248</v>
      </c>
      <c r="C33" s="196" t="s">
        <v>237</v>
      </c>
      <c r="D33" s="197">
        <v>0</v>
      </c>
      <c r="E33" s="197">
        <v>0</v>
      </c>
      <c r="F33" s="39"/>
      <c r="G33" s="189"/>
      <c r="H33" s="194"/>
      <c r="I33" s="194"/>
    </row>
    <row r="34" spans="1:10" ht="30">
      <c r="A34" s="196" t="s">
        <v>62</v>
      </c>
      <c r="B34" s="121" t="s">
        <v>249</v>
      </c>
      <c r="C34" s="196" t="s">
        <v>237</v>
      </c>
      <c r="D34" s="197">
        <v>0</v>
      </c>
      <c r="E34" s="197">
        <v>0</v>
      </c>
      <c r="F34" s="39">
        <v>0</v>
      </c>
      <c r="G34" s="189"/>
      <c r="H34" s="194"/>
      <c r="I34" s="194"/>
    </row>
    <row r="35" spans="1:10" ht="15.75" customHeight="1">
      <c r="A35" s="196" t="s">
        <v>183</v>
      </c>
      <c r="B35" s="121" t="s">
        <v>250</v>
      </c>
      <c r="C35" s="196" t="s">
        <v>237</v>
      </c>
      <c r="D35" s="197">
        <v>759</v>
      </c>
      <c r="E35" s="197">
        <v>817</v>
      </c>
      <c r="F35" s="39">
        <v>1.0764163372859026</v>
      </c>
      <c r="G35" s="189"/>
      <c r="H35" s="194"/>
      <c r="I35" s="194"/>
    </row>
    <row r="36" spans="1:10" ht="43.5" customHeight="1">
      <c r="A36" s="196" t="s">
        <v>184</v>
      </c>
      <c r="B36" s="121" t="s">
        <v>251</v>
      </c>
      <c r="C36" s="196" t="s">
        <v>237</v>
      </c>
      <c r="D36" s="197">
        <v>1752</v>
      </c>
      <c r="E36" s="197">
        <v>3121</v>
      </c>
      <c r="F36" s="39">
        <v>1.7813926940639269</v>
      </c>
      <c r="G36" s="189"/>
      <c r="H36" s="194"/>
      <c r="I36" s="194"/>
    </row>
    <row r="37" spans="1:10">
      <c r="A37" s="196" t="s">
        <v>186</v>
      </c>
      <c r="B37" s="121" t="s">
        <v>252</v>
      </c>
      <c r="C37" s="196" t="s">
        <v>237</v>
      </c>
      <c r="D37" s="197">
        <v>295</v>
      </c>
      <c r="E37" s="197">
        <v>910</v>
      </c>
      <c r="F37" s="39">
        <v>3.0847457627118646</v>
      </c>
      <c r="G37" s="189"/>
      <c r="H37" s="194"/>
      <c r="I37" s="194"/>
    </row>
    <row r="38" spans="1:10">
      <c r="A38" s="196" t="s">
        <v>188</v>
      </c>
      <c r="B38" s="121" t="s">
        <v>253</v>
      </c>
      <c r="C38" s="196" t="s">
        <v>237</v>
      </c>
      <c r="D38" s="197">
        <v>263</v>
      </c>
      <c r="E38" s="197">
        <v>7473</v>
      </c>
      <c r="F38" s="39">
        <v>28.414448669201519</v>
      </c>
      <c r="G38" s="189"/>
      <c r="H38" s="194"/>
      <c r="I38" s="194"/>
    </row>
    <row r="39" spans="1:10" ht="30" customHeight="1">
      <c r="A39" s="196" t="s">
        <v>190</v>
      </c>
      <c r="B39" s="121" t="s">
        <v>254</v>
      </c>
      <c r="C39" s="196" t="s">
        <v>237</v>
      </c>
      <c r="D39" s="197">
        <v>7951</v>
      </c>
      <c r="E39" s="197">
        <v>10283</v>
      </c>
      <c r="F39" s="39">
        <v>1.2932964406992831</v>
      </c>
      <c r="G39" s="189"/>
      <c r="H39" s="194"/>
      <c r="I39" s="194"/>
    </row>
    <row r="40" spans="1:10" s="193" customFormat="1" ht="15" customHeight="1">
      <c r="A40" s="156" t="s">
        <v>64</v>
      </c>
      <c r="B40" s="67" t="s">
        <v>65</v>
      </c>
      <c r="C40" s="21" t="s">
        <v>237</v>
      </c>
      <c r="D40" s="189">
        <v>9162</v>
      </c>
      <c r="E40" s="189">
        <v>21737</v>
      </c>
      <c r="F40" s="27">
        <v>2.3725169177035581</v>
      </c>
      <c r="G40" s="189"/>
      <c r="H40" s="194"/>
      <c r="I40" s="194"/>
      <c r="J40" s="12"/>
    </row>
    <row r="41" spans="1:10" s="193" customFormat="1" ht="28.5">
      <c r="A41" s="156">
        <v>6</v>
      </c>
      <c r="B41" s="67" t="s">
        <v>255</v>
      </c>
      <c r="C41" s="21" t="s">
        <v>237</v>
      </c>
      <c r="D41" s="189">
        <v>4449</v>
      </c>
      <c r="E41" s="189">
        <v>4527</v>
      </c>
      <c r="F41" s="27">
        <v>1.0175320296695887</v>
      </c>
      <c r="G41" s="189"/>
      <c r="H41" s="194"/>
      <c r="I41" s="194"/>
      <c r="J41" s="206"/>
    </row>
    <row r="42" spans="1:10" ht="30">
      <c r="A42" s="195" t="s">
        <v>68</v>
      </c>
      <c r="B42" s="121" t="s">
        <v>256</v>
      </c>
      <c r="C42" s="196" t="s">
        <v>237</v>
      </c>
      <c r="D42" s="197">
        <v>2879</v>
      </c>
      <c r="E42" s="198">
        <v>2743</v>
      </c>
      <c r="F42" s="39">
        <v>0.95276137547759643</v>
      </c>
      <c r="G42" s="189"/>
      <c r="H42" s="194"/>
      <c r="I42" s="194"/>
    </row>
    <row r="43" spans="1:10" ht="30" customHeight="1">
      <c r="A43" s="195" t="s">
        <v>70</v>
      </c>
      <c r="B43" s="121" t="s">
        <v>242</v>
      </c>
      <c r="C43" s="196" t="s">
        <v>237</v>
      </c>
      <c r="D43" s="197">
        <v>332</v>
      </c>
      <c r="E43" s="198">
        <v>232</v>
      </c>
      <c r="F43" s="39">
        <v>0.6987951807228916</v>
      </c>
      <c r="G43" s="189"/>
      <c r="H43" s="194"/>
      <c r="I43" s="194"/>
    </row>
    <row r="44" spans="1:10" ht="30">
      <c r="A44" s="195" t="s">
        <v>76</v>
      </c>
      <c r="B44" s="44" t="s">
        <v>178</v>
      </c>
      <c r="C44" s="196" t="s">
        <v>237</v>
      </c>
      <c r="D44" s="197">
        <v>0</v>
      </c>
      <c r="E44" s="198">
        <v>64</v>
      </c>
      <c r="F44" s="39"/>
      <c r="G44" s="189"/>
      <c r="H44" s="194"/>
      <c r="I44" s="194"/>
    </row>
    <row r="45" spans="1:10">
      <c r="A45" s="195" t="s">
        <v>78</v>
      </c>
      <c r="B45" s="121" t="s">
        <v>77</v>
      </c>
      <c r="C45" s="196" t="s">
        <v>237</v>
      </c>
      <c r="D45" s="197">
        <v>467</v>
      </c>
      <c r="E45" s="198">
        <v>549</v>
      </c>
      <c r="F45" s="39">
        <v>1.1755888650963597</v>
      </c>
      <c r="G45" s="189"/>
      <c r="H45" s="194"/>
      <c r="I45" s="194"/>
    </row>
    <row r="46" spans="1:10" s="208" customFormat="1">
      <c r="A46" s="195" t="s">
        <v>193</v>
      </c>
      <c r="B46" s="121" t="s">
        <v>79</v>
      </c>
      <c r="C46" s="196" t="s">
        <v>237</v>
      </c>
      <c r="D46" s="197">
        <v>771</v>
      </c>
      <c r="E46" s="198">
        <v>939</v>
      </c>
      <c r="F46" s="39">
        <v>1.2178988326848248</v>
      </c>
      <c r="G46" s="189"/>
      <c r="H46" s="194"/>
      <c r="I46" s="194"/>
      <c r="J46" s="207"/>
    </row>
    <row r="47" spans="1:10" ht="12.75" customHeight="1">
      <c r="A47" s="195" t="s">
        <v>194</v>
      </c>
      <c r="B47" s="121" t="s">
        <v>49</v>
      </c>
      <c r="C47" s="196" t="s">
        <v>237</v>
      </c>
      <c r="D47" s="197">
        <v>32</v>
      </c>
      <c r="E47" s="198">
        <v>30</v>
      </c>
      <c r="F47" s="39">
        <v>0.9375</v>
      </c>
      <c r="G47" s="189"/>
      <c r="H47" s="194"/>
      <c r="I47" s="194"/>
    </row>
    <row r="48" spans="1:10" ht="12.75" customHeight="1">
      <c r="A48" s="195" t="s">
        <v>195</v>
      </c>
      <c r="B48" s="121" t="s">
        <v>248</v>
      </c>
      <c r="C48" s="196" t="s">
        <v>237</v>
      </c>
      <c r="D48" s="197">
        <v>0</v>
      </c>
      <c r="E48" s="198">
        <v>30</v>
      </c>
      <c r="F48" s="39">
        <v>0</v>
      </c>
      <c r="G48" s="189"/>
      <c r="H48" s="194"/>
      <c r="I48" s="194"/>
    </row>
    <row r="49" spans="1:10" ht="12.75" customHeight="1">
      <c r="A49" s="195" t="s">
        <v>196</v>
      </c>
      <c r="B49" s="121" t="s">
        <v>257</v>
      </c>
      <c r="C49" s="196" t="s">
        <v>237</v>
      </c>
      <c r="D49" s="197">
        <v>34</v>
      </c>
      <c r="E49" s="198">
        <v>36</v>
      </c>
      <c r="F49" s="39">
        <v>1.0588235294117647</v>
      </c>
      <c r="G49" s="189"/>
      <c r="H49" s="194"/>
      <c r="I49" s="194"/>
    </row>
    <row r="50" spans="1:10" ht="12.75" customHeight="1">
      <c r="A50" s="195" t="s">
        <v>198</v>
      </c>
      <c r="B50" s="121" t="s">
        <v>258</v>
      </c>
      <c r="C50" s="196" t="s">
        <v>237</v>
      </c>
      <c r="D50" s="197">
        <v>0</v>
      </c>
      <c r="E50" s="198">
        <v>1</v>
      </c>
      <c r="F50" s="39">
        <v>0</v>
      </c>
      <c r="G50" s="189"/>
      <c r="H50" s="194"/>
      <c r="I50" s="194"/>
    </row>
    <row r="51" spans="1:10" ht="12.75" customHeight="1">
      <c r="A51" s="195" t="s">
        <v>199</v>
      </c>
      <c r="B51" s="121" t="s">
        <v>246</v>
      </c>
      <c r="C51" s="196" t="s">
        <v>237</v>
      </c>
      <c r="D51" s="197">
        <v>0</v>
      </c>
      <c r="E51" s="198">
        <v>14</v>
      </c>
      <c r="F51" s="39">
        <v>0</v>
      </c>
      <c r="G51" s="189"/>
      <c r="H51" s="194"/>
      <c r="I51" s="194"/>
    </row>
    <row r="52" spans="1:10" ht="27.75" customHeight="1">
      <c r="A52" s="195" t="s">
        <v>200</v>
      </c>
      <c r="B52" s="121" t="s">
        <v>259</v>
      </c>
      <c r="C52" s="196" t="s">
        <v>237</v>
      </c>
      <c r="D52" s="197">
        <v>3</v>
      </c>
      <c r="E52" s="198">
        <v>3</v>
      </c>
      <c r="F52" s="39">
        <v>1</v>
      </c>
      <c r="G52" s="189"/>
      <c r="H52" s="194"/>
      <c r="I52" s="194"/>
    </row>
    <row r="53" spans="1:10" ht="12.75" customHeight="1">
      <c r="A53" s="209" t="s">
        <v>202</v>
      </c>
      <c r="B53" s="210" t="s">
        <v>260</v>
      </c>
      <c r="C53" s="211" t="s">
        <v>237</v>
      </c>
      <c r="D53" s="197">
        <v>2</v>
      </c>
      <c r="E53" s="212">
        <v>2</v>
      </c>
      <c r="F53" s="39">
        <v>1</v>
      </c>
      <c r="G53" s="189"/>
      <c r="H53" s="194"/>
      <c r="I53" s="194"/>
    </row>
    <row r="54" spans="1:10">
      <c r="A54" s="195" t="s">
        <v>204</v>
      </c>
      <c r="B54" s="121" t="s">
        <v>247</v>
      </c>
      <c r="C54" s="196" t="s">
        <v>237</v>
      </c>
      <c r="D54" s="197">
        <v>0</v>
      </c>
      <c r="E54" s="198">
        <v>0</v>
      </c>
      <c r="F54" s="39"/>
      <c r="G54" s="189"/>
      <c r="H54" s="194"/>
      <c r="I54" s="194"/>
    </row>
    <row r="55" spans="1:10" ht="30" customHeight="1">
      <c r="A55" s="195" t="s">
        <v>205</v>
      </c>
      <c r="B55" s="121" t="s">
        <v>249</v>
      </c>
      <c r="C55" s="196" t="s">
        <v>237</v>
      </c>
      <c r="D55" s="197">
        <v>14</v>
      </c>
      <c r="E55" s="198">
        <v>20</v>
      </c>
      <c r="F55" s="39">
        <v>1.4285714285714286</v>
      </c>
      <c r="G55" s="189"/>
      <c r="H55" s="194"/>
      <c r="I55" s="194"/>
    </row>
    <row r="56" spans="1:10" ht="12.75" customHeight="1">
      <c r="A56" s="195" t="s">
        <v>206</v>
      </c>
      <c r="B56" s="121" t="s">
        <v>250</v>
      </c>
      <c r="C56" s="196" t="s">
        <v>237</v>
      </c>
      <c r="D56" s="197">
        <v>0</v>
      </c>
      <c r="E56" s="198">
        <v>0</v>
      </c>
      <c r="F56" s="39">
        <v>0</v>
      </c>
      <c r="G56" s="189"/>
      <c r="H56" s="194"/>
      <c r="I56" s="194"/>
    </row>
    <row r="57" spans="1:10" ht="14.25" customHeight="1">
      <c r="A57" s="195" t="s">
        <v>207</v>
      </c>
      <c r="B57" s="121" t="s">
        <v>261</v>
      </c>
      <c r="C57" s="196" t="s">
        <v>237</v>
      </c>
      <c r="D57" s="197">
        <v>300</v>
      </c>
      <c r="E57" s="198">
        <v>308</v>
      </c>
      <c r="F57" s="39">
        <v>1.0266666666666666</v>
      </c>
      <c r="G57" s="189"/>
      <c r="H57" s="194"/>
      <c r="I57" s="194"/>
    </row>
    <row r="58" spans="1:10" ht="12.75" customHeight="1">
      <c r="A58" s="195" t="s">
        <v>209</v>
      </c>
      <c r="B58" s="121" t="s">
        <v>262</v>
      </c>
      <c r="C58" s="196" t="s">
        <v>237</v>
      </c>
      <c r="D58" s="197">
        <v>21</v>
      </c>
      <c r="E58" s="198">
        <v>24</v>
      </c>
      <c r="F58" s="39">
        <v>1.1428571428571428</v>
      </c>
      <c r="G58" s="189"/>
      <c r="H58" s="194"/>
      <c r="I58" s="194"/>
    </row>
    <row r="59" spans="1:10" ht="12.75" customHeight="1">
      <c r="A59" s="195" t="s">
        <v>211</v>
      </c>
      <c r="B59" s="121" t="s">
        <v>263</v>
      </c>
      <c r="C59" s="196" t="s">
        <v>237</v>
      </c>
      <c r="D59" s="197">
        <v>0</v>
      </c>
      <c r="E59" s="198">
        <v>0</v>
      </c>
      <c r="F59" s="39">
        <v>0</v>
      </c>
      <c r="G59" s="189"/>
      <c r="H59" s="194"/>
      <c r="I59" s="194"/>
    </row>
    <row r="60" spans="1:10" ht="38.25" customHeight="1">
      <c r="A60" s="195" t="s">
        <v>212</v>
      </c>
      <c r="B60" s="121" t="s">
        <v>264</v>
      </c>
      <c r="C60" s="196" t="s">
        <v>237</v>
      </c>
      <c r="D60" s="197">
        <v>246</v>
      </c>
      <c r="E60" s="198">
        <v>275</v>
      </c>
      <c r="F60" s="39">
        <v>1.1178861788617886</v>
      </c>
      <c r="G60" s="189"/>
      <c r="H60" s="194"/>
      <c r="I60" s="194"/>
    </row>
    <row r="61" spans="1:10" ht="12.75" customHeight="1">
      <c r="A61" s="195" t="s">
        <v>213</v>
      </c>
      <c r="B61" s="121" t="s">
        <v>253</v>
      </c>
      <c r="C61" s="196" t="s">
        <v>237</v>
      </c>
      <c r="D61" s="197">
        <v>97</v>
      </c>
      <c r="E61" s="198">
        <v>177</v>
      </c>
      <c r="F61" s="39">
        <v>1.8247422680412371</v>
      </c>
      <c r="G61" s="189"/>
      <c r="H61" s="194"/>
      <c r="I61" s="194"/>
    </row>
    <row r="62" spans="1:10" ht="12.75" customHeight="1">
      <c r="A62" s="195" t="s">
        <v>214</v>
      </c>
      <c r="B62" s="121" t="s">
        <v>265</v>
      </c>
      <c r="C62" s="196" t="s">
        <v>237</v>
      </c>
      <c r="D62" s="197">
        <v>11</v>
      </c>
      <c r="E62" s="198">
        <v>10</v>
      </c>
      <c r="F62" s="39">
        <v>0.90909090909090906</v>
      </c>
      <c r="G62" s="189"/>
      <c r="H62" s="194"/>
      <c r="I62" s="194"/>
    </row>
    <row r="63" spans="1:10" ht="15.75" customHeight="1">
      <c r="A63" s="195" t="s">
        <v>215</v>
      </c>
      <c r="B63" s="121" t="s">
        <v>266</v>
      </c>
      <c r="C63" s="196" t="s">
        <v>237</v>
      </c>
      <c r="D63" s="197">
        <v>11</v>
      </c>
      <c r="E63" s="198">
        <v>8</v>
      </c>
      <c r="F63" s="39">
        <v>0.72727272727272729</v>
      </c>
      <c r="G63" s="213">
        <v>-2.4499999999999993</v>
      </c>
      <c r="H63" s="194"/>
      <c r="I63" s="194"/>
    </row>
    <row r="64" spans="1:10" s="193" customFormat="1" ht="15" customHeight="1">
      <c r="A64" s="156">
        <v>7</v>
      </c>
      <c r="B64" s="67" t="s">
        <v>267</v>
      </c>
      <c r="C64" s="21" t="s">
        <v>237</v>
      </c>
      <c r="D64" s="197">
        <v>4713</v>
      </c>
      <c r="E64" s="189">
        <v>17210</v>
      </c>
      <c r="F64" s="54">
        <v>3.6516019520475282</v>
      </c>
      <c r="G64" s="189"/>
      <c r="H64" s="194"/>
      <c r="I64" s="194"/>
      <c r="J64" s="12"/>
    </row>
    <row r="65" spans="1:10" s="193" customFormat="1" ht="15" customHeight="1">
      <c r="A65" s="196" t="s">
        <v>268</v>
      </c>
      <c r="B65" s="121" t="s">
        <v>269</v>
      </c>
      <c r="C65" s="196"/>
      <c r="D65" s="197">
        <v>0</v>
      </c>
      <c r="E65" s="198">
        <v>0</v>
      </c>
      <c r="F65" s="127"/>
      <c r="G65" s="189"/>
      <c r="H65" s="194"/>
      <c r="I65" s="194"/>
      <c r="J65" s="12"/>
    </row>
    <row r="66" spans="1:10">
      <c r="A66" s="196" t="s">
        <v>118</v>
      </c>
      <c r="B66" s="121" t="s">
        <v>270</v>
      </c>
      <c r="C66" s="196" t="s">
        <v>237</v>
      </c>
      <c r="D66" s="197">
        <v>4713</v>
      </c>
      <c r="E66" s="198">
        <v>17210</v>
      </c>
      <c r="F66" s="39">
        <v>3.6516019520475282</v>
      </c>
      <c r="G66" s="189"/>
      <c r="H66" s="194"/>
      <c r="I66" s="194"/>
    </row>
    <row r="67" spans="1:10" s="193" customFormat="1" ht="15" customHeight="1">
      <c r="A67" s="156">
        <v>8</v>
      </c>
      <c r="B67" s="67" t="s">
        <v>138</v>
      </c>
      <c r="C67" s="21" t="s">
        <v>237</v>
      </c>
      <c r="D67" s="197">
        <v>0</v>
      </c>
      <c r="E67" s="189">
        <v>0</v>
      </c>
      <c r="F67" s="27">
        <v>0</v>
      </c>
      <c r="G67" s="214"/>
      <c r="H67" s="194"/>
      <c r="I67" s="194"/>
      <c r="J67" s="12"/>
    </row>
    <row r="68" spans="1:10" s="193" customFormat="1" ht="19.5" customHeight="1">
      <c r="A68" s="156" t="s">
        <v>139</v>
      </c>
      <c r="B68" s="67" t="s">
        <v>140</v>
      </c>
      <c r="C68" s="21" t="s">
        <v>237</v>
      </c>
      <c r="D68" s="189">
        <v>298891</v>
      </c>
      <c r="E68" s="189">
        <v>434997</v>
      </c>
      <c r="F68" s="27">
        <v>1.4553700178325879</v>
      </c>
      <c r="G68" s="214"/>
      <c r="H68" s="191">
        <v>298891</v>
      </c>
      <c r="I68" s="215" t="e">
        <v>#REF!</v>
      </c>
    </row>
    <row r="69" spans="1:10" s="193" customFormat="1">
      <c r="A69" s="156" t="s">
        <v>141</v>
      </c>
      <c r="B69" s="67" t="s">
        <v>142</v>
      </c>
      <c r="C69" s="21" t="s">
        <v>237</v>
      </c>
      <c r="D69" s="189">
        <v>2876</v>
      </c>
      <c r="E69" s="189">
        <v>-279823.68258000002</v>
      </c>
      <c r="F69" s="27">
        <v>-97.296134415855363</v>
      </c>
      <c r="G69" s="214"/>
      <c r="H69" s="191">
        <v>0</v>
      </c>
      <c r="I69" s="216" t="e">
        <v>#REF!</v>
      </c>
    </row>
    <row r="70" spans="1:10" ht="28.5">
      <c r="A70" s="156" t="s">
        <v>143</v>
      </c>
      <c r="B70" s="67" t="s">
        <v>271</v>
      </c>
      <c r="C70" s="156" t="s">
        <v>237</v>
      </c>
      <c r="D70" s="189">
        <v>20428</v>
      </c>
      <c r="E70" s="189">
        <v>7808</v>
      </c>
      <c r="F70" s="27">
        <v>0.38222048169179557</v>
      </c>
      <c r="G70" s="214"/>
      <c r="H70" s="194"/>
      <c r="J70" s="183"/>
    </row>
    <row r="71" spans="1:10" s="193" customFormat="1" ht="15" customHeight="1">
      <c r="A71" s="156" t="s">
        <v>145</v>
      </c>
      <c r="B71" s="67" t="s">
        <v>146</v>
      </c>
      <c r="C71" s="156" t="s">
        <v>237</v>
      </c>
      <c r="D71" s="197">
        <v>301767</v>
      </c>
      <c r="E71" s="189">
        <v>155173.31741999998</v>
      </c>
      <c r="F71" s="27">
        <v>0.51421566115579231</v>
      </c>
      <c r="G71" s="214"/>
      <c r="H71" s="194"/>
      <c r="I71" s="213">
        <v>155173.31700000001</v>
      </c>
      <c r="J71" s="206">
        <v>434997</v>
      </c>
    </row>
    <row r="72" spans="1:10" s="193" customFormat="1" ht="15" customHeight="1">
      <c r="A72" s="217"/>
      <c r="B72" s="121" t="s">
        <v>161</v>
      </c>
      <c r="C72" s="196" t="s">
        <v>237</v>
      </c>
      <c r="D72" s="197">
        <v>85353</v>
      </c>
      <c r="E72" s="198">
        <v>56960.108999999997</v>
      </c>
      <c r="F72" s="39">
        <v>0.66734747460546195</v>
      </c>
      <c r="G72" s="214"/>
      <c r="H72" s="218">
        <v>0.36707412039035597</v>
      </c>
      <c r="I72" s="219">
        <v>56960.108999999997</v>
      </c>
      <c r="J72" s="216">
        <v>159676.14114744368</v>
      </c>
    </row>
    <row r="73" spans="1:10" s="193" customFormat="1" ht="15" customHeight="1">
      <c r="A73" s="217"/>
      <c r="B73" s="121" t="s">
        <v>149</v>
      </c>
      <c r="C73" s="196" t="s">
        <v>237</v>
      </c>
      <c r="D73" s="197"/>
      <c r="E73" s="198">
        <v>101</v>
      </c>
      <c r="F73" s="39"/>
      <c r="G73" s="214"/>
      <c r="H73" s="218"/>
      <c r="I73" s="219"/>
      <c r="J73" s="216"/>
    </row>
    <row r="74" spans="1:10" s="193" customFormat="1" ht="15" customHeight="1">
      <c r="A74" s="217"/>
      <c r="B74" s="121" t="s">
        <v>223</v>
      </c>
      <c r="C74" s="196" t="s">
        <v>237</v>
      </c>
      <c r="D74" s="197">
        <v>169244</v>
      </c>
      <c r="E74" s="198">
        <v>72565.97</v>
      </c>
      <c r="F74" s="39">
        <v>0.42876539197844532</v>
      </c>
      <c r="G74" s="214"/>
      <c r="H74" s="218">
        <v>0.46764463895290237</v>
      </c>
      <c r="I74" s="219">
        <v>72565.97</v>
      </c>
      <c r="J74" s="216">
        <v>203424.01501059567</v>
      </c>
    </row>
    <row r="75" spans="1:10" s="193" customFormat="1" ht="15" customHeight="1">
      <c r="A75" s="217"/>
      <c r="B75" s="121" t="s">
        <v>224</v>
      </c>
      <c r="C75" s="196" t="s">
        <v>237</v>
      </c>
      <c r="D75" s="197">
        <v>47171</v>
      </c>
      <c r="E75" s="198">
        <v>25647.238000000001</v>
      </c>
      <c r="F75" s="39">
        <v>0.54370774416484702</v>
      </c>
      <c r="G75" s="214"/>
      <c r="H75" s="218">
        <v>0.16528123795009089</v>
      </c>
      <c r="I75" s="219">
        <v>25647.238000000001</v>
      </c>
      <c r="J75" s="216">
        <v>71896.842664575684</v>
      </c>
    </row>
    <row r="76" spans="1:10" s="222" customFormat="1" ht="14.25" customHeight="1">
      <c r="A76" s="220" t="s">
        <v>151</v>
      </c>
      <c r="B76" s="67" t="s">
        <v>152</v>
      </c>
      <c r="C76" s="156" t="s">
        <v>225</v>
      </c>
      <c r="D76" s="197">
        <v>4630</v>
      </c>
      <c r="E76" s="189">
        <v>2798.3290000000002</v>
      </c>
      <c r="F76" s="27">
        <v>0.60439071274298062</v>
      </c>
      <c r="G76" s="214"/>
      <c r="H76" s="194"/>
      <c r="I76" s="213">
        <v>2798.3290000000002</v>
      </c>
      <c r="J76" s="221">
        <v>434996.99882261502</v>
      </c>
    </row>
    <row r="77" spans="1:10" s="222" customFormat="1" ht="14.25" customHeight="1">
      <c r="A77" s="217"/>
      <c r="B77" s="121" t="s">
        <v>148</v>
      </c>
      <c r="C77" s="196" t="s">
        <v>237</v>
      </c>
      <c r="D77" s="197">
        <v>2607</v>
      </c>
      <c r="E77" s="198">
        <v>1739.7280000000001</v>
      </c>
      <c r="F77" s="39">
        <v>0.66732949750671278</v>
      </c>
      <c r="G77" s="214"/>
      <c r="H77" s="194"/>
      <c r="I77" s="219">
        <v>1739.7280000000001</v>
      </c>
      <c r="J77" s="14"/>
    </row>
    <row r="78" spans="1:10" s="222" customFormat="1" ht="14.25" customHeight="1">
      <c r="A78" s="217"/>
      <c r="B78" s="121" t="s">
        <v>149</v>
      </c>
      <c r="C78" s="196" t="s">
        <v>237</v>
      </c>
      <c r="D78" s="197"/>
      <c r="E78" s="198">
        <v>3</v>
      </c>
      <c r="F78" s="39"/>
      <c r="G78" s="214"/>
      <c r="H78" s="194"/>
      <c r="I78" s="219"/>
      <c r="J78" s="14"/>
    </row>
    <row r="79" spans="1:10" s="222" customFormat="1" ht="14.25" customHeight="1">
      <c r="A79" s="217"/>
      <c r="B79" s="121" t="s">
        <v>223</v>
      </c>
      <c r="C79" s="196" t="s">
        <v>237</v>
      </c>
      <c r="D79" s="197">
        <v>1624</v>
      </c>
      <c r="E79" s="198">
        <v>841.65599999999995</v>
      </c>
      <c r="F79" s="39">
        <v>0.51826108374384239</v>
      </c>
      <c r="G79" s="214"/>
      <c r="H79" s="194"/>
      <c r="I79" s="219">
        <v>841.65599999999995</v>
      </c>
      <c r="J79" s="14"/>
    </row>
    <row r="80" spans="1:10" s="222" customFormat="1" ht="14.25" customHeight="1">
      <c r="A80" s="217"/>
      <c r="B80" s="121" t="s">
        <v>224</v>
      </c>
      <c r="C80" s="196" t="s">
        <v>237</v>
      </c>
      <c r="D80" s="197">
        <v>399</v>
      </c>
      <c r="E80" s="198">
        <v>216.94499999999999</v>
      </c>
      <c r="F80" s="39">
        <v>0.54372180451127816</v>
      </c>
      <c r="G80" s="214"/>
      <c r="H80" s="194"/>
      <c r="I80" s="219">
        <v>216.94499999999999</v>
      </c>
      <c r="J80" s="14"/>
    </row>
    <row r="81" spans="1:10" ht="14.25" customHeight="1">
      <c r="A81" s="322" t="s">
        <v>154</v>
      </c>
      <c r="B81" s="324" t="s">
        <v>155</v>
      </c>
      <c r="C81" s="156" t="s">
        <v>156</v>
      </c>
      <c r="D81" s="223">
        <v>0</v>
      </c>
      <c r="E81" s="224">
        <v>0</v>
      </c>
      <c r="F81" s="27">
        <v>0</v>
      </c>
      <c r="G81" s="214"/>
      <c r="H81" s="194"/>
      <c r="I81" s="194"/>
    </row>
    <row r="82" spans="1:10" ht="17.25" customHeight="1">
      <c r="A82" s="323"/>
      <c r="B82" s="324"/>
      <c r="C82" s="156" t="s">
        <v>157</v>
      </c>
      <c r="D82" s="197">
        <v>0</v>
      </c>
      <c r="E82" s="189">
        <v>0</v>
      </c>
      <c r="F82" s="27">
        <v>0</v>
      </c>
      <c r="G82" s="214"/>
      <c r="H82" s="194"/>
      <c r="I82" s="194"/>
    </row>
    <row r="83" spans="1:10" s="193" customFormat="1" ht="28.5" customHeight="1">
      <c r="A83" s="156" t="s">
        <v>158</v>
      </c>
      <c r="B83" s="67" t="s">
        <v>159</v>
      </c>
      <c r="C83" s="111" t="s">
        <v>229</v>
      </c>
      <c r="D83" s="225">
        <v>65.176457883369324</v>
      </c>
      <c r="E83" s="226">
        <v>155.44884107622798</v>
      </c>
      <c r="F83" s="27">
        <v>2.3850458604914904</v>
      </c>
      <c r="G83" s="214"/>
      <c r="H83" s="194"/>
      <c r="I83" s="194"/>
      <c r="J83" s="12"/>
    </row>
    <row r="84" spans="1:10" s="193" customFormat="1">
      <c r="A84" s="227"/>
      <c r="B84" s="121" t="s">
        <v>230</v>
      </c>
      <c r="C84" s="196" t="s">
        <v>237</v>
      </c>
      <c r="D84" s="225">
        <v>32.74</v>
      </c>
      <c r="E84" s="228">
        <v>91.782244780473533</v>
      </c>
      <c r="F84" s="229">
        <v>2.8033672810162957</v>
      </c>
      <c r="G84" s="214"/>
      <c r="H84" s="216">
        <v>159676.14114744368</v>
      </c>
      <c r="I84" s="194"/>
      <c r="J84" s="12"/>
    </row>
    <row r="85" spans="1:10" s="193" customFormat="1">
      <c r="A85" s="227"/>
      <c r="B85" s="121" t="s">
        <v>223</v>
      </c>
      <c r="C85" s="196" t="s">
        <v>237</v>
      </c>
      <c r="D85" s="225">
        <v>104.21</v>
      </c>
      <c r="E85" s="228">
        <v>241.69496208735598</v>
      </c>
      <c r="F85" s="229">
        <v>2.3193068044079839</v>
      </c>
      <c r="G85" s="214"/>
      <c r="H85" s="216">
        <v>203424.01501059567</v>
      </c>
      <c r="I85" s="194"/>
      <c r="J85" s="12"/>
    </row>
    <row r="86" spans="1:10" s="193" customFormat="1">
      <c r="A86" s="227"/>
      <c r="B86" s="121" t="s">
        <v>224</v>
      </c>
      <c r="C86" s="196" t="s">
        <v>237</v>
      </c>
      <c r="D86" s="225">
        <v>118.22</v>
      </c>
      <c r="E86" s="228">
        <v>331.40585247217354</v>
      </c>
      <c r="F86" s="134">
        <v>2.8032976862812853</v>
      </c>
      <c r="G86" s="214"/>
      <c r="H86" s="216">
        <v>71896.842664575684</v>
      </c>
      <c r="I86" s="194"/>
      <c r="J86" s="12"/>
    </row>
    <row r="87" spans="1:10" s="193" customFormat="1" ht="15" customHeight="1">
      <c r="A87" s="230"/>
      <c r="B87" s="74"/>
      <c r="C87" s="230"/>
      <c r="D87" s="231"/>
      <c r="E87" s="231"/>
      <c r="F87" s="180"/>
      <c r="G87" s="12"/>
      <c r="H87" s="206">
        <v>434996.99882261502</v>
      </c>
      <c r="I87" s="12"/>
      <c r="J87" s="206">
        <v>-1.1773849837481976E-3</v>
      </c>
    </row>
    <row r="88" spans="1:10" s="193" customFormat="1" ht="15" hidden="1" customHeight="1">
      <c r="A88" s="293" t="s">
        <v>272</v>
      </c>
      <c r="B88" s="293"/>
      <c r="C88" s="293"/>
      <c r="D88" s="293"/>
      <c r="E88" s="293"/>
      <c r="F88" s="293"/>
      <c r="G88" s="85"/>
      <c r="H88" s="12"/>
      <c r="I88" s="12"/>
      <c r="J88" s="12"/>
    </row>
    <row r="89" spans="1:10" s="193" customFormat="1" ht="32.25" hidden="1" customHeight="1">
      <c r="A89" s="293"/>
      <c r="B89" s="293"/>
      <c r="C89" s="293"/>
      <c r="D89" s="293"/>
      <c r="E89" s="293"/>
      <c r="F89" s="293"/>
      <c r="G89" s="85"/>
      <c r="H89" s="12"/>
      <c r="I89" s="12"/>
      <c r="J89" s="12"/>
    </row>
    <row r="90" spans="1:10" s="193" customFormat="1" ht="15" customHeight="1">
      <c r="A90" s="230"/>
      <c r="B90" s="74"/>
      <c r="C90" s="230"/>
      <c r="D90" s="231"/>
      <c r="E90" s="231"/>
      <c r="F90" s="180"/>
      <c r="G90" s="12"/>
      <c r="H90" s="12"/>
      <c r="I90" s="12"/>
      <c r="J90" s="12"/>
    </row>
    <row r="91" spans="1:10" s="208" customFormat="1" ht="12" customHeight="1">
      <c r="A91" s="292"/>
      <c r="B91" s="292"/>
      <c r="C91" s="292"/>
      <c r="D91" s="232"/>
      <c r="E91" s="233"/>
      <c r="F91" s="234"/>
      <c r="G91" s="207"/>
      <c r="H91" s="207"/>
      <c r="I91" s="207"/>
      <c r="J91" s="207"/>
    </row>
    <row r="92" spans="1:10">
      <c r="A92" s="89"/>
      <c r="B92" s="9"/>
      <c r="D92" s="235"/>
      <c r="E92" s="236"/>
    </row>
    <row r="93" spans="1:10">
      <c r="A93" s="89"/>
      <c r="B93" s="9"/>
      <c r="D93" s="237"/>
    </row>
    <row r="94" spans="1:10" s="3" customFormat="1">
      <c r="A94" s="89"/>
      <c r="B94" s="9"/>
      <c r="C94" s="180"/>
      <c r="D94" s="238"/>
      <c r="E94" s="181"/>
      <c r="F94" s="180"/>
      <c r="G94" s="182"/>
      <c r="H94" s="182"/>
      <c r="I94" s="182"/>
      <c r="J94" s="180"/>
    </row>
    <row r="95" spans="1:10" s="3" customFormat="1">
      <c r="A95" s="93"/>
      <c r="B95" s="9"/>
      <c r="C95" s="180"/>
      <c r="D95" s="235"/>
      <c r="E95" s="181"/>
      <c r="F95" s="180"/>
      <c r="G95" s="182"/>
      <c r="H95" s="182"/>
      <c r="I95" s="182"/>
      <c r="J95" s="180"/>
    </row>
    <row r="96" spans="1:10" s="3" customFormat="1">
      <c r="A96" s="294"/>
      <c r="B96" s="294"/>
      <c r="C96" s="294"/>
      <c r="D96" s="235"/>
      <c r="E96" s="181"/>
      <c r="F96" s="180"/>
      <c r="G96" s="182"/>
      <c r="H96" s="182"/>
      <c r="I96" s="182"/>
      <c r="J96" s="180"/>
    </row>
    <row r="97" spans="1:10" s="3" customFormat="1">
      <c r="A97" s="93"/>
      <c r="B97" s="9"/>
      <c r="C97" s="180"/>
      <c r="D97" s="238"/>
      <c r="E97" s="181"/>
      <c r="F97" s="180"/>
      <c r="G97" s="182"/>
      <c r="H97" s="182"/>
      <c r="I97" s="182"/>
      <c r="J97" s="180"/>
    </row>
    <row r="98" spans="1:10" s="3" customFormat="1">
      <c r="A98" s="89"/>
      <c r="B98" s="9"/>
      <c r="C98" s="180"/>
      <c r="D98" s="238"/>
      <c r="E98" s="181"/>
      <c r="F98" s="180"/>
      <c r="G98" s="182"/>
      <c r="H98" s="182"/>
      <c r="I98" s="182"/>
      <c r="J98" s="180"/>
    </row>
    <row r="99" spans="1:10" s="3" customFormat="1">
      <c r="A99" s="93"/>
      <c r="B99" s="9"/>
      <c r="C99" s="180"/>
      <c r="D99" s="237"/>
      <c r="E99" s="181"/>
      <c r="F99" s="180"/>
      <c r="G99" s="182"/>
      <c r="H99" s="182"/>
      <c r="I99" s="182"/>
      <c r="J99" s="180"/>
    </row>
    <row r="100" spans="1:10" s="3" customFormat="1">
      <c r="A100" s="89"/>
      <c r="B100" s="9"/>
      <c r="C100" s="180"/>
      <c r="D100" s="237"/>
      <c r="E100" s="181"/>
      <c r="F100" s="180"/>
      <c r="G100" s="182"/>
      <c r="H100" s="182"/>
      <c r="I100" s="182"/>
      <c r="J100" s="180"/>
    </row>
    <row r="101" spans="1:10" s="3" customFormat="1">
      <c r="A101" s="93"/>
      <c r="B101" s="9"/>
      <c r="C101" s="180"/>
      <c r="D101" s="237"/>
      <c r="E101" s="181"/>
      <c r="F101" s="180"/>
      <c r="G101" s="182"/>
      <c r="H101" s="182"/>
      <c r="I101" s="182"/>
      <c r="J101" s="180"/>
    </row>
    <row r="102" spans="1:10" s="3" customFormat="1">
      <c r="A102" s="89"/>
      <c r="B102" s="9"/>
      <c r="C102" s="180"/>
      <c r="D102" s="237"/>
      <c r="E102" s="181"/>
      <c r="F102" s="180"/>
      <c r="G102" s="182"/>
      <c r="H102" s="182"/>
      <c r="I102" s="182"/>
      <c r="J102" s="180"/>
    </row>
    <row r="103" spans="1:10" s="3" customFormat="1" ht="18.75" customHeight="1">
      <c r="A103" s="93"/>
      <c r="B103" s="239"/>
      <c r="C103" s="94"/>
      <c r="E103" s="181"/>
      <c r="F103" s="180"/>
      <c r="G103" s="182"/>
      <c r="H103" s="182"/>
      <c r="I103" s="182"/>
      <c r="J103" s="180"/>
    </row>
    <row r="104" spans="1:10" s="3" customFormat="1">
      <c r="A104" s="93"/>
      <c r="B104" s="9"/>
      <c r="C104" s="180"/>
      <c r="D104" s="237"/>
      <c r="E104" s="181"/>
      <c r="F104" s="180"/>
      <c r="G104" s="182"/>
      <c r="H104" s="182"/>
      <c r="I104" s="182"/>
      <c r="J104" s="180"/>
    </row>
    <row r="105" spans="1:10">
      <c r="A105" s="95"/>
      <c r="B105" s="9"/>
      <c r="D105" s="237"/>
    </row>
  </sheetData>
  <mergeCells count="8">
    <mergeCell ref="A88:F89"/>
    <mergeCell ref="A91:C91"/>
    <mergeCell ref="A96:C96"/>
    <mergeCell ref="A7:F7"/>
    <mergeCell ref="A8:F8"/>
    <mergeCell ref="A9:F9"/>
    <mergeCell ref="A81:A82"/>
    <mergeCell ref="B81:B82"/>
  </mergeCells>
  <printOptions horizontalCentered="1"/>
  <pageMargins left="0.39370078740157483" right="0.15748031496062992" top="0.15748031496062992" bottom="0.39370078740157483" header="0.31496062992125984" footer="0.31496062992125984"/>
  <pageSetup paperSize="9" scale="8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85"/>
  <sheetViews>
    <sheetView tabSelected="1" zoomScaleNormal="100" zoomScaleSheetLayoutView="100" workbookViewId="0">
      <selection activeCell="O23" sqref="O23"/>
    </sheetView>
  </sheetViews>
  <sheetFormatPr defaultRowHeight="15"/>
  <cols>
    <col min="1" max="1" width="6.85546875" style="240" customWidth="1"/>
    <col min="2" max="2" width="44.42578125" style="240" customWidth="1"/>
    <col min="3" max="3" width="12.28515625" style="241" customWidth="1"/>
    <col min="4" max="4" width="12.42578125" style="240" customWidth="1"/>
    <col min="5" max="5" width="13.140625" style="268" customWidth="1"/>
    <col min="6" max="6" width="13.140625" style="268" hidden="1" customWidth="1"/>
    <col min="7" max="7" width="12.28515625" style="241" customWidth="1"/>
    <col min="8" max="8" width="16.5703125" style="243" hidden="1" customWidth="1"/>
    <col min="9" max="9" width="11.7109375" style="243" hidden="1" customWidth="1"/>
    <col min="10" max="10" width="10.28515625" style="243" hidden="1" customWidth="1"/>
    <col min="11" max="11" width="13.42578125" style="243" hidden="1" customWidth="1"/>
    <col min="12" max="12" width="12.5703125" style="243" hidden="1" customWidth="1"/>
    <col min="13" max="13" width="10.85546875" style="243" hidden="1" customWidth="1"/>
    <col min="14" max="16384" width="9.140625" style="243"/>
  </cols>
  <sheetData>
    <row r="1" spans="1:13" ht="15" customHeight="1">
      <c r="D1" s="242"/>
      <c r="E1" s="315"/>
      <c r="F1" s="315"/>
      <c r="G1" s="315"/>
      <c r="H1" s="184"/>
      <c r="I1" s="184"/>
      <c r="J1" s="184"/>
      <c r="K1" s="184"/>
    </row>
    <row r="2" spans="1:13" ht="15.75" customHeight="1">
      <c r="B2" s="244"/>
      <c r="D2" s="242"/>
      <c r="E2" s="315"/>
      <c r="F2" s="315"/>
      <c r="G2" s="315"/>
      <c r="H2" s="184"/>
      <c r="I2" s="184"/>
      <c r="J2" s="184"/>
      <c r="K2" s="184"/>
    </row>
    <row r="3" spans="1:13" ht="15.75">
      <c r="D3" s="242"/>
      <c r="E3" s="315"/>
      <c r="F3" s="315"/>
      <c r="G3" s="315"/>
      <c r="H3" s="184"/>
      <c r="I3" s="184"/>
      <c r="J3" s="184"/>
      <c r="K3" s="184"/>
    </row>
    <row r="4" spans="1:13" ht="24.75" customHeight="1">
      <c r="D4" s="242"/>
      <c r="E4" s="184"/>
      <c r="F4" s="184"/>
      <c r="G4" s="184"/>
      <c r="H4" s="184"/>
      <c r="I4" s="184"/>
      <c r="J4" s="184"/>
      <c r="K4" s="184"/>
    </row>
    <row r="5" spans="1:13" ht="38.25" customHeight="1">
      <c r="A5" s="316" t="s">
        <v>273</v>
      </c>
      <c r="B5" s="316"/>
      <c r="C5" s="316"/>
      <c r="D5" s="316"/>
      <c r="E5" s="316"/>
      <c r="F5" s="316"/>
      <c r="G5" s="316"/>
      <c r="H5" s="245"/>
      <c r="I5" s="245"/>
      <c r="J5" s="245"/>
      <c r="K5" s="245"/>
    </row>
    <row r="6" spans="1:13" ht="15" customHeight="1">
      <c r="A6" s="317" t="s">
        <v>165</v>
      </c>
      <c r="B6" s="317"/>
      <c r="C6" s="317"/>
      <c r="D6" s="317"/>
      <c r="E6" s="317"/>
      <c r="F6" s="317"/>
      <c r="G6" s="317"/>
      <c r="H6" s="246"/>
      <c r="I6" s="246"/>
      <c r="J6" s="246"/>
      <c r="K6" s="246"/>
    </row>
    <row r="7" spans="1:13">
      <c r="A7" s="246"/>
      <c r="B7" s="246"/>
      <c r="C7" s="246"/>
      <c r="D7" s="246"/>
      <c r="E7" s="246"/>
      <c r="F7" s="246"/>
    </row>
    <row r="8" spans="1:13" s="183" customFormat="1" ht="113.25" customHeight="1">
      <c r="A8" s="15" t="s">
        <v>3</v>
      </c>
      <c r="B8" s="15" t="s">
        <v>166</v>
      </c>
      <c r="C8" s="15" t="s">
        <v>5</v>
      </c>
      <c r="D8" s="16" t="s">
        <v>167</v>
      </c>
      <c r="E8" s="16" t="s">
        <v>274</v>
      </c>
      <c r="F8" s="16"/>
      <c r="G8" s="17" t="s">
        <v>8</v>
      </c>
      <c r="H8" s="17"/>
      <c r="I8" s="18"/>
      <c r="J8" s="18"/>
      <c r="K8" s="18"/>
    </row>
    <row r="9" spans="1:13" s="183" customFormat="1">
      <c r="A9" s="20">
        <v>1</v>
      </c>
      <c r="B9" s="20">
        <v>2</v>
      </c>
      <c r="C9" s="20">
        <v>3</v>
      </c>
      <c r="D9" s="16">
        <v>4</v>
      </c>
      <c r="E9" s="16">
        <v>5</v>
      </c>
      <c r="F9" s="16"/>
      <c r="G9" s="16" t="s">
        <v>275</v>
      </c>
      <c r="H9" s="16"/>
      <c r="I9" s="247"/>
      <c r="J9" s="247"/>
      <c r="K9" s="247"/>
    </row>
    <row r="10" spans="1:13" s="251" customFormat="1" ht="30" customHeight="1">
      <c r="A10" s="156" t="s">
        <v>12</v>
      </c>
      <c r="B10" s="67" t="s">
        <v>235</v>
      </c>
      <c r="C10" s="156" t="s">
        <v>170</v>
      </c>
      <c r="D10" s="248">
        <v>366820</v>
      </c>
      <c r="E10" s="248">
        <v>630375</v>
      </c>
      <c r="F10" s="248">
        <v>263555</v>
      </c>
      <c r="G10" s="27">
        <v>1.7184859058938988</v>
      </c>
      <c r="H10" s="53"/>
      <c r="I10" s="249"/>
      <c r="J10" s="250"/>
      <c r="K10" s="250"/>
      <c r="M10" s="252">
        <v>0</v>
      </c>
    </row>
    <row r="11" spans="1:13" s="251" customFormat="1">
      <c r="A11" s="156">
        <v>1</v>
      </c>
      <c r="B11" s="67" t="s">
        <v>236</v>
      </c>
      <c r="C11" s="21" t="s">
        <v>237</v>
      </c>
      <c r="D11" s="248">
        <v>355432</v>
      </c>
      <c r="E11" s="248">
        <v>615808</v>
      </c>
      <c r="F11" s="248">
        <v>260376</v>
      </c>
      <c r="G11" s="27">
        <v>1.7325620653176979</v>
      </c>
      <c r="H11" s="53"/>
      <c r="I11" s="249"/>
      <c r="J11" s="250"/>
      <c r="K11" s="250"/>
    </row>
    <row r="12" spans="1:13">
      <c r="A12" s="204" t="s">
        <v>18</v>
      </c>
      <c r="B12" s="253" t="s">
        <v>276</v>
      </c>
      <c r="C12" s="21" t="s">
        <v>237</v>
      </c>
      <c r="D12" s="254">
        <v>0</v>
      </c>
      <c r="E12" s="254">
        <v>0</v>
      </c>
      <c r="F12" s="254">
        <v>0</v>
      </c>
      <c r="G12" s="54">
        <v>0</v>
      </c>
      <c r="H12" s="53"/>
      <c r="I12" s="249"/>
      <c r="J12" s="250"/>
      <c r="K12" s="250"/>
    </row>
    <row r="13" spans="1:13">
      <c r="A13" s="204" t="s">
        <v>20</v>
      </c>
      <c r="B13" s="253" t="s">
        <v>277</v>
      </c>
      <c r="C13" s="21" t="s">
        <v>237</v>
      </c>
      <c r="D13" s="254">
        <v>0</v>
      </c>
      <c r="E13" s="254">
        <v>0</v>
      </c>
      <c r="F13" s="254">
        <v>0</v>
      </c>
      <c r="G13" s="54">
        <v>0</v>
      </c>
      <c r="H13" s="53"/>
      <c r="I13" s="250"/>
      <c r="J13" s="250"/>
      <c r="K13" s="250"/>
    </row>
    <row r="14" spans="1:13">
      <c r="A14" s="204" t="s">
        <v>22</v>
      </c>
      <c r="B14" s="253" t="s">
        <v>278</v>
      </c>
      <c r="C14" s="21" t="s">
        <v>237</v>
      </c>
      <c r="D14" s="254">
        <v>0</v>
      </c>
      <c r="E14" s="254">
        <v>0</v>
      </c>
      <c r="F14" s="254">
        <v>0</v>
      </c>
      <c r="G14" s="54">
        <v>0</v>
      </c>
      <c r="H14" s="53"/>
      <c r="I14" s="250"/>
      <c r="J14" s="250"/>
      <c r="K14" s="250"/>
    </row>
    <row r="15" spans="1:13">
      <c r="A15" s="204" t="s">
        <v>24</v>
      </c>
      <c r="B15" s="253" t="s">
        <v>238</v>
      </c>
      <c r="C15" s="21" t="s">
        <v>237</v>
      </c>
      <c r="D15" s="254">
        <v>0</v>
      </c>
      <c r="E15" s="254">
        <v>0</v>
      </c>
      <c r="F15" s="254">
        <v>0</v>
      </c>
      <c r="G15" s="54">
        <v>0</v>
      </c>
      <c r="H15" s="53"/>
      <c r="I15" s="250"/>
      <c r="J15" s="250"/>
      <c r="K15" s="250"/>
    </row>
    <row r="16" spans="1:13" s="255" customFormat="1" ht="12.75" customHeight="1">
      <c r="A16" s="204" t="s">
        <v>26</v>
      </c>
      <c r="B16" s="253" t="s">
        <v>27</v>
      </c>
      <c r="C16" s="21" t="s">
        <v>237</v>
      </c>
      <c r="D16" s="254">
        <v>355432</v>
      </c>
      <c r="E16" s="254">
        <v>615808</v>
      </c>
      <c r="F16" s="254">
        <v>260376</v>
      </c>
      <c r="G16" s="54">
        <v>1.7325620653176979</v>
      </c>
      <c r="H16" s="53"/>
      <c r="I16" s="250"/>
      <c r="J16" s="250"/>
      <c r="K16" s="250"/>
    </row>
    <row r="17" spans="1:13" s="257" customFormat="1">
      <c r="A17" s="195" t="s">
        <v>28</v>
      </c>
      <c r="B17" s="121" t="s">
        <v>279</v>
      </c>
      <c r="C17" s="196" t="s">
        <v>237</v>
      </c>
      <c r="D17" s="256">
        <v>0</v>
      </c>
      <c r="E17" s="256"/>
      <c r="F17" s="254">
        <v>0</v>
      </c>
      <c r="G17" s="39">
        <v>0</v>
      </c>
      <c r="H17" s="53"/>
      <c r="I17" s="250"/>
      <c r="J17" s="250"/>
      <c r="K17" s="250"/>
    </row>
    <row r="18" spans="1:13" s="257" customFormat="1">
      <c r="A18" s="195" t="s">
        <v>30</v>
      </c>
      <c r="B18" s="121" t="s">
        <v>280</v>
      </c>
      <c r="C18" s="196" t="s">
        <v>237</v>
      </c>
      <c r="D18" s="256">
        <v>355432</v>
      </c>
      <c r="E18" s="256">
        <v>615808</v>
      </c>
      <c r="F18" s="254">
        <v>260376</v>
      </c>
      <c r="G18" s="39">
        <v>1.7325620653176979</v>
      </c>
      <c r="H18" s="53"/>
      <c r="I18" s="250"/>
      <c r="J18" s="250"/>
      <c r="K18" s="250"/>
    </row>
    <row r="19" spans="1:13" s="251" customFormat="1" ht="17.25" customHeight="1">
      <c r="A19" s="156">
        <v>2</v>
      </c>
      <c r="B19" s="67" t="s">
        <v>35</v>
      </c>
      <c r="C19" s="21" t="s">
        <v>237</v>
      </c>
      <c r="D19" s="248">
        <v>0</v>
      </c>
      <c r="E19" s="248">
        <v>0</v>
      </c>
      <c r="F19" s="254">
        <v>0</v>
      </c>
      <c r="G19" s="27">
        <v>0</v>
      </c>
      <c r="H19" s="53"/>
      <c r="I19" s="250"/>
      <c r="J19" s="250"/>
      <c r="K19" s="250"/>
    </row>
    <row r="20" spans="1:13" ht="15.75" customHeight="1">
      <c r="A20" s="204" t="s">
        <v>36</v>
      </c>
      <c r="B20" s="253" t="s">
        <v>176</v>
      </c>
      <c r="C20" s="21" t="s">
        <v>237</v>
      </c>
      <c r="D20" s="254">
        <v>0</v>
      </c>
      <c r="E20" s="254">
        <v>0</v>
      </c>
      <c r="F20" s="254">
        <v>0</v>
      </c>
      <c r="G20" s="54">
        <v>0</v>
      </c>
      <c r="H20" s="53"/>
      <c r="I20" s="250"/>
      <c r="J20" s="250"/>
      <c r="K20" s="250"/>
    </row>
    <row r="21" spans="1:13" ht="15" customHeight="1">
      <c r="A21" s="204" t="s">
        <v>38</v>
      </c>
      <c r="B21" s="253" t="s">
        <v>281</v>
      </c>
      <c r="C21" s="21" t="s">
        <v>237</v>
      </c>
      <c r="D21" s="254">
        <v>0</v>
      </c>
      <c r="E21" s="254">
        <v>0</v>
      </c>
      <c r="F21" s="254">
        <v>0</v>
      </c>
      <c r="G21" s="54">
        <v>0</v>
      </c>
      <c r="H21" s="53"/>
      <c r="I21" s="250"/>
      <c r="J21" s="250"/>
      <c r="K21" s="250"/>
    </row>
    <row r="22" spans="1:13" s="251" customFormat="1" ht="14.25" customHeight="1">
      <c r="A22" s="156">
        <v>3</v>
      </c>
      <c r="B22" s="67" t="s">
        <v>49</v>
      </c>
      <c r="C22" s="21" t="s">
        <v>237</v>
      </c>
      <c r="D22" s="248">
        <v>0</v>
      </c>
      <c r="E22" s="248">
        <v>0</v>
      </c>
      <c r="F22" s="254">
        <v>0</v>
      </c>
      <c r="G22" s="27">
        <v>0</v>
      </c>
      <c r="H22" s="53"/>
      <c r="I22" s="250"/>
      <c r="J22" s="250"/>
      <c r="K22" s="250"/>
    </row>
    <row r="23" spans="1:13" s="251" customFormat="1" ht="18" customHeight="1">
      <c r="A23" s="156">
        <v>4</v>
      </c>
      <c r="B23" s="67" t="s">
        <v>244</v>
      </c>
      <c r="C23" s="21" t="s">
        <v>237</v>
      </c>
      <c r="D23" s="248">
        <v>0</v>
      </c>
      <c r="E23" s="248">
        <v>0</v>
      </c>
      <c r="F23" s="254">
        <v>0</v>
      </c>
      <c r="G23" s="27">
        <v>0</v>
      </c>
      <c r="H23" s="53"/>
      <c r="I23" s="250"/>
      <c r="J23" s="250"/>
      <c r="K23" s="250"/>
    </row>
    <row r="24" spans="1:13" ht="30">
      <c r="A24" s="204" t="s">
        <v>52</v>
      </c>
      <c r="B24" s="253" t="s">
        <v>282</v>
      </c>
      <c r="C24" s="21" t="s">
        <v>237</v>
      </c>
      <c r="D24" s="254">
        <v>0</v>
      </c>
      <c r="E24" s="254">
        <v>0</v>
      </c>
      <c r="F24" s="254">
        <v>0</v>
      </c>
      <c r="G24" s="54">
        <v>0</v>
      </c>
      <c r="H24" s="53"/>
      <c r="I24" s="250"/>
      <c r="J24" s="250"/>
      <c r="K24" s="250"/>
    </row>
    <row r="25" spans="1:13" s="251" customFormat="1" ht="14.25" customHeight="1">
      <c r="A25" s="156">
        <v>5</v>
      </c>
      <c r="B25" s="67" t="s">
        <v>245</v>
      </c>
      <c r="C25" s="21" t="s">
        <v>237</v>
      </c>
      <c r="D25" s="248">
        <v>11388</v>
      </c>
      <c r="E25" s="248">
        <v>14567</v>
      </c>
      <c r="F25" s="248">
        <v>3179</v>
      </c>
      <c r="G25" s="27">
        <v>1.2791534949069197</v>
      </c>
      <c r="H25" s="53"/>
      <c r="I25" s="250"/>
      <c r="J25" s="250"/>
      <c r="K25" s="250"/>
    </row>
    <row r="26" spans="1:13" ht="15" customHeight="1">
      <c r="A26" s="21" t="s">
        <v>56</v>
      </c>
      <c r="B26" s="253" t="s">
        <v>283</v>
      </c>
      <c r="C26" s="21" t="s">
        <v>237</v>
      </c>
      <c r="D26" s="254">
        <v>11388</v>
      </c>
      <c r="E26" s="254">
        <v>14567</v>
      </c>
      <c r="F26" s="254">
        <v>3179</v>
      </c>
      <c r="G26" s="54">
        <v>1.2791534949069197</v>
      </c>
      <c r="H26" s="53"/>
      <c r="I26" s="250"/>
      <c r="J26" s="250"/>
      <c r="K26" s="250"/>
    </row>
    <row r="27" spans="1:13" s="251" customFormat="1" ht="14.25" customHeight="1">
      <c r="A27" s="156" t="s">
        <v>64</v>
      </c>
      <c r="B27" s="67" t="s">
        <v>65</v>
      </c>
      <c r="C27" s="156" t="s">
        <v>237</v>
      </c>
      <c r="D27" s="248">
        <v>6702</v>
      </c>
      <c r="E27" s="248">
        <v>6638</v>
      </c>
      <c r="F27" s="248">
        <v>-64</v>
      </c>
      <c r="G27" s="27">
        <v>0.99045061175768423</v>
      </c>
      <c r="H27" s="53"/>
      <c r="I27" s="250"/>
      <c r="J27" s="250"/>
      <c r="K27" s="250"/>
      <c r="M27" s="252">
        <v>0</v>
      </c>
    </row>
    <row r="28" spans="1:13" s="251" customFormat="1" ht="28.5">
      <c r="A28" s="156">
        <v>6</v>
      </c>
      <c r="B28" s="67" t="s">
        <v>255</v>
      </c>
      <c r="C28" s="156" t="s">
        <v>237</v>
      </c>
      <c r="D28" s="248">
        <v>6702</v>
      </c>
      <c r="E28" s="248">
        <v>6638</v>
      </c>
      <c r="F28" s="248">
        <v>-64</v>
      </c>
      <c r="G28" s="27">
        <v>0.99045061175768423</v>
      </c>
      <c r="H28" s="53"/>
      <c r="I28" s="250"/>
      <c r="J28" s="250"/>
      <c r="K28" s="250"/>
      <c r="M28" s="252">
        <v>0</v>
      </c>
    </row>
    <row r="29" spans="1:13" ht="14.25" customHeight="1">
      <c r="A29" s="204" t="s">
        <v>68</v>
      </c>
      <c r="B29" s="253" t="s">
        <v>256</v>
      </c>
      <c r="C29" s="21" t="s">
        <v>237</v>
      </c>
      <c r="D29" s="254">
        <v>4369</v>
      </c>
      <c r="E29" s="254">
        <v>4067</v>
      </c>
      <c r="F29" s="254">
        <v>-302</v>
      </c>
      <c r="G29" s="54">
        <v>0.93087663080796523</v>
      </c>
      <c r="H29" s="258">
        <v>-83.550000000000182</v>
      </c>
      <c r="I29" s="250"/>
      <c r="J29" s="250"/>
      <c r="K29" s="250"/>
    </row>
    <row r="30" spans="1:13">
      <c r="A30" s="204" t="s">
        <v>70</v>
      </c>
      <c r="B30" s="253" t="s">
        <v>39</v>
      </c>
      <c r="C30" s="21" t="s">
        <v>237</v>
      </c>
      <c r="D30" s="254">
        <v>531</v>
      </c>
      <c r="E30" s="254">
        <v>440</v>
      </c>
      <c r="F30" s="254">
        <v>-91</v>
      </c>
      <c r="G30" s="54">
        <v>0.82862523540489641</v>
      </c>
      <c r="H30" s="258">
        <v>-64.449999999999989</v>
      </c>
      <c r="I30" s="250"/>
      <c r="J30" s="250"/>
      <c r="K30" s="250"/>
    </row>
    <row r="31" spans="1:13">
      <c r="A31" s="204" t="s">
        <v>76</v>
      </c>
      <c r="B31" s="253" t="s">
        <v>77</v>
      </c>
      <c r="C31" s="21" t="s">
        <v>237</v>
      </c>
      <c r="D31" s="254">
        <v>686</v>
      </c>
      <c r="E31" s="254">
        <v>819</v>
      </c>
      <c r="F31" s="254">
        <v>133</v>
      </c>
      <c r="G31" s="54">
        <v>1.1938775510204083</v>
      </c>
      <c r="H31" s="258"/>
      <c r="I31" s="250"/>
      <c r="J31" s="250"/>
      <c r="K31" s="250"/>
    </row>
    <row r="32" spans="1:13" s="259" customFormat="1">
      <c r="A32" s="195" t="s">
        <v>78</v>
      </c>
      <c r="B32" s="121" t="s">
        <v>284</v>
      </c>
      <c r="C32" s="196" t="s">
        <v>237</v>
      </c>
      <c r="D32" s="256">
        <v>1116</v>
      </c>
      <c r="E32" s="256">
        <v>1312</v>
      </c>
      <c r="F32" s="254">
        <v>196</v>
      </c>
      <c r="G32" s="39">
        <v>1.1756272401433692</v>
      </c>
      <c r="H32" s="258"/>
      <c r="I32" s="250"/>
      <c r="J32" s="250"/>
      <c r="K32" s="250"/>
    </row>
    <row r="33" spans="1:11">
      <c r="A33" s="204" t="s">
        <v>80</v>
      </c>
      <c r="B33" s="253" t="s">
        <v>81</v>
      </c>
      <c r="C33" s="21" t="s">
        <v>237</v>
      </c>
      <c r="D33" s="254">
        <v>0</v>
      </c>
      <c r="E33" s="254">
        <v>44</v>
      </c>
      <c r="F33" s="254">
        <v>44</v>
      </c>
      <c r="G33" s="54">
        <v>0</v>
      </c>
      <c r="H33" s="258"/>
      <c r="I33" s="250"/>
      <c r="J33" s="250"/>
      <c r="K33" s="250"/>
    </row>
    <row r="34" spans="1:11">
      <c r="A34" s="204" t="s">
        <v>82</v>
      </c>
      <c r="B34" s="253" t="s">
        <v>83</v>
      </c>
      <c r="C34" s="21" t="s">
        <v>237</v>
      </c>
      <c r="D34" s="254">
        <v>0</v>
      </c>
      <c r="E34" s="254">
        <v>47</v>
      </c>
      <c r="F34" s="254">
        <v>47</v>
      </c>
      <c r="G34" s="54">
        <v>0</v>
      </c>
      <c r="H34" s="258"/>
      <c r="I34" s="250"/>
      <c r="J34" s="250"/>
      <c r="K34" s="250"/>
    </row>
    <row r="35" spans="1:11">
      <c r="A35" s="204" t="s">
        <v>84</v>
      </c>
      <c r="B35" s="253" t="s">
        <v>85</v>
      </c>
      <c r="C35" s="21" t="s">
        <v>237</v>
      </c>
      <c r="D35" s="254">
        <v>54</v>
      </c>
      <c r="E35" s="254">
        <v>47</v>
      </c>
      <c r="F35" s="254">
        <v>-7</v>
      </c>
      <c r="G35" s="54">
        <v>0.87037037037037035</v>
      </c>
      <c r="H35" s="258">
        <v>-4.2999999999999972</v>
      </c>
      <c r="I35" s="250"/>
      <c r="J35" s="250"/>
      <c r="K35" s="250"/>
    </row>
    <row r="36" spans="1:11" ht="15" customHeight="1">
      <c r="A36" s="204" t="s">
        <v>86</v>
      </c>
      <c r="B36" s="253" t="s">
        <v>87</v>
      </c>
      <c r="C36" s="21" t="s">
        <v>237</v>
      </c>
      <c r="D36" s="254">
        <v>0</v>
      </c>
      <c r="E36" s="254">
        <v>1</v>
      </c>
      <c r="F36" s="254">
        <v>1</v>
      </c>
      <c r="G36" s="54"/>
      <c r="H36" s="258"/>
      <c r="I36" s="250"/>
      <c r="J36" s="250"/>
      <c r="K36" s="250"/>
    </row>
    <row r="37" spans="1:11" ht="15" customHeight="1">
      <c r="A37" s="204" t="s">
        <v>88</v>
      </c>
      <c r="B37" s="253" t="s">
        <v>89</v>
      </c>
      <c r="C37" s="21" t="s">
        <v>237</v>
      </c>
      <c r="D37" s="254">
        <v>21</v>
      </c>
      <c r="E37" s="254">
        <v>20</v>
      </c>
      <c r="F37" s="254">
        <v>-1</v>
      </c>
      <c r="G37" s="54">
        <v>0.95238095238095233</v>
      </c>
      <c r="H37" s="258"/>
      <c r="I37" s="250"/>
      <c r="J37" s="250"/>
      <c r="K37" s="250"/>
    </row>
    <row r="38" spans="1:11" ht="30">
      <c r="A38" s="204" t="s">
        <v>90</v>
      </c>
      <c r="B38" s="253" t="s">
        <v>91</v>
      </c>
      <c r="C38" s="21" t="s">
        <v>237</v>
      </c>
      <c r="D38" s="254">
        <v>6</v>
      </c>
      <c r="E38" s="254">
        <v>6</v>
      </c>
      <c r="F38" s="254">
        <v>0</v>
      </c>
      <c r="G38" s="54">
        <v>1</v>
      </c>
      <c r="H38" s="258"/>
      <c r="I38" s="250"/>
      <c r="J38" s="250"/>
      <c r="K38" s="250"/>
    </row>
    <row r="39" spans="1:11">
      <c r="A39" s="204" t="s">
        <v>92</v>
      </c>
      <c r="B39" s="253" t="s">
        <v>93</v>
      </c>
      <c r="C39" s="21" t="s">
        <v>237</v>
      </c>
      <c r="D39" s="254">
        <v>3</v>
      </c>
      <c r="E39" s="254">
        <v>3</v>
      </c>
      <c r="F39" s="254">
        <v>0</v>
      </c>
      <c r="G39" s="54">
        <v>1</v>
      </c>
      <c r="H39" s="258"/>
      <c r="I39" s="250"/>
      <c r="J39" s="250"/>
      <c r="K39" s="250"/>
    </row>
    <row r="40" spans="1:11">
      <c r="A40" s="204" t="s">
        <v>94</v>
      </c>
      <c r="B40" s="253" t="s">
        <v>95</v>
      </c>
      <c r="C40" s="21" t="s">
        <v>237</v>
      </c>
      <c r="D40" s="254">
        <v>0</v>
      </c>
      <c r="E40" s="254">
        <v>0</v>
      </c>
      <c r="F40" s="254">
        <v>0</v>
      </c>
      <c r="G40" s="54">
        <v>0</v>
      </c>
      <c r="H40" s="258"/>
      <c r="I40" s="250"/>
      <c r="J40" s="250"/>
      <c r="K40" s="250"/>
    </row>
    <row r="41" spans="1:11" ht="17.25" customHeight="1">
      <c r="A41" s="204" t="s">
        <v>96</v>
      </c>
      <c r="B41" s="253" t="s">
        <v>97</v>
      </c>
      <c r="C41" s="21" t="s">
        <v>237</v>
      </c>
      <c r="D41" s="254">
        <v>21</v>
      </c>
      <c r="E41" s="254">
        <v>23</v>
      </c>
      <c r="F41" s="254">
        <v>2</v>
      </c>
      <c r="G41" s="54">
        <v>1.0952380952380953</v>
      </c>
      <c r="H41" s="258"/>
      <c r="I41" s="250"/>
      <c r="J41" s="250"/>
      <c r="K41" s="250"/>
    </row>
    <row r="42" spans="1:11">
      <c r="A42" s="204" t="s">
        <v>98</v>
      </c>
      <c r="B42" s="253" t="s">
        <v>99</v>
      </c>
      <c r="C42" s="21" t="s">
        <v>237</v>
      </c>
      <c r="D42" s="254">
        <v>2</v>
      </c>
      <c r="E42" s="254">
        <v>1</v>
      </c>
      <c r="F42" s="254">
        <v>-1</v>
      </c>
      <c r="G42" s="54">
        <v>0.5</v>
      </c>
      <c r="H42" s="258">
        <v>-0.89999999999999991</v>
      </c>
      <c r="I42" s="250"/>
      <c r="J42" s="250"/>
      <c r="K42" s="250"/>
    </row>
    <row r="43" spans="1:11" ht="18" customHeight="1">
      <c r="A43" s="204" t="s">
        <v>100</v>
      </c>
      <c r="B43" s="253" t="s">
        <v>101</v>
      </c>
      <c r="C43" s="21" t="s">
        <v>237</v>
      </c>
      <c r="D43" s="254">
        <v>440</v>
      </c>
      <c r="E43" s="254">
        <v>415</v>
      </c>
      <c r="F43" s="254">
        <v>-25</v>
      </c>
      <c r="G43" s="54">
        <v>0.94318181818181823</v>
      </c>
      <c r="H43" s="258">
        <v>-3</v>
      </c>
      <c r="I43" s="250"/>
      <c r="J43" s="250"/>
      <c r="K43" s="250"/>
    </row>
    <row r="44" spans="1:11">
      <c r="A44" s="204" t="s">
        <v>102</v>
      </c>
      <c r="B44" s="253" t="s">
        <v>103</v>
      </c>
      <c r="C44" s="21" t="s">
        <v>237</v>
      </c>
      <c r="D44" s="254">
        <v>25</v>
      </c>
      <c r="E44" s="254">
        <v>36</v>
      </c>
      <c r="F44" s="254">
        <v>11</v>
      </c>
      <c r="G44" s="54">
        <v>1.44</v>
      </c>
      <c r="H44" s="258"/>
      <c r="I44" s="250"/>
      <c r="J44" s="250"/>
      <c r="K44" s="250"/>
    </row>
    <row r="45" spans="1:11">
      <c r="A45" s="204" t="s">
        <v>104</v>
      </c>
      <c r="B45" s="253" t="s">
        <v>105</v>
      </c>
      <c r="C45" s="21" t="s">
        <v>237</v>
      </c>
      <c r="D45" s="254">
        <v>0</v>
      </c>
      <c r="E45" s="254">
        <v>0</v>
      </c>
      <c r="F45" s="254">
        <v>0</v>
      </c>
      <c r="G45" s="54">
        <v>0</v>
      </c>
      <c r="H45" s="258"/>
      <c r="I45" s="250"/>
      <c r="J45" s="250"/>
      <c r="K45" s="250"/>
    </row>
    <row r="46" spans="1:11">
      <c r="A46" s="204" t="s">
        <v>106</v>
      </c>
      <c r="B46" s="253" t="s">
        <v>107</v>
      </c>
      <c r="C46" s="21" t="s">
        <v>237</v>
      </c>
      <c r="D46" s="254">
        <v>366</v>
      </c>
      <c r="E46" s="254">
        <v>356</v>
      </c>
      <c r="F46" s="254">
        <v>-10</v>
      </c>
      <c r="G46" s="54">
        <v>0.97267759562841527</v>
      </c>
      <c r="H46" s="258"/>
      <c r="I46" s="250"/>
      <c r="J46" s="250"/>
      <c r="K46" s="250"/>
    </row>
    <row r="47" spans="1:11">
      <c r="A47" s="204" t="s">
        <v>108</v>
      </c>
      <c r="B47" s="253" t="s">
        <v>109</v>
      </c>
      <c r="C47" s="21" t="s">
        <v>237</v>
      </c>
      <c r="D47" s="254">
        <v>148</v>
      </c>
      <c r="E47" s="254">
        <v>279</v>
      </c>
      <c r="F47" s="254">
        <v>131</v>
      </c>
      <c r="G47" s="54">
        <v>1.8851351351351351</v>
      </c>
      <c r="H47" s="258"/>
      <c r="I47" s="250"/>
      <c r="J47" s="250"/>
      <c r="K47" s="250"/>
    </row>
    <row r="48" spans="1:11">
      <c r="A48" s="204" t="s">
        <v>111</v>
      </c>
      <c r="B48" s="253" t="s">
        <v>112</v>
      </c>
      <c r="C48" s="21" t="s">
        <v>237</v>
      </c>
      <c r="D48" s="254">
        <v>15</v>
      </c>
      <c r="E48" s="254">
        <v>15</v>
      </c>
      <c r="F48" s="254">
        <v>0</v>
      </c>
      <c r="G48" s="54">
        <v>1</v>
      </c>
      <c r="H48" s="258"/>
      <c r="I48" s="250"/>
      <c r="J48" s="250"/>
      <c r="K48" s="250"/>
    </row>
    <row r="49" spans="1:13">
      <c r="A49" s="204" t="s">
        <v>113</v>
      </c>
      <c r="B49" s="253" t="s">
        <v>114</v>
      </c>
      <c r="C49" s="21" t="s">
        <v>237</v>
      </c>
      <c r="D49" s="254">
        <v>15</v>
      </c>
      <c r="E49" s="254">
        <v>13</v>
      </c>
      <c r="F49" s="254">
        <v>-2</v>
      </c>
      <c r="G49" s="54">
        <v>0.8666666666666667</v>
      </c>
      <c r="H49" s="258">
        <v>-1.25</v>
      </c>
      <c r="I49" s="250"/>
      <c r="J49" s="250"/>
      <c r="K49" s="250"/>
    </row>
    <row r="50" spans="1:13" s="251" customFormat="1" ht="16.5" customHeight="1">
      <c r="A50" s="156">
        <v>7</v>
      </c>
      <c r="B50" s="67" t="s">
        <v>138</v>
      </c>
      <c r="C50" s="156" t="s">
        <v>237</v>
      </c>
      <c r="D50" s="248">
        <v>0</v>
      </c>
      <c r="E50" s="248">
        <v>0</v>
      </c>
      <c r="F50" s="254">
        <v>0</v>
      </c>
      <c r="G50" s="27">
        <v>0</v>
      </c>
      <c r="H50" s="258"/>
      <c r="I50" s="250"/>
      <c r="J50" s="250"/>
      <c r="K50" s="250"/>
    </row>
    <row r="51" spans="1:13" s="251" customFormat="1" ht="18" customHeight="1">
      <c r="A51" s="156" t="s">
        <v>139</v>
      </c>
      <c r="B51" s="67" t="s">
        <v>140</v>
      </c>
      <c r="C51" s="156" t="s">
        <v>237</v>
      </c>
      <c r="D51" s="248">
        <v>373522</v>
      </c>
      <c r="E51" s="248">
        <v>637013</v>
      </c>
      <c r="F51" s="248">
        <v>263491</v>
      </c>
      <c r="G51" s="27">
        <v>1.7054229737471955</v>
      </c>
      <c r="H51" s="59">
        <v>-156.20000000000019</v>
      </c>
      <c r="I51" s="250">
        <v>373522</v>
      </c>
      <c r="J51" s="250">
        <v>373522</v>
      </c>
      <c r="K51" s="249"/>
      <c r="L51" s="249"/>
      <c r="M51" s="252">
        <v>0</v>
      </c>
    </row>
    <row r="52" spans="1:13" s="251" customFormat="1" ht="15" customHeight="1">
      <c r="A52" s="156" t="s">
        <v>141</v>
      </c>
      <c r="B52" s="67" t="s">
        <v>142</v>
      </c>
      <c r="C52" s="156" t="s">
        <v>237</v>
      </c>
      <c r="D52" s="248">
        <v>0</v>
      </c>
      <c r="E52" s="248">
        <v>-409242.58639000001</v>
      </c>
      <c r="F52" s="248">
        <v>-409242.58639000001</v>
      </c>
      <c r="G52" s="27">
        <v>0</v>
      </c>
      <c r="H52" s="53"/>
      <c r="I52" s="250">
        <v>0</v>
      </c>
      <c r="J52" s="250">
        <v>0</v>
      </c>
      <c r="K52" s="250"/>
      <c r="L52" s="250">
        <v>-4124371.5863899998</v>
      </c>
    </row>
    <row r="53" spans="1:13" s="259" customFormat="1" ht="29.25" customHeight="1">
      <c r="A53" s="196" t="s">
        <v>143</v>
      </c>
      <c r="B53" s="121" t="s">
        <v>271</v>
      </c>
      <c r="C53" s="196" t="s">
        <v>237</v>
      </c>
      <c r="D53" s="256">
        <v>0</v>
      </c>
      <c r="E53" s="256">
        <v>0</v>
      </c>
      <c r="F53" s="254">
        <v>0</v>
      </c>
      <c r="G53" s="39">
        <v>0</v>
      </c>
      <c r="H53" s="53"/>
      <c r="I53" s="250"/>
      <c r="J53" s="250"/>
      <c r="K53" s="250"/>
    </row>
    <row r="54" spans="1:13" s="251" customFormat="1" ht="15" customHeight="1">
      <c r="A54" s="156" t="s">
        <v>145</v>
      </c>
      <c r="B54" s="67" t="s">
        <v>146</v>
      </c>
      <c r="C54" s="156" t="s">
        <v>237</v>
      </c>
      <c r="D54" s="248">
        <v>373522</v>
      </c>
      <c r="E54" s="248">
        <v>330626.41360999999</v>
      </c>
      <c r="F54" s="248">
        <v>-42895.586390000011</v>
      </c>
      <c r="G54" s="27">
        <v>0.88515914353103697</v>
      </c>
      <c r="H54" s="53"/>
      <c r="I54" s="250">
        <v>0</v>
      </c>
      <c r="J54" s="250"/>
      <c r="K54" s="260">
        <v>739869</v>
      </c>
    </row>
    <row r="55" spans="1:13" s="251" customFormat="1" ht="15" customHeight="1">
      <c r="A55" s="156"/>
      <c r="B55" s="261" t="s">
        <v>148</v>
      </c>
      <c r="C55" s="21" t="s">
        <v>237</v>
      </c>
      <c r="D55" s="256">
        <v>212175</v>
      </c>
      <c r="E55" s="254">
        <v>218717.33347000001</v>
      </c>
      <c r="F55" s="254">
        <v>6542.3334700000123</v>
      </c>
      <c r="G55" s="27"/>
      <c r="H55" s="53"/>
      <c r="I55" s="250"/>
      <c r="J55" s="262">
        <v>0.66152407813367997</v>
      </c>
      <c r="K55" s="250">
        <v>489441.15816468769</v>
      </c>
    </row>
    <row r="56" spans="1:13" s="251" customFormat="1" ht="15" customHeight="1">
      <c r="A56" s="156"/>
      <c r="B56" s="261" t="s">
        <v>149</v>
      </c>
      <c r="C56" s="21" t="s">
        <v>237</v>
      </c>
      <c r="D56" s="256"/>
      <c r="E56" s="254">
        <v>102856</v>
      </c>
      <c r="F56" s="254">
        <v>102856</v>
      </c>
      <c r="G56" s="27"/>
      <c r="H56" s="53"/>
      <c r="I56" s="250"/>
      <c r="J56" s="250"/>
      <c r="K56" s="250"/>
    </row>
    <row r="57" spans="1:13" s="251" customFormat="1" ht="15" customHeight="1">
      <c r="A57" s="156"/>
      <c r="B57" s="261" t="s">
        <v>285</v>
      </c>
      <c r="C57" s="21" t="s">
        <v>237</v>
      </c>
      <c r="D57" s="256">
        <v>125495</v>
      </c>
      <c r="E57" s="254">
        <v>81049.609700000001</v>
      </c>
      <c r="F57" s="254">
        <v>-44445.390299999999</v>
      </c>
      <c r="G57" s="27"/>
      <c r="H57" s="53"/>
      <c r="I57" s="250"/>
      <c r="J57" s="262">
        <v>0.24513954833507171</v>
      </c>
      <c r="K57" s="250">
        <v>181371.15248712117</v>
      </c>
    </row>
    <row r="58" spans="1:13" s="251" customFormat="1" ht="15" customHeight="1">
      <c r="A58" s="156"/>
      <c r="B58" s="261" t="s">
        <v>286</v>
      </c>
      <c r="C58" s="21" t="s">
        <v>237</v>
      </c>
      <c r="D58" s="256">
        <v>35852</v>
      </c>
      <c r="E58" s="254">
        <v>30859.470440000001</v>
      </c>
      <c r="F58" s="254">
        <v>-4992.529559999999</v>
      </c>
      <c r="G58" s="27"/>
      <c r="H58" s="53"/>
      <c r="I58" s="250"/>
      <c r="J58" s="262">
        <v>9.3336373531248434E-2</v>
      </c>
      <c r="K58" s="250">
        <v>69056.689348191241</v>
      </c>
    </row>
    <row r="59" spans="1:13" s="251" customFormat="1" ht="18.75" customHeight="1">
      <c r="A59" s="156" t="s">
        <v>151</v>
      </c>
      <c r="B59" s="67" t="s">
        <v>287</v>
      </c>
      <c r="C59" s="156" t="s">
        <v>225</v>
      </c>
      <c r="D59" s="263">
        <v>3401</v>
      </c>
      <c r="E59" s="263">
        <v>3341.3690000000001</v>
      </c>
      <c r="F59" s="248">
        <v>-59.630999999999858</v>
      </c>
      <c r="G59" s="27">
        <v>0.98246662746251112</v>
      </c>
      <c r="H59" s="53"/>
      <c r="I59" s="250"/>
      <c r="J59" s="250"/>
      <c r="K59" s="250"/>
    </row>
    <row r="60" spans="1:13" s="251" customFormat="1" ht="18.75" customHeight="1">
      <c r="A60" s="220"/>
      <c r="B60" s="261" t="s">
        <v>148</v>
      </c>
      <c r="C60" s="21" t="s">
        <v>237</v>
      </c>
      <c r="D60" s="264">
        <v>2460</v>
      </c>
      <c r="E60" s="264">
        <v>2536.7530000000002</v>
      </c>
      <c r="F60" s="254">
        <v>76.753000000000156</v>
      </c>
      <c r="G60" s="27"/>
      <c r="H60" s="53"/>
      <c r="I60" s="250"/>
      <c r="J60" s="250"/>
      <c r="K60" s="250"/>
    </row>
    <row r="61" spans="1:13" s="251" customFormat="1" ht="18.75" customHeight="1">
      <c r="A61" s="220"/>
      <c r="B61" s="261" t="s">
        <v>149</v>
      </c>
      <c r="C61" s="21" t="s">
        <v>237</v>
      </c>
      <c r="D61" s="264"/>
      <c r="E61" s="264">
        <v>1193.07</v>
      </c>
      <c r="F61" s="254">
        <v>1193.07</v>
      </c>
      <c r="G61" s="27"/>
      <c r="H61" s="53"/>
      <c r="I61" s="250"/>
      <c r="J61" s="250"/>
      <c r="K61" s="250"/>
    </row>
    <row r="62" spans="1:13" s="251" customFormat="1" ht="18.75" customHeight="1">
      <c r="A62" s="220"/>
      <c r="B62" s="261" t="s">
        <v>285</v>
      </c>
      <c r="C62" s="21" t="s">
        <v>237</v>
      </c>
      <c r="D62" s="264">
        <v>749</v>
      </c>
      <c r="E62" s="264">
        <v>639.32899999999995</v>
      </c>
      <c r="F62" s="254">
        <v>-109.67100000000005</v>
      </c>
      <c r="G62" s="27"/>
      <c r="H62" s="53"/>
      <c r="I62" s="250"/>
      <c r="J62" s="250"/>
      <c r="K62" s="250"/>
    </row>
    <row r="63" spans="1:13" s="251" customFormat="1" ht="18.75" customHeight="1">
      <c r="A63" s="220"/>
      <c r="B63" s="261" t="s">
        <v>286</v>
      </c>
      <c r="C63" s="21" t="s">
        <v>237</v>
      </c>
      <c r="D63" s="264">
        <v>192</v>
      </c>
      <c r="E63" s="264">
        <v>165.28700000000001</v>
      </c>
      <c r="F63" s="254">
        <v>-26.712999999999994</v>
      </c>
      <c r="G63" s="27"/>
      <c r="H63" s="53"/>
      <c r="I63" s="250"/>
      <c r="J63" s="250"/>
      <c r="K63" s="250"/>
    </row>
    <row r="64" spans="1:13" ht="12.75" customHeight="1">
      <c r="A64" s="318" t="s">
        <v>154</v>
      </c>
      <c r="B64" s="320" t="s">
        <v>155</v>
      </c>
      <c r="C64" s="21" t="s">
        <v>156</v>
      </c>
      <c r="D64" s="265">
        <v>0</v>
      </c>
      <c r="E64" s="265">
        <v>0</v>
      </c>
      <c r="F64" s="254">
        <v>0</v>
      </c>
      <c r="G64" s="54">
        <v>0</v>
      </c>
      <c r="H64" s="53"/>
      <c r="I64" s="250"/>
      <c r="J64" s="250"/>
      <c r="K64" s="250"/>
    </row>
    <row r="65" spans="1:11" ht="14.25" customHeight="1">
      <c r="A65" s="319"/>
      <c r="B65" s="321"/>
      <c r="C65" s="21" t="s">
        <v>288</v>
      </c>
      <c r="D65" s="254">
        <v>0</v>
      </c>
      <c r="E65" s="254">
        <v>0</v>
      </c>
      <c r="F65" s="254">
        <v>0</v>
      </c>
      <c r="G65" s="54">
        <v>0</v>
      </c>
      <c r="H65" s="53"/>
      <c r="I65" s="250"/>
      <c r="J65" s="250"/>
      <c r="K65" s="250"/>
    </row>
    <row r="66" spans="1:11" s="251" customFormat="1" ht="18" customHeight="1">
      <c r="A66" s="156" t="s">
        <v>158</v>
      </c>
      <c r="B66" s="67" t="s">
        <v>289</v>
      </c>
      <c r="C66" s="156" t="s">
        <v>290</v>
      </c>
      <c r="D66" s="263">
        <v>109.8271096736254</v>
      </c>
      <c r="E66" s="263">
        <v>221.42690615732653</v>
      </c>
      <c r="F66" s="248">
        <v>111.59979648370113</v>
      </c>
      <c r="G66" s="27">
        <v>2.016140703468785</v>
      </c>
      <c r="H66" s="53"/>
      <c r="I66" s="250"/>
      <c r="J66" s="250"/>
      <c r="K66" s="250"/>
    </row>
    <row r="67" spans="1:11" s="251" customFormat="1" ht="18" customHeight="1">
      <c r="A67" s="156"/>
      <c r="B67" s="64" t="s">
        <v>161</v>
      </c>
      <c r="C67" s="21" t="s">
        <v>17</v>
      </c>
      <c r="D67" s="266">
        <v>86.25</v>
      </c>
      <c r="E67" s="266">
        <v>192.94001353883789</v>
      </c>
      <c r="F67" s="254">
        <v>106.69001353883789</v>
      </c>
      <c r="G67" s="54">
        <v>2.2369856642184103</v>
      </c>
      <c r="H67" s="53"/>
      <c r="I67" s="250">
        <v>489441.15816468769</v>
      </c>
      <c r="J67" s="250"/>
      <c r="K67" s="250"/>
    </row>
    <row r="68" spans="1:11" s="251" customFormat="1" ht="18" customHeight="1">
      <c r="A68" s="156"/>
      <c r="B68" s="64" t="s">
        <v>291</v>
      </c>
      <c r="C68" s="21" t="s">
        <v>17</v>
      </c>
      <c r="D68" s="266">
        <v>167.55006675567424</v>
      </c>
      <c r="E68" s="266">
        <v>283.6898568454132</v>
      </c>
      <c r="F68" s="254">
        <v>116.13979008973897</v>
      </c>
      <c r="G68" s="54">
        <v>1.6931646900451371</v>
      </c>
      <c r="H68" s="53"/>
      <c r="I68" s="250">
        <v>181371.15248712117</v>
      </c>
      <c r="J68" s="250"/>
      <c r="K68" s="250"/>
    </row>
    <row r="69" spans="1:11" s="251" customFormat="1" ht="18" customHeight="1">
      <c r="A69" s="156"/>
      <c r="B69" s="64" t="s">
        <v>150</v>
      </c>
      <c r="C69" s="21" t="s">
        <v>17</v>
      </c>
      <c r="D69" s="266">
        <v>186.72916666666666</v>
      </c>
      <c r="E69" s="266">
        <v>417.79867350845041</v>
      </c>
      <c r="F69" s="254">
        <v>231.06950684178375</v>
      </c>
      <c r="G69" s="54">
        <v>2.2374580306153766</v>
      </c>
      <c r="H69" s="53"/>
      <c r="I69" s="250">
        <v>69056.689348191241</v>
      </c>
      <c r="J69" s="250"/>
      <c r="K69" s="250"/>
    </row>
    <row r="70" spans="1:11" s="251" customFormat="1" ht="18" customHeight="1">
      <c r="A70" s="230"/>
      <c r="B70" s="74"/>
      <c r="C70" s="230"/>
      <c r="D70" s="267"/>
      <c r="E70" s="267"/>
      <c r="F70" s="267"/>
      <c r="G70" s="78"/>
      <c r="H70" s="31"/>
      <c r="I70" s="79">
        <v>739869.00000000012</v>
      </c>
      <c r="J70" s="31">
        <v>1.1641532182693481E-10</v>
      </c>
      <c r="K70" s="31"/>
    </row>
    <row r="71" spans="1:11" ht="13.5" customHeight="1"/>
    <row r="72" spans="1:11" s="97" customFormat="1" ht="12" customHeight="1">
      <c r="A72" s="89"/>
      <c r="B72" s="9"/>
      <c r="C72" s="180"/>
      <c r="D72" s="91"/>
      <c r="E72" s="91"/>
      <c r="F72" s="91"/>
      <c r="G72" s="8"/>
      <c r="H72" s="8"/>
      <c r="I72" s="8"/>
      <c r="J72" s="8"/>
      <c r="K72" s="8"/>
    </row>
    <row r="73" spans="1:11" s="97" customFormat="1" ht="12" customHeight="1">
      <c r="A73" s="89"/>
      <c r="B73" s="9"/>
      <c r="C73" s="180"/>
      <c r="D73" s="8"/>
      <c r="E73" s="269"/>
      <c r="F73" s="269"/>
      <c r="G73" s="8"/>
      <c r="H73" s="8"/>
      <c r="I73" s="8"/>
      <c r="J73" s="8"/>
      <c r="K73" s="8"/>
    </row>
    <row r="74" spans="1:11" s="97" customFormat="1" ht="12" customHeight="1">
      <c r="A74" s="89"/>
      <c r="B74" s="9"/>
      <c r="C74" s="180"/>
      <c r="D74" s="92"/>
      <c r="E74" s="269"/>
      <c r="F74" s="269"/>
      <c r="G74" s="8"/>
      <c r="H74" s="8"/>
      <c r="I74" s="8"/>
      <c r="J74" s="8"/>
      <c r="K74" s="8"/>
    </row>
    <row r="75" spans="1:11" s="97" customFormat="1" ht="12" customHeight="1">
      <c r="A75" s="93"/>
      <c r="B75" s="9"/>
      <c r="C75" s="180"/>
      <c r="D75" s="91"/>
      <c r="E75" s="91"/>
      <c r="F75" s="91"/>
      <c r="G75" s="8"/>
      <c r="H75" s="8"/>
      <c r="I75" s="8"/>
      <c r="J75" s="8"/>
      <c r="K75" s="8"/>
    </row>
    <row r="76" spans="1:11" s="97" customFormat="1" ht="12" customHeight="1">
      <c r="A76" s="294"/>
      <c r="B76" s="294"/>
      <c r="C76" s="294"/>
      <c r="D76" s="91"/>
      <c r="E76" s="91"/>
      <c r="F76" s="91"/>
      <c r="G76" s="8"/>
      <c r="H76" s="8"/>
      <c r="I76" s="8"/>
      <c r="J76" s="8"/>
      <c r="K76" s="8"/>
    </row>
    <row r="77" spans="1:11" s="97" customFormat="1" ht="12" customHeight="1">
      <c r="A77" s="93"/>
      <c r="B77" s="9"/>
      <c r="C77" s="180"/>
      <c r="D77" s="92"/>
      <c r="E77" s="91"/>
      <c r="F77" s="91"/>
      <c r="G77" s="8"/>
      <c r="H77" s="8"/>
      <c r="I77" s="8"/>
      <c r="J77" s="8"/>
      <c r="K77" s="8"/>
    </row>
    <row r="78" spans="1:11" s="97" customFormat="1" ht="12" customHeight="1">
      <c r="A78" s="89"/>
      <c r="B78" s="9"/>
      <c r="C78" s="180"/>
      <c r="D78" s="92"/>
      <c r="E78" s="91"/>
      <c r="F78" s="91"/>
      <c r="G78" s="8"/>
      <c r="H78" s="8"/>
      <c r="I78" s="8"/>
      <c r="J78" s="8"/>
      <c r="K78" s="8"/>
    </row>
    <row r="79" spans="1:11" s="97" customFormat="1" ht="12" customHeight="1">
      <c r="A79" s="93"/>
      <c r="B79" s="9"/>
      <c r="C79" s="180"/>
      <c r="D79" s="8"/>
      <c r="E79" s="270"/>
      <c r="F79" s="270"/>
      <c r="G79" s="8"/>
      <c r="H79" s="8"/>
      <c r="I79" s="8"/>
      <c r="J79" s="8"/>
      <c r="K79" s="8"/>
    </row>
    <row r="80" spans="1:11" s="97" customFormat="1" ht="12" customHeight="1">
      <c r="A80" s="89"/>
      <c r="B80" s="9"/>
      <c r="C80" s="180"/>
      <c r="D80" s="8"/>
      <c r="E80" s="270"/>
      <c r="F80" s="270"/>
      <c r="G80" s="8"/>
      <c r="H80" s="8"/>
      <c r="I80" s="8"/>
      <c r="J80" s="8"/>
      <c r="K80" s="8"/>
    </row>
    <row r="81" spans="1:11" s="97" customFormat="1" ht="12" customHeight="1">
      <c r="A81" s="93"/>
      <c r="B81" s="9"/>
      <c r="C81" s="180"/>
      <c r="D81" s="8"/>
      <c r="E81" s="8"/>
      <c r="F81" s="8"/>
      <c r="G81" s="8"/>
      <c r="H81" s="8"/>
      <c r="I81" s="8"/>
      <c r="J81" s="8"/>
      <c r="K81" s="8"/>
    </row>
    <row r="82" spans="1:11" s="97" customFormat="1" ht="15.75" customHeight="1">
      <c r="A82" s="89"/>
      <c r="B82" s="9"/>
      <c r="C82" s="180"/>
      <c r="D82" s="8"/>
      <c r="E82" s="8"/>
      <c r="F82" s="8"/>
      <c r="G82" s="8"/>
      <c r="H82" s="8"/>
      <c r="I82" s="8"/>
      <c r="J82" s="8"/>
      <c r="K82" s="8"/>
    </row>
    <row r="83" spans="1:11" s="97" customFormat="1" ht="14.25" customHeight="1">
      <c r="A83" s="93"/>
      <c r="B83" s="239"/>
      <c r="C83" s="94"/>
      <c r="E83" s="8"/>
      <c r="F83" s="8"/>
      <c r="G83" s="8"/>
      <c r="H83" s="8"/>
      <c r="I83" s="8"/>
      <c r="J83" s="8"/>
      <c r="K83" s="8"/>
    </row>
    <row r="84" spans="1:11" s="97" customFormat="1" ht="12" customHeight="1">
      <c r="A84" s="93"/>
      <c r="B84" s="9"/>
      <c r="C84" s="180"/>
      <c r="D84" s="8"/>
      <c r="E84" s="8"/>
      <c r="F84" s="8"/>
      <c r="G84" s="8"/>
      <c r="H84" s="8"/>
      <c r="I84" s="8"/>
      <c r="J84" s="8"/>
      <c r="K84" s="8"/>
    </row>
    <row r="85" spans="1:11" s="97" customFormat="1" ht="17.25" customHeight="1">
      <c r="A85" s="95"/>
      <c r="B85" s="9"/>
      <c r="C85" s="180"/>
      <c r="D85" s="8"/>
      <c r="E85" s="8"/>
      <c r="F85" s="8"/>
      <c r="G85" s="8"/>
      <c r="H85" s="8"/>
      <c r="I85" s="8"/>
      <c r="J85" s="8"/>
      <c r="K85" s="8"/>
    </row>
  </sheetData>
  <mergeCells count="8">
    <mergeCell ref="A76:C76"/>
    <mergeCell ref="E1:G1"/>
    <mergeCell ref="E2:G2"/>
    <mergeCell ref="E3:G3"/>
    <mergeCell ref="A5:G5"/>
    <mergeCell ref="A6:G6"/>
    <mergeCell ref="A64:A65"/>
    <mergeCell ref="B64:B65"/>
  </mergeCells>
  <pageMargins left="0.34" right="0.25" top="0.4" bottom="0.44" header="0.46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49"/>
  <sheetViews>
    <sheetView workbookViewId="0">
      <selection activeCell="J46" sqref="J46"/>
    </sheetView>
  </sheetViews>
  <sheetFormatPr defaultColWidth="9.140625" defaultRowHeight="15"/>
  <cols>
    <col min="1" max="1" width="6.5703125" style="7" customWidth="1"/>
    <col min="2" max="2" width="39.28515625" style="271" customWidth="1"/>
    <col min="3" max="3" width="11.28515625" style="271" customWidth="1"/>
    <col min="4" max="4" width="13.85546875" style="272" customWidth="1"/>
    <col min="5" max="5" width="13.5703125" style="272" customWidth="1"/>
    <col min="6" max="6" width="13.5703125" style="272" hidden="1" customWidth="1"/>
    <col min="7" max="7" width="12" style="272" customWidth="1"/>
    <col min="8" max="8" width="9.7109375" style="272" hidden="1" customWidth="1"/>
    <col min="9" max="9" width="12.7109375" style="272" customWidth="1"/>
    <col min="10" max="10" width="11.140625" style="272" customWidth="1"/>
    <col min="11" max="240" width="9.140625" style="273"/>
    <col min="241" max="241" width="6.28515625" style="273" customWidth="1"/>
    <col min="242" max="242" width="43.42578125" style="273" customWidth="1"/>
    <col min="243" max="243" width="17.85546875" style="273" customWidth="1"/>
    <col min="244" max="244" width="14.42578125" style="273" customWidth="1"/>
    <col min="245" max="247" width="0" style="273" hidden="1" customWidth="1"/>
    <col min="248" max="248" width="15.5703125" style="273" customWidth="1"/>
    <col min="249" max="251" width="0" style="273" hidden="1" customWidth="1"/>
    <col min="252" max="252" width="9.140625" style="273" customWidth="1"/>
    <col min="253" max="260" width="0" style="273" hidden="1" customWidth="1"/>
    <col min="261" max="496" width="9.140625" style="273"/>
    <col min="497" max="497" width="6.28515625" style="273" customWidth="1"/>
    <col min="498" max="498" width="43.42578125" style="273" customWidth="1"/>
    <col min="499" max="499" width="17.85546875" style="273" customWidth="1"/>
    <col min="500" max="500" width="14.42578125" style="273" customWidth="1"/>
    <col min="501" max="503" width="0" style="273" hidden="1" customWidth="1"/>
    <col min="504" max="504" width="15.5703125" style="273" customWidth="1"/>
    <col min="505" max="507" width="0" style="273" hidden="1" customWidth="1"/>
    <col min="508" max="508" width="9.140625" style="273" customWidth="1"/>
    <col min="509" max="516" width="0" style="273" hidden="1" customWidth="1"/>
    <col min="517" max="752" width="9.140625" style="273"/>
    <col min="753" max="753" width="6.28515625" style="273" customWidth="1"/>
    <col min="754" max="754" width="43.42578125" style="273" customWidth="1"/>
    <col min="755" max="755" width="17.85546875" style="273" customWidth="1"/>
    <col min="756" max="756" width="14.42578125" style="273" customWidth="1"/>
    <col min="757" max="759" width="0" style="273" hidden="1" customWidth="1"/>
    <col min="760" max="760" width="15.5703125" style="273" customWidth="1"/>
    <col min="761" max="763" width="0" style="273" hidden="1" customWidth="1"/>
    <col min="764" max="764" width="9.140625" style="273" customWidth="1"/>
    <col min="765" max="772" width="0" style="273" hidden="1" customWidth="1"/>
    <col min="773" max="1008" width="9.140625" style="273"/>
    <col min="1009" max="1009" width="6.28515625" style="273" customWidth="1"/>
    <col min="1010" max="1010" width="43.42578125" style="273" customWidth="1"/>
    <col min="1011" max="1011" width="17.85546875" style="273" customWidth="1"/>
    <col min="1012" max="1012" width="14.42578125" style="273" customWidth="1"/>
    <col min="1013" max="1015" width="0" style="273" hidden="1" customWidth="1"/>
    <col min="1016" max="1016" width="15.5703125" style="273" customWidth="1"/>
    <col min="1017" max="1019" width="0" style="273" hidden="1" customWidth="1"/>
    <col min="1020" max="1020" width="9.140625" style="273" customWidth="1"/>
    <col min="1021" max="1028" width="0" style="273" hidden="1" customWidth="1"/>
    <col min="1029" max="1264" width="9.140625" style="273"/>
    <col min="1265" max="1265" width="6.28515625" style="273" customWidth="1"/>
    <col min="1266" max="1266" width="43.42578125" style="273" customWidth="1"/>
    <col min="1267" max="1267" width="17.85546875" style="273" customWidth="1"/>
    <col min="1268" max="1268" width="14.42578125" style="273" customWidth="1"/>
    <col min="1269" max="1271" width="0" style="273" hidden="1" customWidth="1"/>
    <col min="1272" max="1272" width="15.5703125" style="273" customWidth="1"/>
    <col min="1273" max="1275" width="0" style="273" hidden="1" customWidth="1"/>
    <col min="1276" max="1276" width="9.140625" style="273" customWidth="1"/>
    <col min="1277" max="1284" width="0" style="273" hidden="1" customWidth="1"/>
    <col min="1285" max="1520" width="9.140625" style="273"/>
    <col min="1521" max="1521" width="6.28515625" style="273" customWidth="1"/>
    <col min="1522" max="1522" width="43.42578125" style="273" customWidth="1"/>
    <col min="1523" max="1523" width="17.85546875" style="273" customWidth="1"/>
    <col min="1524" max="1524" width="14.42578125" style="273" customWidth="1"/>
    <col min="1525" max="1527" width="0" style="273" hidden="1" customWidth="1"/>
    <col min="1528" max="1528" width="15.5703125" style="273" customWidth="1"/>
    <col min="1529" max="1531" width="0" style="273" hidden="1" customWidth="1"/>
    <col min="1532" max="1532" width="9.140625" style="273" customWidth="1"/>
    <col min="1533" max="1540" width="0" style="273" hidden="1" customWidth="1"/>
    <col min="1541" max="1776" width="9.140625" style="273"/>
    <col min="1777" max="1777" width="6.28515625" style="273" customWidth="1"/>
    <col min="1778" max="1778" width="43.42578125" style="273" customWidth="1"/>
    <col min="1779" max="1779" width="17.85546875" style="273" customWidth="1"/>
    <col min="1780" max="1780" width="14.42578125" style="273" customWidth="1"/>
    <col min="1781" max="1783" width="0" style="273" hidden="1" customWidth="1"/>
    <col min="1784" max="1784" width="15.5703125" style="273" customWidth="1"/>
    <col min="1785" max="1787" width="0" style="273" hidden="1" customWidth="1"/>
    <col min="1788" max="1788" width="9.140625" style="273" customWidth="1"/>
    <col min="1789" max="1796" width="0" style="273" hidden="1" customWidth="1"/>
    <col min="1797" max="2032" width="9.140625" style="273"/>
    <col min="2033" max="2033" width="6.28515625" style="273" customWidth="1"/>
    <col min="2034" max="2034" width="43.42578125" style="273" customWidth="1"/>
    <col min="2035" max="2035" width="17.85546875" style="273" customWidth="1"/>
    <col min="2036" max="2036" width="14.42578125" style="273" customWidth="1"/>
    <col min="2037" max="2039" width="0" style="273" hidden="1" customWidth="1"/>
    <col min="2040" max="2040" width="15.5703125" style="273" customWidth="1"/>
    <col min="2041" max="2043" width="0" style="273" hidden="1" customWidth="1"/>
    <col min="2044" max="2044" width="9.140625" style="273" customWidth="1"/>
    <col min="2045" max="2052" width="0" style="273" hidden="1" customWidth="1"/>
    <col min="2053" max="2288" width="9.140625" style="273"/>
    <col min="2289" max="2289" width="6.28515625" style="273" customWidth="1"/>
    <col min="2290" max="2290" width="43.42578125" style="273" customWidth="1"/>
    <col min="2291" max="2291" width="17.85546875" style="273" customWidth="1"/>
    <col min="2292" max="2292" width="14.42578125" style="273" customWidth="1"/>
    <col min="2293" max="2295" width="0" style="273" hidden="1" customWidth="1"/>
    <col min="2296" max="2296" width="15.5703125" style="273" customWidth="1"/>
    <col min="2297" max="2299" width="0" style="273" hidden="1" customWidth="1"/>
    <col min="2300" max="2300" width="9.140625" style="273" customWidth="1"/>
    <col min="2301" max="2308" width="0" style="273" hidden="1" customWidth="1"/>
    <col min="2309" max="2544" width="9.140625" style="273"/>
    <col min="2545" max="2545" width="6.28515625" style="273" customWidth="1"/>
    <col min="2546" max="2546" width="43.42578125" style="273" customWidth="1"/>
    <col min="2547" max="2547" width="17.85546875" style="273" customWidth="1"/>
    <col min="2548" max="2548" width="14.42578125" style="273" customWidth="1"/>
    <col min="2549" max="2551" width="0" style="273" hidden="1" customWidth="1"/>
    <col min="2552" max="2552" width="15.5703125" style="273" customWidth="1"/>
    <col min="2553" max="2555" width="0" style="273" hidden="1" customWidth="1"/>
    <col min="2556" max="2556" width="9.140625" style="273" customWidth="1"/>
    <col min="2557" max="2564" width="0" style="273" hidden="1" customWidth="1"/>
    <col min="2565" max="2800" width="9.140625" style="273"/>
    <col min="2801" max="2801" width="6.28515625" style="273" customWidth="1"/>
    <col min="2802" max="2802" width="43.42578125" style="273" customWidth="1"/>
    <col min="2803" max="2803" width="17.85546875" style="273" customWidth="1"/>
    <col min="2804" max="2804" width="14.42578125" style="273" customWidth="1"/>
    <col min="2805" max="2807" width="0" style="273" hidden="1" customWidth="1"/>
    <col min="2808" max="2808" width="15.5703125" style="273" customWidth="1"/>
    <col min="2809" max="2811" width="0" style="273" hidden="1" customWidth="1"/>
    <col min="2812" max="2812" width="9.140625" style="273" customWidth="1"/>
    <col min="2813" max="2820" width="0" style="273" hidden="1" customWidth="1"/>
    <col min="2821" max="3056" width="9.140625" style="273"/>
    <col min="3057" max="3057" width="6.28515625" style="273" customWidth="1"/>
    <col min="3058" max="3058" width="43.42578125" style="273" customWidth="1"/>
    <col min="3059" max="3059" width="17.85546875" style="273" customWidth="1"/>
    <col min="3060" max="3060" width="14.42578125" style="273" customWidth="1"/>
    <col min="3061" max="3063" width="0" style="273" hidden="1" customWidth="1"/>
    <col min="3064" max="3064" width="15.5703125" style="273" customWidth="1"/>
    <col min="3065" max="3067" width="0" style="273" hidden="1" customWidth="1"/>
    <col min="3068" max="3068" width="9.140625" style="273" customWidth="1"/>
    <col min="3069" max="3076" width="0" style="273" hidden="1" customWidth="1"/>
    <col min="3077" max="3312" width="9.140625" style="273"/>
    <col min="3313" max="3313" width="6.28515625" style="273" customWidth="1"/>
    <col min="3314" max="3314" width="43.42578125" style="273" customWidth="1"/>
    <col min="3315" max="3315" width="17.85546875" style="273" customWidth="1"/>
    <col min="3316" max="3316" width="14.42578125" style="273" customWidth="1"/>
    <col min="3317" max="3319" width="0" style="273" hidden="1" customWidth="1"/>
    <col min="3320" max="3320" width="15.5703125" style="273" customWidth="1"/>
    <col min="3321" max="3323" width="0" style="273" hidden="1" customWidth="1"/>
    <col min="3324" max="3324" width="9.140625" style="273" customWidth="1"/>
    <col min="3325" max="3332" width="0" style="273" hidden="1" customWidth="1"/>
    <col min="3333" max="3568" width="9.140625" style="273"/>
    <col min="3569" max="3569" width="6.28515625" style="273" customWidth="1"/>
    <col min="3570" max="3570" width="43.42578125" style="273" customWidth="1"/>
    <col min="3571" max="3571" width="17.85546875" style="273" customWidth="1"/>
    <col min="3572" max="3572" width="14.42578125" style="273" customWidth="1"/>
    <col min="3573" max="3575" width="0" style="273" hidden="1" customWidth="1"/>
    <col min="3576" max="3576" width="15.5703125" style="273" customWidth="1"/>
    <col min="3577" max="3579" width="0" style="273" hidden="1" customWidth="1"/>
    <col min="3580" max="3580" width="9.140625" style="273" customWidth="1"/>
    <col min="3581" max="3588" width="0" style="273" hidden="1" customWidth="1"/>
    <col min="3589" max="3824" width="9.140625" style="273"/>
    <col min="3825" max="3825" width="6.28515625" style="273" customWidth="1"/>
    <col min="3826" max="3826" width="43.42578125" style="273" customWidth="1"/>
    <col min="3827" max="3827" width="17.85546875" style="273" customWidth="1"/>
    <col min="3828" max="3828" width="14.42578125" style="273" customWidth="1"/>
    <col min="3829" max="3831" width="0" style="273" hidden="1" customWidth="1"/>
    <col min="3832" max="3832" width="15.5703125" style="273" customWidth="1"/>
    <col min="3833" max="3835" width="0" style="273" hidden="1" customWidth="1"/>
    <col min="3836" max="3836" width="9.140625" style="273" customWidth="1"/>
    <col min="3837" max="3844" width="0" style="273" hidden="1" customWidth="1"/>
    <col min="3845" max="4080" width="9.140625" style="273"/>
    <col min="4081" max="4081" width="6.28515625" style="273" customWidth="1"/>
    <col min="4082" max="4082" width="43.42578125" style="273" customWidth="1"/>
    <col min="4083" max="4083" width="17.85546875" style="273" customWidth="1"/>
    <col min="4084" max="4084" width="14.42578125" style="273" customWidth="1"/>
    <col min="4085" max="4087" width="0" style="273" hidden="1" customWidth="1"/>
    <col min="4088" max="4088" width="15.5703125" style="273" customWidth="1"/>
    <col min="4089" max="4091" width="0" style="273" hidden="1" customWidth="1"/>
    <col min="4092" max="4092" width="9.140625" style="273" customWidth="1"/>
    <col min="4093" max="4100" width="0" style="273" hidden="1" customWidth="1"/>
    <col min="4101" max="4336" width="9.140625" style="273"/>
    <col min="4337" max="4337" width="6.28515625" style="273" customWidth="1"/>
    <col min="4338" max="4338" width="43.42578125" style="273" customWidth="1"/>
    <col min="4339" max="4339" width="17.85546875" style="273" customWidth="1"/>
    <col min="4340" max="4340" width="14.42578125" style="273" customWidth="1"/>
    <col min="4341" max="4343" width="0" style="273" hidden="1" customWidth="1"/>
    <col min="4344" max="4344" width="15.5703125" style="273" customWidth="1"/>
    <col min="4345" max="4347" width="0" style="273" hidden="1" customWidth="1"/>
    <col min="4348" max="4348" width="9.140625" style="273" customWidth="1"/>
    <col min="4349" max="4356" width="0" style="273" hidden="1" customWidth="1"/>
    <col min="4357" max="4592" width="9.140625" style="273"/>
    <col min="4593" max="4593" width="6.28515625" style="273" customWidth="1"/>
    <col min="4594" max="4594" width="43.42578125" style="273" customWidth="1"/>
    <col min="4595" max="4595" width="17.85546875" style="273" customWidth="1"/>
    <col min="4596" max="4596" width="14.42578125" style="273" customWidth="1"/>
    <col min="4597" max="4599" width="0" style="273" hidden="1" customWidth="1"/>
    <col min="4600" max="4600" width="15.5703125" style="273" customWidth="1"/>
    <col min="4601" max="4603" width="0" style="273" hidden="1" customWidth="1"/>
    <col min="4604" max="4604" width="9.140625" style="273" customWidth="1"/>
    <col min="4605" max="4612" width="0" style="273" hidden="1" customWidth="1"/>
    <col min="4613" max="4848" width="9.140625" style="273"/>
    <col min="4849" max="4849" width="6.28515625" style="273" customWidth="1"/>
    <col min="4850" max="4850" width="43.42578125" style="273" customWidth="1"/>
    <col min="4851" max="4851" width="17.85546875" style="273" customWidth="1"/>
    <col min="4852" max="4852" width="14.42578125" style="273" customWidth="1"/>
    <col min="4853" max="4855" width="0" style="273" hidden="1" customWidth="1"/>
    <col min="4856" max="4856" width="15.5703125" style="273" customWidth="1"/>
    <col min="4857" max="4859" width="0" style="273" hidden="1" customWidth="1"/>
    <col min="4860" max="4860" width="9.140625" style="273" customWidth="1"/>
    <col min="4861" max="4868" width="0" style="273" hidden="1" customWidth="1"/>
    <col min="4869" max="5104" width="9.140625" style="273"/>
    <col min="5105" max="5105" width="6.28515625" style="273" customWidth="1"/>
    <col min="5106" max="5106" width="43.42578125" style="273" customWidth="1"/>
    <col min="5107" max="5107" width="17.85546875" style="273" customWidth="1"/>
    <col min="5108" max="5108" width="14.42578125" style="273" customWidth="1"/>
    <col min="5109" max="5111" width="0" style="273" hidden="1" customWidth="1"/>
    <col min="5112" max="5112" width="15.5703125" style="273" customWidth="1"/>
    <col min="5113" max="5115" width="0" style="273" hidden="1" customWidth="1"/>
    <col min="5116" max="5116" width="9.140625" style="273" customWidth="1"/>
    <col min="5117" max="5124" width="0" style="273" hidden="1" customWidth="1"/>
    <col min="5125" max="5360" width="9.140625" style="273"/>
    <col min="5361" max="5361" width="6.28515625" style="273" customWidth="1"/>
    <col min="5362" max="5362" width="43.42578125" style="273" customWidth="1"/>
    <col min="5363" max="5363" width="17.85546875" style="273" customWidth="1"/>
    <col min="5364" max="5364" width="14.42578125" style="273" customWidth="1"/>
    <col min="5365" max="5367" width="0" style="273" hidden="1" customWidth="1"/>
    <col min="5368" max="5368" width="15.5703125" style="273" customWidth="1"/>
    <col min="5369" max="5371" width="0" style="273" hidden="1" customWidth="1"/>
    <col min="5372" max="5372" width="9.140625" style="273" customWidth="1"/>
    <col min="5373" max="5380" width="0" style="273" hidden="1" customWidth="1"/>
    <col min="5381" max="5616" width="9.140625" style="273"/>
    <col min="5617" max="5617" width="6.28515625" style="273" customWidth="1"/>
    <col min="5618" max="5618" width="43.42578125" style="273" customWidth="1"/>
    <col min="5619" max="5619" width="17.85546875" style="273" customWidth="1"/>
    <col min="5620" max="5620" width="14.42578125" style="273" customWidth="1"/>
    <col min="5621" max="5623" width="0" style="273" hidden="1" customWidth="1"/>
    <col min="5624" max="5624" width="15.5703125" style="273" customWidth="1"/>
    <col min="5625" max="5627" width="0" style="273" hidden="1" customWidth="1"/>
    <col min="5628" max="5628" width="9.140625" style="273" customWidth="1"/>
    <col min="5629" max="5636" width="0" style="273" hidden="1" customWidth="1"/>
    <col min="5637" max="5872" width="9.140625" style="273"/>
    <col min="5873" max="5873" width="6.28515625" style="273" customWidth="1"/>
    <col min="5874" max="5874" width="43.42578125" style="273" customWidth="1"/>
    <col min="5875" max="5875" width="17.85546875" style="273" customWidth="1"/>
    <col min="5876" max="5876" width="14.42578125" style="273" customWidth="1"/>
    <col min="5877" max="5879" width="0" style="273" hidden="1" customWidth="1"/>
    <col min="5880" max="5880" width="15.5703125" style="273" customWidth="1"/>
    <col min="5881" max="5883" width="0" style="273" hidden="1" customWidth="1"/>
    <col min="5884" max="5884" width="9.140625" style="273" customWidth="1"/>
    <col min="5885" max="5892" width="0" style="273" hidden="1" customWidth="1"/>
    <col min="5893" max="6128" width="9.140625" style="273"/>
    <col min="6129" max="6129" width="6.28515625" style="273" customWidth="1"/>
    <col min="6130" max="6130" width="43.42578125" style="273" customWidth="1"/>
    <col min="6131" max="6131" width="17.85546875" style="273" customWidth="1"/>
    <col min="6132" max="6132" width="14.42578125" style="273" customWidth="1"/>
    <col min="6133" max="6135" width="0" style="273" hidden="1" customWidth="1"/>
    <col min="6136" max="6136" width="15.5703125" style="273" customWidth="1"/>
    <col min="6137" max="6139" width="0" style="273" hidden="1" customWidth="1"/>
    <col min="6140" max="6140" width="9.140625" style="273" customWidth="1"/>
    <col min="6141" max="6148" width="0" style="273" hidden="1" customWidth="1"/>
    <col min="6149" max="6384" width="9.140625" style="273"/>
    <col min="6385" max="6385" width="6.28515625" style="273" customWidth="1"/>
    <col min="6386" max="6386" width="43.42578125" style="273" customWidth="1"/>
    <col min="6387" max="6387" width="17.85546875" style="273" customWidth="1"/>
    <col min="6388" max="6388" width="14.42578125" style="273" customWidth="1"/>
    <col min="6389" max="6391" width="0" style="273" hidden="1" customWidth="1"/>
    <col min="6392" max="6392" width="15.5703125" style="273" customWidth="1"/>
    <col min="6393" max="6395" width="0" style="273" hidden="1" customWidth="1"/>
    <col min="6396" max="6396" width="9.140625" style="273" customWidth="1"/>
    <col min="6397" max="6404" width="0" style="273" hidden="1" customWidth="1"/>
    <col min="6405" max="6640" width="9.140625" style="273"/>
    <col min="6641" max="6641" width="6.28515625" style="273" customWidth="1"/>
    <col min="6642" max="6642" width="43.42578125" style="273" customWidth="1"/>
    <col min="6643" max="6643" width="17.85546875" style="273" customWidth="1"/>
    <col min="6644" max="6644" width="14.42578125" style="273" customWidth="1"/>
    <col min="6645" max="6647" width="0" style="273" hidden="1" customWidth="1"/>
    <col min="6648" max="6648" width="15.5703125" style="273" customWidth="1"/>
    <col min="6649" max="6651" width="0" style="273" hidden="1" customWidth="1"/>
    <col min="6652" max="6652" width="9.140625" style="273" customWidth="1"/>
    <col min="6653" max="6660" width="0" style="273" hidden="1" customWidth="1"/>
    <col min="6661" max="6896" width="9.140625" style="273"/>
    <col min="6897" max="6897" width="6.28515625" style="273" customWidth="1"/>
    <col min="6898" max="6898" width="43.42578125" style="273" customWidth="1"/>
    <col min="6899" max="6899" width="17.85546875" style="273" customWidth="1"/>
    <col min="6900" max="6900" width="14.42578125" style="273" customWidth="1"/>
    <col min="6901" max="6903" width="0" style="273" hidden="1" customWidth="1"/>
    <col min="6904" max="6904" width="15.5703125" style="273" customWidth="1"/>
    <col min="6905" max="6907" width="0" style="273" hidden="1" customWidth="1"/>
    <col min="6908" max="6908" width="9.140625" style="273" customWidth="1"/>
    <col min="6909" max="6916" width="0" style="273" hidden="1" customWidth="1"/>
    <col min="6917" max="7152" width="9.140625" style="273"/>
    <col min="7153" max="7153" width="6.28515625" style="273" customWidth="1"/>
    <col min="7154" max="7154" width="43.42578125" style="273" customWidth="1"/>
    <col min="7155" max="7155" width="17.85546875" style="273" customWidth="1"/>
    <col min="7156" max="7156" width="14.42578125" style="273" customWidth="1"/>
    <col min="7157" max="7159" width="0" style="273" hidden="1" customWidth="1"/>
    <col min="7160" max="7160" width="15.5703125" style="273" customWidth="1"/>
    <col min="7161" max="7163" width="0" style="273" hidden="1" customWidth="1"/>
    <col min="7164" max="7164" width="9.140625" style="273" customWidth="1"/>
    <col min="7165" max="7172" width="0" style="273" hidden="1" customWidth="1"/>
    <col min="7173" max="7408" width="9.140625" style="273"/>
    <col min="7409" max="7409" width="6.28515625" style="273" customWidth="1"/>
    <col min="7410" max="7410" width="43.42578125" style="273" customWidth="1"/>
    <col min="7411" max="7411" width="17.85546875" style="273" customWidth="1"/>
    <col min="7412" max="7412" width="14.42578125" style="273" customWidth="1"/>
    <col min="7413" max="7415" width="0" style="273" hidden="1" customWidth="1"/>
    <col min="7416" max="7416" width="15.5703125" style="273" customWidth="1"/>
    <col min="7417" max="7419" width="0" style="273" hidden="1" customWidth="1"/>
    <col min="7420" max="7420" width="9.140625" style="273" customWidth="1"/>
    <col min="7421" max="7428" width="0" style="273" hidden="1" customWidth="1"/>
    <col min="7429" max="7664" width="9.140625" style="273"/>
    <col min="7665" max="7665" width="6.28515625" style="273" customWidth="1"/>
    <col min="7666" max="7666" width="43.42578125" style="273" customWidth="1"/>
    <col min="7667" max="7667" width="17.85546875" style="273" customWidth="1"/>
    <col min="7668" max="7668" width="14.42578125" style="273" customWidth="1"/>
    <col min="7669" max="7671" width="0" style="273" hidden="1" customWidth="1"/>
    <col min="7672" max="7672" width="15.5703125" style="273" customWidth="1"/>
    <col min="7673" max="7675" width="0" style="273" hidden="1" customWidth="1"/>
    <col min="7676" max="7676" width="9.140625" style="273" customWidth="1"/>
    <col min="7677" max="7684" width="0" style="273" hidden="1" customWidth="1"/>
    <col min="7685" max="7920" width="9.140625" style="273"/>
    <col min="7921" max="7921" width="6.28515625" style="273" customWidth="1"/>
    <col min="7922" max="7922" width="43.42578125" style="273" customWidth="1"/>
    <col min="7923" max="7923" width="17.85546875" style="273" customWidth="1"/>
    <col min="7924" max="7924" width="14.42578125" style="273" customWidth="1"/>
    <col min="7925" max="7927" width="0" style="273" hidden="1" customWidth="1"/>
    <col min="7928" max="7928" width="15.5703125" style="273" customWidth="1"/>
    <col min="7929" max="7931" width="0" style="273" hidden="1" customWidth="1"/>
    <col min="7932" max="7932" width="9.140625" style="273" customWidth="1"/>
    <col min="7933" max="7940" width="0" style="273" hidden="1" customWidth="1"/>
    <col min="7941" max="8176" width="9.140625" style="273"/>
    <col min="8177" max="8177" width="6.28515625" style="273" customWidth="1"/>
    <col min="8178" max="8178" width="43.42578125" style="273" customWidth="1"/>
    <col min="8179" max="8179" width="17.85546875" style="273" customWidth="1"/>
    <col min="8180" max="8180" width="14.42578125" style="273" customWidth="1"/>
    <col min="8181" max="8183" width="0" style="273" hidden="1" customWidth="1"/>
    <col min="8184" max="8184" width="15.5703125" style="273" customWidth="1"/>
    <col min="8185" max="8187" width="0" style="273" hidden="1" customWidth="1"/>
    <col min="8188" max="8188" width="9.140625" style="273" customWidth="1"/>
    <col min="8189" max="8196" width="0" style="273" hidden="1" customWidth="1"/>
    <col min="8197" max="8432" width="9.140625" style="273"/>
    <col min="8433" max="8433" width="6.28515625" style="273" customWidth="1"/>
    <col min="8434" max="8434" width="43.42578125" style="273" customWidth="1"/>
    <col min="8435" max="8435" width="17.85546875" style="273" customWidth="1"/>
    <col min="8436" max="8436" width="14.42578125" style="273" customWidth="1"/>
    <col min="8437" max="8439" width="0" style="273" hidden="1" customWidth="1"/>
    <col min="8440" max="8440" width="15.5703125" style="273" customWidth="1"/>
    <col min="8441" max="8443" width="0" style="273" hidden="1" customWidth="1"/>
    <col min="8444" max="8444" width="9.140625" style="273" customWidth="1"/>
    <col min="8445" max="8452" width="0" style="273" hidden="1" customWidth="1"/>
    <col min="8453" max="8688" width="9.140625" style="273"/>
    <col min="8689" max="8689" width="6.28515625" style="273" customWidth="1"/>
    <col min="8690" max="8690" width="43.42578125" style="273" customWidth="1"/>
    <col min="8691" max="8691" width="17.85546875" style="273" customWidth="1"/>
    <col min="8692" max="8692" width="14.42578125" style="273" customWidth="1"/>
    <col min="8693" max="8695" width="0" style="273" hidden="1" customWidth="1"/>
    <col min="8696" max="8696" width="15.5703125" style="273" customWidth="1"/>
    <col min="8697" max="8699" width="0" style="273" hidden="1" customWidth="1"/>
    <col min="8700" max="8700" width="9.140625" style="273" customWidth="1"/>
    <col min="8701" max="8708" width="0" style="273" hidden="1" customWidth="1"/>
    <col min="8709" max="8944" width="9.140625" style="273"/>
    <col min="8945" max="8945" width="6.28515625" style="273" customWidth="1"/>
    <col min="8946" max="8946" width="43.42578125" style="273" customWidth="1"/>
    <col min="8947" max="8947" width="17.85546875" style="273" customWidth="1"/>
    <col min="8948" max="8948" width="14.42578125" style="273" customWidth="1"/>
    <col min="8949" max="8951" width="0" style="273" hidden="1" customWidth="1"/>
    <col min="8952" max="8952" width="15.5703125" style="273" customWidth="1"/>
    <col min="8953" max="8955" width="0" style="273" hidden="1" customWidth="1"/>
    <col min="8956" max="8956" width="9.140625" style="273" customWidth="1"/>
    <col min="8957" max="8964" width="0" style="273" hidden="1" customWidth="1"/>
    <col min="8965" max="9200" width="9.140625" style="273"/>
    <col min="9201" max="9201" width="6.28515625" style="273" customWidth="1"/>
    <col min="9202" max="9202" width="43.42578125" style="273" customWidth="1"/>
    <col min="9203" max="9203" width="17.85546875" style="273" customWidth="1"/>
    <col min="9204" max="9204" width="14.42578125" style="273" customWidth="1"/>
    <col min="9205" max="9207" width="0" style="273" hidden="1" customWidth="1"/>
    <col min="9208" max="9208" width="15.5703125" style="273" customWidth="1"/>
    <col min="9209" max="9211" width="0" style="273" hidden="1" customWidth="1"/>
    <col min="9212" max="9212" width="9.140625" style="273" customWidth="1"/>
    <col min="9213" max="9220" width="0" style="273" hidden="1" customWidth="1"/>
    <col min="9221" max="9456" width="9.140625" style="273"/>
    <col min="9457" max="9457" width="6.28515625" style="273" customWidth="1"/>
    <col min="9458" max="9458" width="43.42578125" style="273" customWidth="1"/>
    <col min="9459" max="9459" width="17.85546875" style="273" customWidth="1"/>
    <col min="9460" max="9460" width="14.42578125" style="273" customWidth="1"/>
    <col min="9461" max="9463" width="0" style="273" hidden="1" customWidth="1"/>
    <col min="9464" max="9464" width="15.5703125" style="273" customWidth="1"/>
    <col min="9465" max="9467" width="0" style="273" hidden="1" customWidth="1"/>
    <col min="9468" max="9468" width="9.140625" style="273" customWidth="1"/>
    <col min="9469" max="9476" width="0" style="273" hidden="1" customWidth="1"/>
    <col min="9477" max="9712" width="9.140625" style="273"/>
    <col min="9713" max="9713" width="6.28515625" style="273" customWidth="1"/>
    <col min="9714" max="9714" width="43.42578125" style="273" customWidth="1"/>
    <col min="9715" max="9715" width="17.85546875" style="273" customWidth="1"/>
    <col min="9716" max="9716" width="14.42578125" style="273" customWidth="1"/>
    <col min="9717" max="9719" width="0" style="273" hidden="1" customWidth="1"/>
    <col min="9720" max="9720" width="15.5703125" style="273" customWidth="1"/>
    <col min="9721" max="9723" width="0" style="273" hidden="1" customWidth="1"/>
    <col min="9724" max="9724" width="9.140625" style="273" customWidth="1"/>
    <col min="9725" max="9732" width="0" style="273" hidden="1" customWidth="1"/>
    <col min="9733" max="9968" width="9.140625" style="273"/>
    <col min="9969" max="9969" width="6.28515625" style="273" customWidth="1"/>
    <col min="9970" max="9970" width="43.42578125" style="273" customWidth="1"/>
    <col min="9971" max="9971" width="17.85546875" style="273" customWidth="1"/>
    <col min="9972" max="9972" width="14.42578125" style="273" customWidth="1"/>
    <col min="9973" max="9975" width="0" style="273" hidden="1" customWidth="1"/>
    <col min="9976" max="9976" width="15.5703125" style="273" customWidth="1"/>
    <col min="9977" max="9979" width="0" style="273" hidden="1" customWidth="1"/>
    <col min="9980" max="9980" width="9.140625" style="273" customWidth="1"/>
    <col min="9981" max="9988" width="0" style="273" hidden="1" customWidth="1"/>
    <col min="9989" max="10224" width="9.140625" style="273"/>
    <col min="10225" max="10225" width="6.28515625" style="273" customWidth="1"/>
    <col min="10226" max="10226" width="43.42578125" style="273" customWidth="1"/>
    <col min="10227" max="10227" width="17.85546875" style="273" customWidth="1"/>
    <col min="10228" max="10228" width="14.42578125" style="273" customWidth="1"/>
    <col min="10229" max="10231" width="0" style="273" hidden="1" customWidth="1"/>
    <col min="10232" max="10232" width="15.5703125" style="273" customWidth="1"/>
    <col min="10233" max="10235" width="0" style="273" hidden="1" customWidth="1"/>
    <col min="10236" max="10236" width="9.140625" style="273" customWidth="1"/>
    <col min="10237" max="10244" width="0" style="273" hidden="1" customWidth="1"/>
    <col min="10245" max="10480" width="9.140625" style="273"/>
    <col min="10481" max="10481" width="6.28515625" style="273" customWidth="1"/>
    <col min="10482" max="10482" width="43.42578125" style="273" customWidth="1"/>
    <col min="10483" max="10483" width="17.85546875" style="273" customWidth="1"/>
    <col min="10484" max="10484" width="14.42578125" style="273" customWidth="1"/>
    <col min="10485" max="10487" width="0" style="273" hidden="1" customWidth="1"/>
    <col min="10488" max="10488" width="15.5703125" style="273" customWidth="1"/>
    <col min="10489" max="10491" width="0" style="273" hidden="1" customWidth="1"/>
    <col min="10492" max="10492" width="9.140625" style="273" customWidth="1"/>
    <col min="10493" max="10500" width="0" style="273" hidden="1" customWidth="1"/>
    <col min="10501" max="10736" width="9.140625" style="273"/>
    <col min="10737" max="10737" width="6.28515625" style="273" customWidth="1"/>
    <col min="10738" max="10738" width="43.42578125" style="273" customWidth="1"/>
    <col min="10739" max="10739" width="17.85546875" style="273" customWidth="1"/>
    <col min="10740" max="10740" width="14.42578125" style="273" customWidth="1"/>
    <col min="10741" max="10743" width="0" style="273" hidden="1" customWidth="1"/>
    <col min="10744" max="10744" width="15.5703125" style="273" customWidth="1"/>
    <col min="10745" max="10747" width="0" style="273" hidden="1" customWidth="1"/>
    <col min="10748" max="10748" width="9.140625" style="273" customWidth="1"/>
    <col min="10749" max="10756" width="0" style="273" hidden="1" customWidth="1"/>
    <col min="10757" max="10992" width="9.140625" style="273"/>
    <col min="10993" max="10993" width="6.28515625" style="273" customWidth="1"/>
    <col min="10994" max="10994" width="43.42578125" style="273" customWidth="1"/>
    <col min="10995" max="10995" width="17.85546875" style="273" customWidth="1"/>
    <col min="10996" max="10996" width="14.42578125" style="273" customWidth="1"/>
    <col min="10997" max="10999" width="0" style="273" hidden="1" customWidth="1"/>
    <col min="11000" max="11000" width="15.5703125" style="273" customWidth="1"/>
    <col min="11001" max="11003" width="0" style="273" hidden="1" customWidth="1"/>
    <col min="11004" max="11004" width="9.140625" style="273" customWidth="1"/>
    <col min="11005" max="11012" width="0" style="273" hidden="1" customWidth="1"/>
    <col min="11013" max="11248" width="9.140625" style="273"/>
    <col min="11249" max="11249" width="6.28515625" style="273" customWidth="1"/>
    <col min="11250" max="11250" width="43.42578125" style="273" customWidth="1"/>
    <col min="11251" max="11251" width="17.85546875" style="273" customWidth="1"/>
    <col min="11252" max="11252" width="14.42578125" style="273" customWidth="1"/>
    <col min="11253" max="11255" width="0" style="273" hidden="1" customWidth="1"/>
    <col min="11256" max="11256" width="15.5703125" style="273" customWidth="1"/>
    <col min="11257" max="11259" width="0" style="273" hidden="1" customWidth="1"/>
    <col min="11260" max="11260" width="9.140625" style="273" customWidth="1"/>
    <col min="11261" max="11268" width="0" style="273" hidden="1" customWidth="1"/>
    <col min="11269" max="11504" width="9.140625" style="273"/>
    <col min="11505" max="11505" width="6.28515625" style="273" customWidth="1"/>
    <col min="11506" max="11506" width="43.42578125" style="273" customWidth="1"/>
    <col min="11507" max="11507" width="17.85546875" style="273" customWidth="1"/>
    <col min="11508" max="11508" width="14.42578125" style="273" customWidth="1"/>
    <col min="11509" max="11511" width="0" style="273" hidden="1" customWidth="1"/>
    <col min="11512" max="11512" width="15.5703125" style="273" customWidth="1"/>
    <col min="11513" max="11515" width="0" style="273" hidden="1" customWidth="1"/>
    <col min="11516" max="11516" width="9.140625" style="273" customWidth="1"/>
    <col min="11517" max="11524" width="0" style="273" hidden="1" customWidth="1"/>
    <col min="11525" max="11760" width="9.140625" style="273"/>
    <col min="11761" max="11761" width="6.28515625" style="273" customWidth="1"/>
    <col min="11762" max="11762" width="43.42578125" style="273" customWidth="1"/>
    <col min="11763" max="11763" width="17.85546875" style="273" customWidth="1"/>
    <col min="11764" max="11764" width="14.42578125" style="273" customWidth="1"/>
    <col min="11765" max="11767" width="0" style="273" hidden="1" customWidth="1"/>
    <col min="11768" max="11768" width="15.5703125" style="273" customWidth="1"/>
    <col min="11769" max="11771" width="0" style="273" hidden="1" customWidth="1"/>
    <col min="11772" max="11772" width="9.140625" style="273" customWidth="1"/>
    <col min="11773" max="11780" width="0" style="273" hidden="1" customWidth="1"/>
    <col min="11781" max="12016" width="9.140625" style="273"/>
    <col min="12017" max="12017" width="6.28515625" style="273" customWidth="1"/>
    <col min="12018" max="12018" width="43.42578125" style="273" customWidth="1"/>
    <col min="12019" max="12019" width="17.85546875" style="273" customWidth="1"/>
    <col min="12020" max="12020" width="14.42578125" style="273" customWidth="1"/>
    <col min="12021" max="12023" width="0" style="273" hidden="1" customWidth="1"/>
    <col min="12024" max="12024" width="15.5703125" style="273" customWidth="1"/>
    <col min="12025" max="12027" width="0" style="273" hidden="1" customWidth="1"/>
    <col min="12028" max="12028" width="9.140625" style="273" customWidth="1"/>
    <col min="12029" max="12036" width="0" style="273" hidden="1" customWidth="1"/>
    <col min="12037" max="12272" width="9.140625" style="273"/>
    <col min="12273" max="12273" width="6.28515625" style="273" customWidth="1"/>
    <col min="12274" max="12274" width="43.42578125" style="273" customWidth="1"/>
    <col min="12275" max="12275" width="17.85546875" style="273" customWidth="1"/>
    <col min="12276" max="12276" width="14.42578125" style="273" customWidth="1"/>
    <col min="12277" max="12279" width="0" style="273" hidden="1" customWidth="1"/>
    <col min="12280" max="12280" width="15.5703125" style="273" customWidth="1"/>
    <col min="12281" max="12283" width="0" style="273" hidden="1" customWidth="1"/>
    <col min="12284" max="12284" width="9.140625" style="273" customWidth="1"/>
    <col min="12285" max="12292" width="0" style="273" hidden="1" customWidth="1"/>
    <col min="12293" max="12528" width="9.140625" style="273"/>
    <col min="12529" max="12529" width="6.28515625" style="273" customWidth="1"/>
    <col min="12530" max="12530" width="43.42578125" style="273" customWidth="1"/>
    <col min="12531" max="12531" width="17.85546875" style="273" customWidth="1"/>
    <col min="12532" max="12532" width="14.42578125" style="273" customWidth="1"/>
    <col min="12533" max="12535" width="0" style="273" hidden="1" customWidth="1"/>
    <col min="12536" max="12536" width="15.5703125" style="273" customWidth="1"/>
    <col min="12537" max="12539" width="0" style="273" hidden="1" customWidth="1"/>
    <col min="12540" max="12540" width="9.140625" style="273" customWidth="1"/>
    <col min="12541" max="12548" width="0" style="273" hidden="1" customWidth="1"/>
    <col min="12549" max="12784" width="9.140625" style="273"/>
    <col min="12785" max="12785" width="6.28515625" style="273" customWidth="1"/>
    <col min="12786" max="12786" width="43.42578125" style="273" customWidth="1"/>
    <col min="12787" max="12787" width="17.85546875" style="273" customWidth="1"/>
    <col min="12788" max="12788" width="14.42578125" style="273" customWidth="1"/>
    <col min="12789" max="12791" width="0" style="273" hidden="1" customWidth="1"/>
    <col min="12792" max="12792" width="15.5703125" style="273" customWidth="1"/>
    <col min="12793" max="12795" width="0" style="273" hidden="1" customWidth="1"/>
    <col min="12796" max="12796" width="9.140625" style="273" customWidth="1"/>
    <col min="12797" max="12804" width="0" style="273" hidden="1" customWidth="1"/>
    <col min="12805" max="13040" width="9.140625" style="273"/>
    <col min="13041" max="13041" width="6.28515625" style="273" customWidth="1"/>
    <col min="13042" max="13042" width="43.42578125" style="273" customWidth="1"/>
    <col min="13043" max="13043" width="17.85546875" style="273" customWidth="1"/>
    <col min="13044" max="13044" width="14.42578125" style="273" customWidth="1"/>
    <col min="13045" max="13047" width="0" style="273" hidden="1" customWidth="1"/>
    <col min="13048" max="13048" width="15.5703125" style="273" customWidth="1"/>
    <col min="13049" max="13051" width="0" style="273" hidden="1" customWidth="1"/>
    <col min="13052" max="13052" width="9.140625" style="273" customWidth="1"/>
    <col min="13053" max="13060" width="0" style="273" hidden="1" customWidth="1"/>
    <col min="13061" max="13296" width="9.140625" style="273"/>
    <col min="13297" max="13297" width="6.28515625" style="273" customWidth="1"/>
    <col min="13298" max="13298" width="43.42578125" style="273" customWidth="1"/>
    <col min="13299" max="13299" width="17.85546875" style="273" customWidth="1"/>
    <col min="13300" max="13300" width="14.42578125" style="273" customWidth="1"/>
    <col min="13301" max="13303" width="0" style="273" hidden="1" customWidth="1"/>
    <col min="13304" max="13304" width="15.5703125" style="273" customWidth="1"/>
    <col min="13305" max="13307" width="0" style="273" hidden="1" customWidth="1"/>
    <col min="13308" max="13308" width="9.140625" style="273" customWidth="1"/>
    <col min="13309" max="13316" width="0" style="273" hidden="1" customWidth="1"/>
    <col min="13317" max="13552" width="9.140625" style="273"/>
    <col min="13553" max="13553" width="6.28515625" style="273" customWidth="1"/>
    <col min="13554" max="13554" width="43.42578125" style="273" customWidth="1"/>
    <col min="13555" max="13555" width="17.85546875" style="273" customWidth="1"/>
    <col min="13556" max="13556" width="14.42578125" style="273" customWidth="1"/>
    <col min="13557" max="13559" width="0" style="273" hidden="1" customWidth="1"/>
    <col min="13560" max="13560" width="15.5703125" style="273" customWidth="1"/>
    <col min="13561" max="13563" width="0" style="273" hidden="1" customWidth="1"/>
    <col min="13564" max="13564" width="9.140625" style="273" customWidth="1"/>
    <col min="13565" max="13572" width="0" style="273" hidden="1" customWidth="1"/>
    <col min="13573" max="13808" width="9.140625" style="273"/>
    <col min="13809" max="13809" width="6.28515625" style="273" customWidth="1"/>
    <col min="13810" max="13810" width="43.42578125" style="273" customWidth="1"/>
    <col min="13811" max="13811" width="17.85546875" style="273" customWidth="1"/>
    <col min="13812" max="13812" width="14.42578125" style="273" customWidth="1"/>
    <col min="13813" max="13815" width="0" style="273" hidden="1" customWidth="1"/>
    <col min="13816" max="13816" width="15.5703125" style="273" customWidth="1"/>
    <col min="13817" max="13819" width="0" style="273" hidden="1" customWidth="1"/>
    <col min="13820" max="13820" width="9.140625" style="273" customWidth="1"/>
    <col min="13821" max="13828" width="0" style="273" hidden="1" customWidth="1"/>
    <col min="13829" max="14064" width="9.140625" style="273"/>
    <col min="14065" max="14065" width="6.28515625" style="273" customWidth="1"/>
    <col min="14066" max="14066" width="43.42578125" style="273" customWidth="1"/>
    <col min="14067" max="14067" width="17.85546875" style="273" customWidth="1"/>
    <col min="14068" max="14068" width="14.42578125" style="273" customWidth="1"/>
    <col min="14069" max="14071" width="0" style="273" hidden="1" customWidth="1"/>
    <col min="14072" max="14072" width="15.5703125" style="273" customWidth="1"/>
    <col min="14073" max="14075" width="0" style="273" hidden="1" customWidth="1"/>
    <col min="14076" max="14076" width="9.140625" style="273" customWidth="1"/>
    <col min="14077" max="14084" width="0" style="273" hidden="1" customWidth="1"/>
    <col min="14085" max="14320" width="9.140625" style="273"/>
    <col min="14321" max="14321" width="6.28515625" style="273" customWidth="1"/>
    <col min="14322" max="14322" width="43.42578125" style="273" customWidth="1"/>
    <col min="14323" max="14323" width="17.85546875" style="273" customWidth="1"/>
    <col min="14324" max="14324" width="14.42578125" style="273" customWidth="1"/>
    <col min="14325" max="14327" width="0" style="273" hidden="1" customWidth="1"/>
    <col min="14328" max="14328" width="15.5703125" style="273" customWidth="1"/>
    <col min="14329" max="14331" width="0" style="273" hidden="1" customWidth="1"/>
    <col min="14332" max="14332" width="9.140625" style="273" customWidth="1"/>
    <col min="14333" max="14340" width="0" style="273" hidden="1" customWidth="1"/>
    <col min="14341" max="14576" width="9.140625" style="273"/>
    <col min="14577" max="14577" width="6.28515625" style="273" customWidth="1"/>
    <col min="14578" max="14578" width="43.42578125" style="273" customWidth="1"/>
    <col min="14579" max="14579" width="17.85546875" style="273" customWidth="1"/>
    <col min="14580" max="14580" width="14.42578125" style="273" customWidth="1"/>
    <col min="14581" max="14583" width="0" style="273" hidden="1" customWidth="1"/>
    <col min="14584" max="14584" width="15.5703125" style="273" customWidth="1"/>
    <col min="14585" max="14587" width="0" style="273" hidden="1" customWidth="1"/>
    <col min="14588" max="14588" width="9.140625" style="273" customWidth="1"/>
    <col min="14589" max="14596" width="0" style="273" hidden="1" customWidth="1"/>
    <col min="14597" max="14832" width="9.140625" style="273"/>
    <col min="14833" max="14833" width="6.28515625" style="273" customWidth="1"/>
    <col min="14834" max="14834" width="43.42578125" style="273" customWidth="1"/>
    <col min="14835" max="14835" width="17.85546875" style="273" customWidth="1"/>
    <col min="14836" max="14836" width="14.42578125" style="273" customWidth="1"/>
    <col min="14837" max="14839" width="0" style="273" hidden="1" customWidth="1"/>
    <col min="14840" max="14840" width="15.5703125" style="273" customWidth="1"/>
    <col min="14841" max="14843" width="0" style="273" hidden="1" customWidth="1"/>
    <col min="14844" max="14844" width="9.140625" style="273" customWidth="1"/>
    <col min="14845" max="14852" width="0" style="273" hidden="1" customWidth="1"/>
    <col min="14853" max="15088" width="9.140625" style="273"/>
    <col min="15089" max="15089" width="6.28515625" style="273" customWidth="1"/>
    <col min="15090" max="15090" width="43.42578125" style="273" customWidth="1"/>
    <col min="15091" max="15091" width="17.85546875" style="273" customWidth="1"/>
    <col min="15092" max="15092" width="14.42578125" style="273" customWidth="1"/>
    <col min="15093" max="15095" width="0" style="273" hidden="1" customWidth="1"/>
    <col min="15096" max="15096" width="15.5703125" style="273" customWidth="1"/>
    <col min="15097" max="15099" width="0" style="273" hidden="1" customWidth="1"/>
    <col min="15100" max="15100" width="9.140625" style="273" customWidth="1"/>
    <col min="15101" max="15108" width="0" style="273" hidden="1" customWidth="1"/>
    <col min="15109" max="15344" width="9.140625" style="273"/>
    <col min="15345" max="15345" width="6.28515625" style="273" customWidth="1"/>
    <col min="15346" max="15346" width="43.42578125" style="273" customWidth="1"/>
    <col min="15347" max="15347" width="17.85546875" style="273" customWidth="1"/>
    <col min="15348" max="15348" width="14.42578125" style="273" customWidth="1"/>
    <col min="15349" max="15351" width="0" style="273" hidden="1" customWidth="1"/>
    <col min="15352" max="15352" width="15.5703125" style="273" customWidth="1"/>
    <col min="15353" max="15355" width="0" style="273" hidden="1" customWidth="1"/>
    <col min="15356" max="15356" width="9.140625" style="273" customWidth="1"/>
    <col min="15357" max="15364" width="0" style="273" hidden="1" customWidth="1"/>
    <col min="15365" max="15600" width="9.140625" style="273"/>
    <col min="15601" max="15601" width="6.28515625" style="273" customWidth="1"/>
    <col min="15602" max="15602" width="43.42578125" style="273" customWidth="1"/>
    <col min="15603" max="15603" width="17.85546875" style="273" customWidth="1"/>
    <col min="15604" max="15604" width="14.42578125" style="273" customWidth="1"/>
    <col min="15605" max="15607" width="0" style="273" hidden="1" customWidth="1"/>
    <col min="15608" max="15608" width="15.5703125" style="273" customWidth="1"/>
    <col min="15609" max="15611" width="0" style="273" hidden="1" customWidth="1"/>
    <col min="15612" max="15612" width="9.140625" style="273" customWidth="1"/>
    <col min="15613" max="15620" width="0" style="273" hidden="1" customWidth="1"/>
    <col min="15621" max="15856" width="9.140625" style="273"/>
    <col min="15857" max="15857" width="6.28515625" style="273" customWidth="1"/>
    <col min="15858" max="15858" width="43.42578125" style="273" customWidth="1"/>
    <col min="15859" max="15859" width="17.85546875" style="273" customWidth="1"/>
    <col min="15860" max="15860" width="14.42578125" style="273" customWidth="1"/>
    <col min="15861" max="15863" width="0" style="273" hidden="1" customWidth="1"/>
    <col min="15864" max="15864" width="15.5703125" style="273" customWidth="1"/>
    <col min="15865" max="15867" width="0" style="273" hidden="1" customWidth="1"/>
    <col min="15868" max="15868" width="9.140625" style="273" customWidth="1"/>
    <col min="15869" max="15876" width="0" style="273" hidden="1" customWidth="1"/>
    <col min="15877" max="16112" width="9.140625" style="273"/>
    <col min="16113" max="16113" width="6.28515625" style="273" customWidth="1"/>
    <col min="16114" max="16114" width="43.42578125" style="273" customWidth="1"/>
    <col min="16115" max="16115" width="17.85546875" style="273" customWidth="1"/>
    <col min="16116" max="16116" width="14.42578125" style="273" customWidth="1"/>
    <col min="16117" max="16119" width="0" style="273" hidden="1" customWidth="1"/>
    <col min="16120" max="16120" width="15.5703125" style="273" customWidth="1"/>
    <col min="16121" max="16123" width="0" style="273" hidden="1" customWidth="1"/>
    <col min="16124" max="16124" width="9.140625" style="273" customWidth="1"/>
    <col min="16125" max="16132" width="0" style="273" hidden="1" customWidth="1"/>
    <col min="16133" max="16384" width="9.140625" style="273"/>
  </cols>
  <sheetData>
    <row r="1" spans="1:10" ht="15" customHeight="1">
      <c r="E1" s="310"/>
      <c r="F1" s="310"/>
      <c r="G1" s="310"/>
    </row>
    <row r="2" spans="1:10" ht="15" customHeight="1">
      <c r="E2" s="310"/>
      <c r="F2" s="310"/>
      <c r="G2" s="310"/>
    </row>
    <row r="3" spans="1:10">
      <c r="E3" s="311"/>
      <c r="F3" s="311"/>
      <c r="G3" s="311"/>
    </row>
    <row r="4" spans="1:10" ht="12.75" customHeight="1"/>
    <row r="5" spans="1:10" ht="15" customHeight="1">
      <c r="A5" s="312"/>
      <c r="B5" s="312"/>
      <c r="C5" s="312"/>
      <c r="D5" s="312"/>
    </row>
    <row r="6" spans="1:10" ht="21" customHeight="1">
      <c r="B6" s="7"/>
      <c r="C6" s="7"/>
      <c r="D6" s="22"/>
    </row>
    <row r="7" spans="1:10" ht="17.25" customHeight="1">
      <c r="A7" s="313" t="s">
        <v>292</v>
      </c>
      <c r="B7" s="313"/>
      <c r="C7" s="313"/>
      <c r="D7" s="313"/>
      <c r="E7" s="313"/>
      <c r="F7" s="313"/>
      <c r="G7" s="313"/>
    </row>
    <row r="8" spans="1:10" ht="30.75" customHeight="1">
      <c r="A8" s="314" t="s">
        <v>293</v>
      </c>
      <c r="B8" s="314"/>
      <c r="C8" s="314"/>
      <c r="D8" s="314"/>
      <c r="E8" s="314"/>
      <c r="F8" s="314"/>
      <c r="G8" s="314"/>
    </row>
    <row r="9" spans="1:10" s="23" customFormat="1" ht="18.75" customHeight="1">
      <c r="A9" s="274">
        <v>5</v>
      </c>
      <c r="B9" s="274">
        <v>55</v>
      </c>
      <c r="C9" s="22"/>
      <c r="D9" s="22"/>
      <c r="E9" s="22"/>
      <c r="F9" s="22"/>
      <c r="G9" s="22"/>
      <c r="H9" s="22"/>
      <c r="I9" s="22"/>
      <c r="J9" s="22"/>
    </row>
    <row r="10" spans="1:10" ht="76.5" customHeight="1">
      <c r="A10" s="275" t="s">
        <v>294</v>
      </c>
      <c r="B10" s="275" t="s">
        <v>166</v>
      </c>
      <c r="C10" s="275" t="s">
        <v>295</v>
      </c>
      <c r="D10" s="16" t="s">
        <v>296</v>
      </c>
      <c r="E10" s="16" t="s">
        <v>297</v>
      </c>
      <c r="F10" s="16"/>
      <c r="G10" s="16" t="s">
        <v>298</v>
      </c>
    </row>
    <row r="11" spans="1:10">
      <c r="A11" s="275">
        <v>1</v>
      </c>
      <c r="B11" s="275">
        <v>2</v>
      </c>
      <c r="C11" s="275">
        <v>3</v>
      </c>
      <c r="D11" s="16">
        <v>4</v>
      </c>
      <c r="E11" s="16">
        <v>5</v>
      </c>
      <c r="F11" s="16"/>
      <c r="G11" s="16" t="s">
        <v>11</v>
      </c>
    </row>
    <row r="12" spans="1:10" ht="28.5" customHeight="1">
      <c r="A12" s="111" t="s">
        <v>12</v>
      </c>
      <c r="B12" s="112" t="s">
        <v>299</v>
      </c>
      <c r="C12" s="111" t="s">
        <v>170</v>
      </c>
      <c r="D12" s="113">
        <v>238671</v>
      </c>
      <c r="E12" s="276">
        <v>304784</v>
      </c>
      <c r="F12" s="276">
        <v>66113</v>
      </c>
      <c r="G12" s="27">
        <v>1.2770047471205133</v>
      </c>
    </row>
    <row r="13" spans="1:10" s="280" customFormat="1" ht="17.25" customHeight="1">
      <c r="A13" s="147">
        <v>1</v>
      </c>
      <c r="B13" s="277" t="s">
        <v>171</v>
      </c>
      <c r="C13" s="147" t="s">
        <v>172</v>
      </c>
      <c r="D13" s="125">
        <v>227648</v>
      </c>
      <c r="E13" s="125">
        <v>285816</v>
      </c>
      <c r="F13" s="278">
        <v>58168</v>
      </c>
      <c r="G13" s="127">
        <v>1.2555172898509981</v>
      </c>
      <c r="H13" s="279"/>
      <c r="I13" s="279"/>
      <c r="J13" s="279"/>
    </row>
    <row r="14" spans="1:10">
      <c r="A14" s="20" t="s">
        <v>18</v>
      </c>
      <c r="B14" s="205" t="s">
        <v>300</v>
      </c>
      <c r="C14" s="147" t="s">
        <v>172</v>
      </c>
      <c r="D14" s="281">
        <v>227648</v>
      </c>
      <c r="E14" s="16">
        <v>285816</v>
      </c>
      <c r="F14" s="16">
        <v>58168</v>
      </c>
      <c r="G14" s="54">
        <v>1.2555172898509981</v>
      </c>
    </row>
    <row r="15" spans="1:10" s="280" customFormat="1" ht="60.75" customHeight="1">
      <c r="A15" s="147" t="s">
        <v>34</v>
      </c>
      <c r="B15" s="277" t="s">
        <v>301</v>
      </c>
      <c r="C15" s="147" t="s">
        <v>172</v>
      </c>
      <c r="D15" s="278">
        <v>0</v>
      </c>
      <c r="E15" s="278">
        <v>0</v>
      </c>
      <c r="F15" s="16">
        <v>0</v>
      </c>
      <c r="G15" s="127">
        <v>0</v>
      </c>
      <c r="H15" s="279"/>
      <c r="I15" s="279"/>
      <c r="J15" s="279"/>
    </row>
    <row r="16" spans="1:10" s="280" customFormat="1" ht="13.5" customHeight="1">
      <c r="A16" s="147" t="s">
        <v>48</v>
      </c>
      <c r="B16" s="277" t="s">
        <v>302</v>
      </c>
      <c r="C16" s="147" t="s">
        <v>172</v>
      </c>
      <c r="D16" s="125">
        <v>6775</v>
      </c>
      <c r="E16" s="125">
        <v>14248</v>
      </c>
      <c r="F16" s="278">
        <v>7473</v>
      </c>
      <c r="G16" s="127">
        <v>2.1030258302583027</v>
      </c>
      <c r="H16" s="279"/>
      <c r="I16" s="279"/>
      <c r="J16" s="279"/>
    </row>
    <row r="17" spans="1:10">
      <c r="A17" s="20" t="s">
        <v>303</v>
      </c>
      <c r="B17" s="205" t="s">
        <v>304</v>
      </c>
      <c r="C17" s="117" t="s">
        <v>172</v>
      </c>
      <c r="D17" s="281">
        <v>6136</v>
      </c>
      <c r="E17" s="16">
        <v>12809</v>
      </c>
      <c r="F17" s="16">
        <v>6673</v>
      </c>
      <c r="G17" s="54">
        <v>2.0875162972620598</v>
      </c>
    </row>
    <row r="18" spans="1:10">
      <c r="A18" s="20" t="s">
        <v>305</v>
      </c>
      <c r="B18" s="205" t="s">
        <v>281</v>
      </c>
      <c r="C18" s="117" t="s">
        <v>172</v>
      </c>
      <c r="D18" s="281">
        <v>639</v>
      </c>
      <c r="E18" s="16">
        <v>1439</v>
      </c>
      <c r="F18" s="16">
        <v>800</v>
      </c>
      <c r="G18" s="54">
        <v>2.2519561815336462</v>
      </c>
    </row>
    <row r="19" spans="1:10" s="280" customFormat="1">
      <c r="A19" s="147" t="s">
        <v>50</v>
      </c>
      <c r="B19" s="277" t="s">
        <v>49</v>
      </c>
      <c r="C19" s="147" t="s">
        <v>172</v>
      </c>
      <c r="D19" s="278">
        <v>4248</v>
      </c>
      <c r="E19" s="278">
        <v>4693</v>
      </c>
      <c r="F19" s="278">
        <v>445</v>
      </c>
      <c r="G19" s="127">
        <v>1.1047551789077212</v>
      </c>
      <c r="H19" s="279"/>
      <c r="I19" s="279"/>
      <c r="J19" s="279"/>
    </row>
    <row r="20" spans="1:10" s="280" customFormat="1">
      <c r="A20" s="147" t="s">
        <v>54</v>
      </c>
      <c r="B20" s="277" t="s">
        <v>306</v>
      </c>
      <c r="C20" s="147" t="s">
        <v>172</v>
      </c>
      <c r="D20" s="125">
        <v>0</v>
      </c>
      <c r="E20" s="278">
        <v>0</v>
      </c>
      <c r="F20" s="16">
        <v>0</v>
      </c>
      <c r="G20" s="27">
        <v>0</v>
      </c>
      <c r="H20" s="279"/>
      <c r="I20" s="279"/>
      <c r="J20" s="279"/>
    </row>
    <row r="21" spans="1:10" s="280" customFormat="1">
      <c r="A21" s="147" t="s">
        <v>66</v>
      </c>
      <c r="B21" s="277" t="s">
        <v>307</v>
      </c>
      <c r="C21" s="147" t="s">
        <v>172</v>
      </c>
      <c r="D21" s="125">
        <v>0</v>
      </c>
      <c r="E21" s="125">
        <v>27</v>
      </c>
      <c r="F21" s="16">
        <v>27</v>
      </c>
      <c r="G21" s="127">
        <v>0</v>
      </c>
      <c r="H21" s="279"/>
      <c r="I21" s="279"/>
      <c r="J21" s="279"/>
    </row>
    <row r="22" spans="1:10">
      <c r="A22" s="20" t="s">
        <v>68</v>
      </c>
      <c r="B22" s="205" t="s">
        <v>99</v>
      </c>
      <c r="C22" s="117" t="s">
        <v>172</v>
      </c>
      <c r="D22" s="281">
        <v>0</v>
      </c>
      <c r="E22" s="16">
        <v>27</v>
      </c>
      <c r="F22" s="16">
        <v>27</v>
      </c>
      <c r="G22" s="54">
        <v>0</v>
      </c>
    </row>
    <row r="23" spans="1:10">
      <c r="A23" s="111" t="s">
        <v>64</v>
      </c>
      <c r="B23" s="112" t="s">
        <v>308</v>
      </c>
      <c r="C23" s="147" t="s">
        <v>172</v>
      </c>
      <c r="D23" s="113">
        <v>0</v>
      </c>
      <c r="E23" s="113">
        <v>0</v>
      </c>
      <c r="F23" s="16">
        <v>0</v>
      </c>
      <c r="G23" s="27">
        <v>0</v>
      </c>
    </row>
    <row r="24" spans="1:10" ht="16.5" customHeight="1">
      <c r="A24" s="111" t="s">
        <v>139</v>
      </c>
      <c r="B24" s="112" t="s">
        <v>309</v>
      </c>
      <c r="C24" s="147" t="s">
        <v>172</v>
      </c>
      <c r="D24" s="113">
        <v>238671</v>
      </c>
      <c r="E24" s="113">
        <v>304784</v>
      </c>
      <c r="F24" s="276">
        <v>66113</v>
      </c>
      <c r="G24" s="27">
        <v>1.2770047471205133</v>
      </c>
      <c r="H24" s="272">
        <v>238671</v>
      </c>
    </row>
    <row r="25" spans="1:10" ht="16.5" customHeight="1">
      <c r="A25" s="111" t="s">
        <v>141</v>
      </c>
      <c r="B25" s="112" t="s">
        <v>310</v>
      </c>
      <c r="C25" s="111" t="s">
        <v>172</v>
      </c>
      <c r="D25" s="113">
        <v>0</v>
      </c>
      <c r="E25" s="276">
        <v>-42054</v>
      </c>
      <c r="F25" s="276">
        <v>-42054</v>
      </c>
      <c r="G25" s="27"/>
      <c r="H25" s="272">
        <v>0</v>
      </c>
    </row>
    <row r="26" spans="1:10">
      <c r="A26" s="111" t="s">
        <v>143</v>
      </c>
      <c r="B26" s="112" t="s">
        <v>146</v>
      </c>
      <c r="C26" s="111" t="s">
        <v>172</v>
      </c>
      <c r="D26" s="113">
        <v>238671</v>
      </c>
      <c r="E26" s="276">
        <v>262730</v>
      </c>
      <c r="F26" s="276">
        <v>24059</v>
      </c>
      <c r="G26" s="27">
        <v>1.1008040356809163</v>
      </c>
    </row>
    <row r="27" spans="1:10">
      <c r="A27" s="282" t="s">
        <v>145</v>
      </c>
      <c r="B27" s="112" t="s">
        <v>311</v>
      </c>
      <c r="C27" s="111" t="s">
        <v>225</v>
      </c>
      <c r="D27" s="283">
        <v>188882</v>
      </c>
      <c r="E27" s="283">
        <v>207923</v>
      </c>
      <c r="F27" s="276">
        <v>19041</v>
      </c>
      <c r="G27" s="27">
        <v>1.1008089706801072</v>
      </c>
    </row>
    <row r="28" spans="1:10">
      <c r="A28" s="306" t="s">
        <v>151</v>
      </c>
      <c r="B28" s="308" t="s">
        <v>155</v>
      </c>
      <c r="C28" s="111" t="s">
        <v>156</v>
      </c>
      <c r="D28" s="284">
        <v>0</v>
      </c>
      <c r="E28" s="284">
        <v>0</v>
      </c>
      <c r="F28" s="276">
        <v>0</v>
      </c>
      <c r="G28" s="284">
        <v>0</v>
      </c>
    </row>
    <row r="29" spans="1:10" s="288" customFormat="1" ht="16.5" customHeight="1">
      <c r="A29" s="307"/>
      <c r="B29" s="309"/>
      <c r="C29" s="117" t="s">
        <v>226</v>
      </c>
      <c r="D29" s="285">
        <v>0</v>
      </c>
      <c r="E29" s="286">
        <v>0</v>
      </c>
      <c r="F29" s="16">
        <v>0</v>
      </c>
      <c r="G29" s="39">
        <v>0</v>
      </c>
      <c r="H29" s="287"/>
      <c r="I29" s="287"/>
      <c r="J29" s="287"/>
    </row>
    <row r="30" spans="1:10" ht="27.75" customHeight="1">
      <c r="A30" s="111" t="s">
        <v>154</v>
      </c>
      <c r="B30" s="67" t="s">
        <v>159</v>
      </c>
      <c r="C30" s="111" t="s">
        <v>312</v>
      </c>
      <c r="D30" s="157">
        <v>1263.5984371194716</v>
      </c>
      <c r="E30" s="157">
        <v>1465.8503388273543</v>
      </c>
      <c r="F30" s="289">
        <v>202.25190170788278</v>
      </c>
      <c r="G30" s="27">
        <v>1.1600602657984771</v>
      </c>
    </row>
    <row r="31" spans="1:10" s="4" customFormat="1">
      <c r="A31" s="89"/>
      <c r="B31" s="9"/>
      <c r="C31" s="180"/>
      <c r="D31" s="8"/>
      <c r="G31" s="9"/>
      <c r="H31" s="1"/>
      <c r="I31" s="1"/>
      <c r="J31" s="1"/>
    </row>
    <row r="32" spans="1:10" s="4" customFormat="1">
      <c r="A32" s="89"/>
      <c r="B32" s="9"/>
      <c r="C32" s="180"/>
      <c r="D32" s="92"/>
      <c r="G32" s="9"/>
      <c r="H32" s="1"/>
      <c r="I32" s="1"/>
      <c r="J32" s="1"/>
    </row>
    <row r="33" spans="1:12" s="4" customFormat="1">
      <c r="A33" s="93"/>
      <c r="B33" s="9"/>
      <c r="C33" s="180"/>
      <c r="D33" s="91"/>
      <c r="G33" s="9"/>
      <c r="H33" s="1"/>
      <c r="I33" s="1"/>
      <c r="J33" s="1"/>
    </row>
    <row r="34" spans="1:12" s="4" customFormat="1">
      <c r="A34" s="294"/>
      <c r="B34" s="294"/>
      <c r="C34" s="294"/>
      <c r="D34" s="91"/>
      <c r="G34" s="9"/>
      <c r="H34" s="1"/>
      <c r="I34" s="1"/>
      <c r="J34" s="1"/>
    </row>
    <row r="35" spans="1:12" s="4" customFormat="1">
      <c r="A35" s="93"/>
      <c r="B35" s="9"/>
      <c r="C35" s="180"/>
      <c r="D35" s="92"/>
      <c r="G35" s="9"/>
      <c r="H35" s="1"/>
      <c r="I35" s="1"/>
      <c r="J35" s="1"/>
    </row>
    <row r="36" spans="1:12" s="4" customFormat="1">
      <c r="A36" s="89"/>
      <c r="B36" s="9"/>
      <c r="C36" s="180"/>
      <c r="D36" s="92"/>
      <c r="G36" s="9"/>
      <c r="H36" s="1"/>
      <c r="I36" s="1"/>
      <c r="J36" s="1"/>
    </row>
    <row r="37" spans="1:12" s="4" customFormat="1">
      <c r="A37" s="93"/>
      <c r="B37" s="9"/>
      <c r="C37" s="180"/>
      <c r="D37" s="8"/>
      <c r="G37" s="9"/>
      <c r="H37" s="1"/>
      <c r="I37" s="1"/>
      <c r="J37" s="1"/>
    </row>
    <row r="38" spans="1:12" s="4" customFormat="1">
      <c r="A38" s="89"/>
      <c r="B38" s="9"/>
      <c r="C38" s="180"/>
      <c r="D38" s="8"/>
      <c r="G38" s="9"/>
      <c r="H38" s="1"/>
      <c r="I38" s="1"/>
      <c r="J38" s="1"/>
    </row>
    <row r="39" spans="1:12" s="4" customFormat="1">
      <c r="A39" s="93"/>
      <c r="B39" s="9"/>
      <c r="C39" s="180"/>
      <c r="D39" s="8"/>
      <c r="G39" s="9"/>
      <c r="H39" s="1"/>
      <c r="I39" s="1"/>
      <c r="J39" s="1"/>
    </row>
    <row r="40" spans="1:12" s="4" customFormat="1">
      <c r="A40" s="89"/>
      <c r="B40" s="9"/>
      <c r="C40" s="180"/>
      <c r="D40" s="8"/>
      <c r="G40" s="9"/>
      <c r="H40" s="1"/>
      <c r="I40" s="1"/>
      <c r="J40" s="1"/>
    </row>
    <row r="41" spans="1:12" s="4" customFormat="1" ht="15" customHeight="1">
      <c r="A41" s="93"/>
      <c r="B41" s="239"/>
      <c r="C41" s="239"/>
      <c r="G41" s="239"/>
      <c r="H41" s="1"/>
      <c r="I41" s="1"/>
      <c r="J41" s="1"/>
    </row>
    <row r="42" spans="1:12" s="4" customFormat="1">
      <c r="A42" s="93"/>
      <c r="B42" s="9"/>
      <c r="C42" s="180"/>
      <c r="D42" s="8"/>
      <c r="G42" s="9"/>
      <c r="H42" s="1"/>
      <c r="I42" s="1"/>
      <c r="J42" s="1"/>
    </row>
    <row r="43" spans="1:12" s="4" customFormat="1">
      <c r="A43" s="95"/>
      <c r="B43" s="9"/>
      <c r="C43" s="180"/>
      <c r="D43" s="8"/>
      <c r="G43" s="9"/>
      <c r="H43" s="1"/>
      <c r="I43" s="1"/>
      <c r="J43" s="1"/>
    </row>
    <row r="44" spans="1:12" s="7" customFormat="1" ht="17.25" customHeight="1">
      <c r="B44" s="271"/>
      <c r="C44" s="271"/>
      <c r="D44" s="272"/>
      <c r="E44" s="272"/>
      <c r="F44" s="272"/>
      <c r="G44" s="272"/>
      <c r="H44" s="272"/>
      <c r="I44" s="272"/>
      <c r="J44" s="272"/>
      <c r="K44" s="273"/>
      <c r="L44" s="273"/>
    </row>
    <row r="45" spans="1:12" s="7" customFormat="1" ht="17.25" customHeight="1">
      <c r="B45" s="271"/>
      <c r="C45" s="271"/>
      <c r="D45" s="272"/>
      <c r="E45" s="272"/>
      <c r="F45" s="272"/>
      <c r="G45" s="272"/>
      <c r="H45" s="272"/>
      <c r="I45" s="272"/>
      <c r="J45" s="272"/>
      <c r="K45" s="273"/>
      <c r="L45" s="273"/>
    </row>
    <row r="46" spans="1:12" s="7" customFormat="1" ht="17.25" customHeight="1">
      <c r="B46" s="271"/>
      <c r="C46" s="271"/>
      <c r="D46" s="272"/>
      <c r="E46" s="272"/>
      <c r="F46" s="272"/>
      <c r="G46" s="272"/>
      <c r="H46" s="272"/>
      <c r="I46" s="272"/>
      <c r="J46" s="272"/>
      <c r="K46" s="273"/>
      <c r="L46" s="273"/>
    </row>
    <row r="47" spans="1:12" s="7" customFormat="1" ht="17.25" customHeight="1">
      <c r="B47" s="271"/>
      <c r="C47" s="271"/>
      <c r="D47" s="272"/>
      <c r="E47" s="272"/>
      <c r="F47" s="272"/>
      <c r="G47" s="272"/>
      <c r="H47" s="272"/>
      <c r="I47" s="272"/>
      <c r="J47" s="272"/>
      <c r="K47" s="273"/>
      <c r="L47" s="273"/>
    </row>
    <row r="48" spans="1:12" s="7" customFormat="1" ht="17.25" customHeight="1">
      <c r="B48" s="271"/>
      <c r="C48" s="271"/>
      <c r="D48" s="272"/>
      <c r="E48" s="272"/>
      <c r="F48" s="272"/>
      <c r="G48" s="272"/>
      <c r="H48" s="272"/>
      <c r="I48" s="272"/>
      <c r="J48" s="272"/>
      <c r="K48" s="273"/>
      <c r="L48" s="273"/>
    </row>
    <row r="49" spans="2:12" s="7" customFormat="1" ht="17.25" customHeight="1">
      <c r="B49" s="271"/>
      <c r="C49" s="271"/>
      <c r="D49" s="272"/>
      <c r="E49" s="272"/>
      <c r="F49" s="272"/>
      <c r="G49" s="272"/>
      <c r="H49" s="272"/>
      <c r="I49" s="272"/>
      <c r="J49" s="272"/>
      <c r="K49" s="273"/>
      <c r="L49" s="273"/>
    </row>
  </sheetData>
  <mergeCells count="9">
    <mergeCell ref="A28:A29"/>
    <mergeCell ref="B28:B29"/>
    <mergeCell ref="A34:C34"/>
    <mergeCell ref="E1:G1"/>
    <mergeCell ref="E2:G2"/>
    <mergeCell ref="E3:G3"/>
    <mergeCell ref="A5:D5"/>
    <mergeCell ref="A7:G7"/>
    <mergeCell ref="A8:G8"/>
  </mergeCells>
  <pageMargins left="0.31496062992125984" right="0.19685039370078741" top="0.15748031496062992" bottom="0.35433070866141736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Тепло </vt:lpstr>
      <vt:lpstr>ПВ</vt:lpstr>
      <vt:lpstr>ТВ</vt:lpstr>
      <vt:lpstr>ГВ</vt:lpstr>
      <vt:lpstr>МВ</vt:lpstr>
      <vt:lpstr>ГВ!Заголовки_для_печати</vt:lpstr>
      <vt:lpstr>ПВ!Заголовки_для_печати</vt:lpstr>
      <vt:lpstr>ТВ!Заголовки_для_печати</vt:lpstr>
      <vt:lpstr>'Тепло '!Заголовки_для_печати</vt:lpstr>
      <vt:lpstr>ГВ!Область_печати</vt:lpstr>
      <vt:lpstr>ПВ!Область_печати</vt:lpstr>
      <vt:lpstr>ТВ!Область_печати</vt:lpstr>
      <vt:lpstr>'Тепло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2023-05-02T09:47:10Z</dcterms:modified>
</cp:coreProperties>
</file>