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2" activeTab="4"/>
  </bookViews>
  <sheets>
    <sheet name="2021 каз+" sheetId="13" state="hidden" r:id="rId1"/>
    <sheet name="2022 каз+" sheetId="6" state="hidden" r:id="rId2"/>
    <sheet name="2022 каз+ (1)" sheetId="14" r:id="rId3"/>
    <sheet name="2023 каз+" sheetId="7" r:id="rId4"/>
    <sheet name="2024 каз+" sheetId="8" r:id="rId5"/>
  </sheets>
  <externalReferences>
    <externalReference r:id="rId6"/>
  </externalReferences>
  <definedNames>
    <definedName name="_xlnm.Print_Area" localSheetId="0">'2021 каз+'!$A$1:$I$30</definedName>
    <definedName name="_xlnm.Print_Area" localSheetId="1">'2022 каз+'!$A$1:$N$25</definedName>
    <definedName name="_xlnm.Print_Area" localSheetId="2">'2022 каз+ (1)'!$A$1:$L$24</definedName>
    <definedName name="_xlnm.Print_Area" localSheetId="3">'2023 каз+'!$A$1:$O$25</definedName>
    <definedName name="_xlnm.Print_Area" localSheetId="4">'2024 каз+'!$A$1:$L$25</definedName>
  </definedNames>
  <calcPr calcId="145621" iterate="1" iterateCount="1000"/>
</workbook>
</file>

<file path=xl/calcChain.xml><?xml version="1.0" encoding="utf-8"?>
<calcChain xmlns="http://schemas.openxmlformats.org/spreadsheetml/2006/main">
  <c r="M25" i="7" l="1"/>
  <c r="L25" i="7"/>
  <c r="O25" i="7" s="1"/>
  <c r="K25" i="7"/>
  <c r="N25" i="7" s="1"/>
  <c r="J25" i="7"/>
  <c r="M24" i="7"/>
  <c r="L24" i="7"/>
  <c r="O24" i="7" s="1"/>
  <c r="K24" i="7"/>
  <c r="N24" i="7" s="1"/>
  <c r="J24" i="7"/>
  <c r="M23" i="7"/>
  <c r="L23" i="7"/>
  <c r="O23" i="7" s="1"/>
  <c r="K23" i="7"/>
  <c r="N23" i="7" s="1"/>
  <c r="J23" i="7"/>
  <c r="M22" i="7"/>
  <c r="L22" i="7"/>
  <c r="O22" i="7" s="1"/>
  <c r="K22" i="7"/>
  <c r="N22" i="7" s="1"/>
  <c r="J22" i="7"/>
  <c r="M21" i="7"/>
  <c r="L21" i="7"/>
  <c r="O21" i="7" s="1"/>
  <c r="K21" i="7"/>
  <c r="N21" i="7" s="1"/>
  <c r="J21" i="7"/>
  <c r="M20" i="7"/>
  <c r="L20" i="7"/>
  <c r="O20" i="7" s="1"/>
  <c r="K20" i="7"/>
  <c r="N20" i="7" s="1"/>
  <c r="J20" i="7"/>
  <c r="M19" i="7"/>
  <c r="L19" i="7"/>
  <c r="O19" i="7" s="1"/>
  <c r="K19" i="7"/>
  <c r="N19" i="7" s="1"/>
  <c r="J19" i="7"/>
  <c r="M18" i="7"/>
  <c r="L18" i="7"/>
  <c r="O18" i="7" s="1"/>
  <c r="K18" i="7"/>
  <c r="N18" i="7" s="1"/>
  <c r="J18" i="7"/>
  <c r="M17" i="7"/>
  <c r="L17" i="7"/>
  <c r="O17" i="7" s="1"/>
  <c r="K17" i="7"/>
  <c r="N17" i="7" s="1"/>
  <c r="J17" i="7"/>
  <c r="M16" i="7"/>
  <c r="L16" i="7"/>
  <c r="O16" i="7" s="1"/>
  <c r="K16" i="7"/>
  <c r="N16" i="7" s="1"/>
  <c r="J16" i="7"/>
  <c r="M15" i="7"/>
  <c r="L15" i="7"/>
  <c r="O15" i="7" s="1"/>
  <c r="K15" i="7"/>
  <c r="N15" i="7" s="1"/>
  <c r="J15" i="7"/>
  <c r="M14" i="7"/>
  <c r="L14" i="7"/>
  <c r="O14" i="7" s="1"/>
  <c r="K14" i="7"/>
  <c r="N14" i="7" s="1"/>
  <c r="J14" i="7"/>
  <c r="M13" i="7"/>
  <c r="L13" i="7"/>
  <c r="O13" i="7" s="1"/>
  <c r="K13" i="7"/>
  <c r="N13" i="7" s="1"/>
  <c r="J13" i="7"/>
  <c r="M12" i="7"/>
  <c r="L12" i="7"/>
  <c r="O12" i="7" s="1"/>
  <c r="K12" i="7"/>
  <c r="N12" i="7" s="1"/>
  <c r="J12" i="7"/>
  <c r="M11" i="7"/>
  <c r="L11" i="7"/>
  <c r="O11" i="7" s="1"/>
  <c r="K11" i="7"/>
  <c r="N11" i="7" s="1"/>
  <c r="J11" i="7"/>
  <c r="M10" i="7"/>
  <c r="L10" i="7"/>
  <c r="O10" i="7" s="1"/>
  <c r="K10" i="7"/>
  <c r="N10" i="7" s="1"/>
  <c r="J10" i="7"/>
  <c r="M9" i="7"/>
  <c r="L9" i="7"/>
  <c r="O9" i="7" s="1"/>
  <c r="K9" i="7"/>
  <c r="N9" i="7" s="1"/>
  <c r="J9" i="7"/>
  <c r="H24" i="14" l="1"/>
  <c r="I24" i="14" s="1"/>
  <c r="H23" i="14"/>
  <c r="I23" i="14" s="1"/>
  <c r="H22" i="14"/>
  <c r="I22" i="14" s="1"/>
  <c r="H21" i="14"/>
  <c r="I21" i="14" s="1"/>
  <c r="E20" i="14"/>
  <c r="H20" i="14" s="1"/>
  <c r="I20" i="14" s="1"/>
  <c r="H19" i="14"/>
  <c r="I19" i="14" s="1"/>
  <c r="E18" i="14"/>
  <c r="H17" i="14"/>
  <c r="I17" i="14" s="1"/>
  <c r="H16" i="14"/>
  <c r="I16" i="14" s="1"/>
  <c r="H15" i="14"/>
  <c r="I15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14" i="14" l="1"/>
  <c r="I14" i="14" s="1"/>
  <c r="H18" i="14"/>
  <c r="I18" i="14" s="1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9" i="6"/>
  <c r="L15" i="6"/>
  <c r="L16" i="6"/>
  <c r="L17" i="6"/>
  <c r="L18" i="6"/>
  <c r="L19" i="6"/>
  <c r="L20" i="6"/>
  <c r="L21" i="6"/>
  <c r="L22" i="6"/>
  <c r="L23" i="6"/>
  <c r="L24" i="6"/>
  <c r="L25" i="6"/>
  <c r="L14" i="6"/>
  <c r="L10" i="6"/>
  <c r="L11" i="6"/>
  <c r="L12" i="6"/>
  <c r="L13" i="6"/>
  <c r="L9" i="6"/>
  <c r="H14" i="13" l="1"/>
  <c r="I14" i="13" s="1"/>
  <c r="K11" i="6" l="1"/>
  <c r="J11" i="6"/>
  <c r="I16" i="8" l="1"/>
  <c r="I15" i="8"/>
  <c r="I14" i="8"/>
  <c r="I17" i="8"/>
  <c r="K17" i="8" s="1"/>
  <c r="I18" i="8"/>
  <c r="I19" i="8"/>
  <c r="I20" i="8"/>
  <c r="I21" i="8"/>
  <c r="I22" i="8"/>
  <c r="I23" i="8"/>
  <c r="I24" i="8"/>
  <c r="I25" i="8"/>
  <c r="J13" i="8"/>
  <c r="I13" i="8"/>
  <c r="J12" i="8"/>
  <c r="I12" i="8"/>
  <c r="K12" i="8" s="1"/>
  <c r="J10" i="8"/>
  <c r="L10" i="8" s="1"/>
  <c r="J9" i="8"/>
  <c r="I10" i="8"/>
  <c r="K10" i="8" s="1"/>
  <c r="I9" i="8"/>
  <c r="J11" i="8"/>
  <c r="I11" i="8"/>
  <c r="J14" i="6"/>
  <c r="J16" i="6"/>
  <c r="J18" i="6"/>
  <c r="J20" i="6"/>
  <c r="J22" i="6"/>
  <c r="J23" i="6"/>
  <c r="J24" i="6"/>
  <c r="J25" i="6"/>
  <c r="K10" i="6"/>
  <c r="K12" i="6"/>
  <c r="K13" i="6"/>
  <c r="K9" i="6"/>
  <c r="J10" i="6"/>
  <c r="J12" i="6"/>
  <c r="J13" i="6"/>
  <c r="J9" i="6"/>
  <c r="H16" i="13" l="1"/>
  <c r="I16" i="13" s="1"/>
  <c r="H18" i="13"/>
  <c r="I18" i="13" s="1"/>
  <c r="K11" i="8" l="1"/>
  <c r="L11" i="8"/>
  <c r="L12" i="8" l="1"/>
  <c r="L13" i="8"/>
  <c r="L9" i="8"/>
  <c r="K13" i="8"/>
  <c r="K14" i="8"/>
  <c r="K15" i="8"/>
  <c r="K16" i="8"/>
  <c r="K18" i="8"/>
  <c r="K19" i="8"/>
  <c r="K20" i="8"/>
  <c r="K21" i="8"/>
  <c r="K22" i="8"/>
  <c r="K23" i="8"/>
  <c r="K24" i="8"/>
  <c r="K25" i="8"/>
  <c r="K9" i="8"/>
  <c r="N9" i="6"/>
  <c r="N12" i="6"/>
  <c r="M18" i="6"/>
  <c r="M12" i="6"/>
  <c r="M9" i="6"/>
  <c r="G25" i="6"/>
  <c r="G24" i="6"/>
  <c r="G23" i="6"/>
  <c r="G22" i="6"/>
  <c r="G21" i="6"/>
  <c r="G20" i="6"/>
  <c r="G19" i="6"/>
  <c r="G18" i="6"/>
  <c r="K18" i="6" s="1"/>
  <c r="N18" i="6" s="1"/>
  <c r="G17" i="6"/>
  <c r="G16" i="6"/>
  <c r="G15" i="6"/>
  <c r="G14" i="6"/>
  <c r="J21" i="8"/>
  <c r="L21" i="8" s="1"/>
  <c r="J15" i="8"/>
  <c r="L15" i="8" s="1"/>
  <c r="J17" i="8"/>
  <c r="L17" i="8" s="1"/>
  <c r="J14" i="8"/>
  <c r="L14" i="8" s="1"/>
  <c r="E17" i="6"/>
  <c r="F28" i="13"/>
  <c r="F29" i="13"/>
  <c r="F30" i="13"/>
  <c r="F27" i="13"/>
  <c r="H27" i="13" s="1"/>
  <c r="I27" i="13" s="1"/>
  <c r="F24" i="13"/>
  <c r="F25" i="13"/>
  <c r="F26" i="13"/>
  <c r="F23" i="13"/>
  <c r="F20" i="13"/>
  <c r="F21" i="13"/>
  <c r="F22" i="13"/>
  <c r="F19" i="13"/>
  <c r="H19" i="13" s="1"/>
  <c r="I19" i="13" s="1"/>
  <c r="J25" i="8" l="1"/>
  <c r="L25" i="8" s="1"/>
  <c r="M23" i="6"/>
  <c r="K23" i="6"/>
  <c r="N23" i="6" s="1"/>
  <c r="J23" i="8"/>
  <c r="L23" i="8" s="1"/>
  <c r="M25" i="6"/>
  <c r="K25" i="6"/>
  <c r="N25" i="6" s="1"/>
  <c r="M14" i="6"/>
  <c r="K14" i="6"/>
  <c r="N14" i="6" s="1"/>
  <c r="M20" i="6"/>
  <c r="K20" i="6"/>
  <c r="N20" i="6" s="1"/>
  <c r="J19" i="8"/>
  <c r="L19" i="8" s="1"/>
  <c r="K17" i="6"/>
  <c r="N17" i="6" s="1"/>
  <c r="J17" i="6"/>
  <c r="M17" i="6" s="1"/>
  <c r="J20" i="8"/>
  <c r="L20" i="8" s="1"/>
  <c r="J16" i="8"/>
  <c r="L16" i="8" s="1"/>
  <c r="J22" i="8"/>
  <c r="L22" i="8" s="1"/>
  <c r="M16" i="6"/>
  <c r="K16" i="6"/>
  <c r="N16" i="6" s="1"/>
  <c r="M22" i="6"/>
  <c r="K22" i="6"/>
  <c r="N22" i="6" s="1"/>
  <c r="J18" i="8"/>
  <c r="L18" i="8" s="1"/>
  <c r="J24" i="8"/>
  <c r="L24" i="8" s="1"/>
  <c r="M24" i="6"/>
  <c r="K24" i="6"/>
  <c r="N24" i="6" s="1"/>
  <c r="E21" i="6"/>
  <c r="E19" i="6"/>
  <c r="J21" i="6" l="1"/>
  <c r="M21" i="6" s="1"/>
  <c r="K21" i="6"/>
  <c r="N21" i="6" s="1"/>
  <c r="K19" i="6"/>
  <c r="N19" i="6" s="1"/>
  <c r="J19" i="6"/>
  <c r="M19" i="6" s="1"/>
  <c r="M13" i="6" l="1"/>
  <c r="N13" i="6"/>
  <c r="N11" i="6"/>
  <c r="M11" i="6"/>
  <c r="N10" i="6"/>
  <c r="M10" i="6"/>
  <c r="H15" i="13" l="1"/>
  <c r="I15" i="13" s="1"/>
  <c r="H30" i="13"/>
  <c r="I30" i="13" s="1"/>
  <c r="H29" i="13"/>
  <c r="I29" i="13" s="1"/>
  <c r="H28" i="13"/>
  <c r="I28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7" i="13"/>
  <c r="I17" i="13" s="1"/>
  <c r="E15" i="6" l="1"/>
  <c r="K15" i="6" l="1"/>
  <c r="N15" i="6" s="1"/>
  <c r="J15" i="6"/>
  <c r="M15" i="6" s="1"/>
</calcChain>
</file>

<file path=xl/sharedStrings.xml><?xml version="1.0" encoding="utf-8"?>
<sst xmlns="http://schemas.openxmlformats.org/spreadsheetml/2006/main" count="270" uniqueCount="48">
  <si>
    <t>№ п/п</t>
  </si>
  <si>
    <t>Қызмет атаулары</t>
  </si>
  <si>
    <t>Тұтынушылар</t>
  </si>
  <si>
    <t>Өлшем бірлігі</t>
  </si>
  <si>
    <t>"МАЭК-Қазатомөнеркәсіп" ЖШС-нің тарифі</t>
  </si>
  <si>
    <t>"Каспий жылу, су арнасы" МКК-ның тарифі</t>
  </si>
  <si>
    <t>Жылу энергиясымен қамтамасыз ету</t>
  </si>
  <si>
    <t>Үйге ортақ есептеу аспаптарын орнатуға техникалық мүмкіндігі жоқ тозған, авариялық тұрғын-үй жайында, барак типтегі үйлерде тұратын және орналасқан тұтынушылар үшін жылу энергиясымен жабдықтау жөніндегі қызметтеріне орташа тариф</t>
  </si>
  <si>
    <t>Заңды тұтынушылар үшін орташа тариф</t>
  </si>
  <si>
    <t>Бюджеттік ұйымдар үшін орташа тариф</t>
  </si>
  <si>
    <t>орташа тариф</t>
  </si>
  <si>
    <t xml:space="preserve">тұрғындар үшін </t>
  </si>
  <si>
    <t xml:space="preserve">бюджеттік ұйымдар үшін </t>
  </si>
  <si>
    <t xml:space="preserve">заңды тұтынушылар үшін </t>
  </si>
  <si>
    <t>теңге/Гкал</t>
  </si>
  <si>
    <t>теңге/м3</t>
  </si>
  <si>
    <t>Соңғы тұтынушыларға дейін қолданылатын тарифтер (ҚҚС-сыз)</t>
  </si>
  <si>
    <t>Орташа тариф</t>
  </si>
  <si>
    <t xml:space="preserve">Тұрғындар үшін орташа тариф </t>
  </si>
  <si>
    <t>____________№ ____ бұйрыққа  №2-4 қосымша</t>
  </si>
  <si>
    <t>2024 жылға соңғы тұтынушыларға дейінгі тарифтер</t>
  </si>
  <si>
    <t>Соңғы тұтынушыларға дейін қолданылатын тарифтер (ҚҚС-пен)</t>
  </si>
  <si>
    <t>Ауыз сумен жабдықтау</t>
  </si>
  <si>
    <t>Техникалық сумен жабдықтау</t>
  </si>
  <si>
    <t>Ыстық сумен жабдықтау</t>
  </si>
  <si>
    <t xml:space="preserve"> 01.01.2024 бастап-31.03.2024 ж.</t>
  </si>
  <si>
    <t xml:space="preserve"> 01.01.2024 бастап-31.03.2024 гж</t>
  </si>
  <si>
    <t xml:space="preserve"> 01.01.2024 бастап-31.03.2024ж.</t>
  </si>
  <si>
    <t xml:space="preserve"> 01.01.2023 бастап-31.03.2023ж.</t>
  </si>
  <si>
    <t xml:space="preserve">                                                       ____________№ ____ бұйрыққа  №2-3 қосымша                                                                                                                                </t>
  </si>
  <si>
    <t>2023 жылға соңғы тұтынушыларға дейінгі тарифтер</t>
  </si>
  <si>
    <t>2022 жылға соңғы тұтынушыларға дейінгі тарифтер</t>
  </si>
  <si>
    <t>2021 жылға соңғы тұтынушыларға дейінгі тарифтер</t>
  </si>
  <si>
    <t xml:space="preserve">                                             ____________№ ____ бұйрыққа  №2-1 қосымша   </t>
  </si>
  <si>
    <t xml:space="preserve">         ____________№ ____ бұйрыққа  №2-2 қосымша   </t>
  </si>
  <si>
    <t>Нормативтік техникалық ысырап</t>
  </si>
  <si>
    <t xml:space="preserve"> 01.07.2022ж бастап-31.12.2022 ж.</t>
  </si>
  <si>
    <t xml:space="preserve"> 01.05.2022ж. бастап-30.06.2022ж.</t>
  </si>
  <si>
    <t xml:space="preserve"> 01.07.2022ж бастап-30.11.2022 ж.</t>
  </si>
  <si>
    <t>01.12.2022ж. бастап-31.12.2022ж.</t>
  </si>
  <si>
    <t xml:space="preserve"> 01.04.2024 бастап-31.12.2024ж.</t>
  </si>
  <si>
    <t>01.04.2024 бастап-31.12.2024ж.</t>
  </si>
  <si>
    <t xml:space="preserve"> 01.04.2023 бастап-31.12.2023ж.</t>
  </si>
  <si>
    <t xml:space="preserve"> 01.01.2023 бастап-31.03.2023ж</t>
  </si>
  <si>
    <t>Каспий жылу, су арнасы МКК-ның тарифі</t>
  </si>
  <si>
    <t xml:space="preserve"> 01.04.2023 бастап-31.08.2023ж.</t>
  </si>
  <si>
    <t xml:space="preserve"> 01.09.2023 бастап-31.12.2023ж.</t>
  </si>
  <si>
    <t xml:space="preserve"> 01.01.2023 бастап-31.08.2023ж.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</si>
</sst>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uezova\AppData\Local\Microsoft\Windows\INetCache\Content.Outlook\NDUM213O\&#1052;&#1040;&#1069;&#1050;%20&#1074;&#1086;&#1076;&#1072;%202020-2024%20&#1063;&#1056;&#1052;%20(&#1088;&#1072;&#1073;&#1086;&#1095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ячая вода"/>
      <sheetName val="пить.вода"/>
      <sheetName val="2)техн.вода"/>
    </sheetNames>
    <sheetDataSet>
      <sheetData sheetId="0"/>
      <sheetData sheetId="1">
        <row r="92">
          <cell r="T92">
            <v>118.05</v>
          </cell>
        </row>
      </sheetData>
      <sheetData sheetId="2">
        <row r="95">
          <cell r="T95">
            <v>32.74</v>
          </cell>
        </row>
        <row r="97">
          <cell r="T97">
            <v>118.22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7"/>
  <sheetViews>
    <sheetView view="pageBreakPreview" topLeftCell="A10" zoomScale="70" zoomScaleNormal="64" zoomScaleSheetLayoutView="70" workbookViewId="0">
      <selection sqref="A1:I30"/>
    </sheetView>
  </sheetViews>
  <sheetFormatPr defaultRowHeight="15" x14ac:dyDescent="0.25"/>
  <cols>
    <col min="1" max="1" width="6.5703125" customWidth="1"/>
    <col min="2" max="2" width="36.42578125" customWidth="1"/>
    <col min="3" max="3" width="65.85546875" customWidth="1"/>
    <col min="4" max="4" width="22.42578125" customWidth="1"/>
    <col min="5" max="5" width="25.7109375" customWidth="1"/>
    <col min="6" max="6" width="25" customWidth="1"/>
    <col min="7" max="7" width="24.42578125" customWidth="1"/>
    <col min="8" max="8" width="28" customWidth="1"/>
    <col min="9" max="9" width="26.5703125" customWidth="1"/>
    <col min="10" max="10" width="20.140625" customWidth="1"/>
  </cols>
  <sheetData>
    <row r="5" spans="1:15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46.5" customHeight="1" x14ac:dyDescent="0.3">
      <c r="A7" s="1"/>
      <c r="B7" s="1"/>
      <c r="C7" s="1"/>
      <c r="D7" s="1"/>
      <c r="E7" s="1"/>
      <c r="F7" s="61" t="s">
        <v>33</v>
      </c>
      <c r="G7" s="61"/>
      <c r="H7" s="61"/>
      <c r="I7" s="61"/>
      <c r="J7" s="8"/>
      <c r="K7" s="8"/>
      <c r="L7" s="8"/>
      <c r="M7" s="8"/>
      <c r="N7" s="8"/>
      <c r="O7" s="8"/>
    </row>
    <row r="8" spans="1:15" ht="18.75" customHeight="1" x14ac:dyDescent="0.3">
      <c r="A8" s="1"/>
      <c r="B8" s="1"/>
      <c r="C8" s="1"/>
      <c r="D8" s="1"/>
      <c r="E8" s="1"/>
      <c r="F8" s="68"/>
      <c r="G8" s="68"/>
      <c r="H8" s="68"/>
      <c r="I8" s="5"/>
      <c r="J8" s="5"/>
      <c r="K8" s="5"/>
      <c r="L8" s="1"/>
      <c r="M8" s="1"/>
      <c r="N8" s="1"/>
      <c r="O8" s="1"/>
    </row>
    <row r="9" spans="1:15" ht="18.75" customHeight="1" x14ac:dyDescent="0.3">
      <c r="A9" s="1"/>
      <c r="B9" s="1"/>
      <c r="C9" s="1"/>
      <c r="D9" s="1"/>
      <c r="E9" s="1"/>
      <c r="F9" s="24"/>
      <c r="G9" s="24"/>
      <c r="H9" s="24"/>
      <c r="I9" s="5"/>
      <c r="J9" s="5"/>
      <c r="K9" s="5"/>
      <c r="L9" s="1"/>
      <c r="M9" s="1"/>
      <c r="N9" s="1"/>
      <c r="O9" s="1"/>
    </row>
    <row r="10" spans="1:15" ht="18.75" customHeight="1" x14ac:dyDescent="0.3">
      <c r="A10" s="1"/>
      <c r="B10" s="1"/>
      <c r="C10" s="1"/>
      <c r="D10" s="1"/>
      <c r="E10" s="1"/>
      <c r="F10" s="24"/>
      <c r="G10" s="24"/>
      <c r="H10" s="24"/>
      <c r="I10" s="5"/>
      <c r="J10" s="5"/>
      <c r="K10" s="5"/>
      <c r="L10" s="1"/>
      <c r="M10" s="1"/>
      <c r="N10" s="1"/>
      <c r="O10" s="1"/>
    </row>
    <row r="11" spans="1:15" ht="18.75" x14ac:dyDescent="0.3">
      <c r="A11" s="1"/>
      <c r="B11" s="1"/>
      <c r="C11" s="69" t="s">
        <v>32</v>
      </c>
      <c r="D11" s="69"/>
      <c r="E11" s="69"/>
      <c r="F11" s="69"/>
      <c r="G11" s="69"/>
      <c r="H11" s="9"/>
      <c r="I11" s="1"/>
      <c r="J11" s="1"/>
      <c r="K11" s="1"/>
      <c r="L11" s="1"/>
      <c r="M11" s="1"/>
    </row>
    <row r="12" spans="1:15" ht="18.75" x14ac:dyDescent="0.3">
      <c r="A12" s="1"/>
      <c r="B12" s="1"/>
      <c r="C12" s="70"/>
      <c r="D12" s="70"/>
      <c r="E12" s="70"/>
      <c r="F12" s="70"/>
      <c r="G12" s="70"/>
      <c r="H12" s="16"/>
      <c r="I12" s="6"/>
      <c r="J12" s="6"/>
      <c r="K12" s="1"/>
      <c r="L12" s="7"/>
      <c r="M12" s="7"/>
    </row>
    <row r="13" spans="1:15" ht="78.75" customHeight="1" x14ac:dyDescent="0.3">
      <c r="A13" s="2" t="s">
        <v>0</v>
      </c>
      <c r="B13" s="2" t="s">
        <v>1</v>
      </c>
      <c r="C13" s="39" t="s">
        <v>2</v>
      </c>
      <c r="D13" s="43" t="s">
        <v>3</v>
      </c>
      <c r="E13" s="43" t="s">
        <v>4</v>
      </c>
      <c r="F13" s="44" t="s">
        <v>5</v>
      </c>
      <c r="G13" s="44" t="s">
        <v>35</v>
      </c>
      <c r="H13" s="37" t="s">
        <v>16</v>
      </c>
      <c r="I13" s="37" t="s">
        <v>21</v>
      </c>
      <c r="J13" s="1"/>
      <c r="K13" s="1"/>
      <c r="L13" s="1"/>
      <c r="M13" s="1"/>
    </row>
    <row r="14" spans="1:15" ht="25.5" customHeight="1" x14ac:dyDescent="0.3">
      <c r="A14" s="62">
        <v>1</v>
      </c>
      <c r="B14" s="65" t="s">
        <v>6</v>
      </c>
      <c r="C14" s="3" t="s">
        <v>17</v>
      </c>
      <c r="D14" s="42" t="s">
        <v>14</v>
      </c>
      <c r="E14" s="42">
        <v>2198.94</v>
      </c>
      <c r="F14" s="19">
        <v>646.23</v>
      </c>
      <c r="G14" s="22">
        <v>244.32</v>
      </c>
      <c r="H14" s="36">
        <f>+E14+F14+G14</f>
        <v>3089.4900000000002</v>
      </c>
      <c r="I14" s="17">
        <f>H14*1.12</f>
        <v>3460.2288000000008</v>
      </c>
      <c r="J14" s="1"/>
      <c r="K14" s="1"/>
      <c r="L14" s="1"/>
      <c r="M14" s="1"/>
    </row>
    <row r="15" spans="1:15" ht="25.5" customHeight="1" x14ac:dyDescent="0.3">
      <c r="A15" s="62"/>
      <c r="B15" s="66"/>
      <c r="C15" s="3" t="s">
        <v>18</v>
      </c>
      <c r="D15" s="38" t="s">
        <v>14</v>
      </c>
      <c r="E15" s="26">
        <v>1501.82</v>
      </c>
      <c r="F15" s="19">
        <v>646.23</v>
      </c>
      <c r="G15" s="30">
        <v>244.32</v>
      </c>
      <c r="H15" s="36">
        <f t="shared" ref="H15" si="0">+E15+F15+G15</f>
        <v>2392.3700000000003</v>
      </c>
      <c r="I15" s="17">
        <f t="shared" ref="I15:I30" si="1">H15*1.12</f>
        <v>2679.4544000000005</v>
      </c>
      <c r="J15" s="1"/>
      <c r="K15" s="1"/>
      <c r="L15" s="1"/>
      <c r="M15" s="1"/>
    </row>
    <row r="16" spans="1:15" ht="78" customHeight="1" x14ac:dyDescent="0.3">
      <c r="A16" s="62"/>
      <c r="B16" s="66"/>
      <c r="C16" s="3" t="s">
        <v>7</v>
      </c>
      <c r="D16" s="38" t="s">
        <v>14</v>
      </c>
      <c r="E16" s="26">
        <v>1501.82</v>
      </c>
      <c r="F16" s="19">
        <v>646.23</v>
      </c>
      <c r="G16" s="22">
        <v>244.32</v>
      </c>
      <c r="H16" s="36">
        <f>+E16+F16+G16</f>
        <v>2392.3700000000003</v>
      </c>
      <c r="I16" s="17">
        <f>H16*1.12</f>
        <v>2679.4544000000005</v>
      </c>
      <c r="J16" s="1"/>
      <c r="K16" s="1"/>
      <c r="L16" s="1"/>
      <c r="M16" s="1"/>
    </row>
    <row r="17" spans="1:13" ht="22.5" customHeight="1" x14ac:dyDescent="0.3">
      <c r="A17" s="62"/>
      <c r="B17" s="66"/>
      <c r="C17" s="3" t="s">
        <v>8</v>
      </c>
      <c r="D17" s="38" t="s">
        <v>14</v>
      </c>
      <c r="E17" s="26">
        <v>3981.46</v>
      </c>
      <c r="F17" s="19">
        <v>646.23</v>
      </c>
      <c r="G17" s="22">
        <v>244.32</v>
      </c>
      <c r="H17" s="36">
        <f t="shared" ref="H17:H30" si="2">+E17+F17+G17</f>
        <v>4872.01</v>
      </c>
      <c r="I17" s="17">
        <f t="shared" si="1"/>
        <v>5456.6512000000012</v>
      </c>
      <c r="J17" s="1"/>
      <c r="K17" s="1"/>
      <c r="L17" s="1"/>
      <c r="M17" s="1"/>
    </row>
    <row r="18" spans="1:13" ht="24" customHeight="1" x14ac:dyDescent="0.3">
      <c r="A18" s="62"/>
      <c r="B18" s="67"/>
      <c r="C18" s="3" t="s">
        <v>9</v>
      </c>
      <c r="D18" s="38" t="s">
        <v>14</v>
      </c>
      <c r="E18" s="26">
        <v>4250.8100000000004</v>
      </c>
      <c r="F18" s="19">
        <v>646.23</v>
      </c>
      <c r="G18" s="22">
        <v>244.32</v>
      </c>
      <c r="H18" s="36">
        <f>+E18+F18+G18</f>
        <v>5141.3600000000006</v>
      </c>
      <c r="I18" s="17">
        <f t="shared" si="1"/>
        <v>5758.3232000000016</v>
      </c>
      <c r="J18" s="1"/>
      <c r="K18" s="1"/>
      <c r="L18" s="1"/>
      <c r="M18" s="1"/>
    </row>
    <row r="19" spans="1:13" ht="27" customHeight="1" x14ac:dyDescent="0.3">
      <c r="A19" s="62">
        <v>2</v>
      </c>
      <c r="B19" s="63" t="s">
        <v>22</v>
      </c>
      <c r="C19" s="4" t="s">
        <v>10</v>
      </c>
      <c r="D19" s="38" t="s">
        <v>15</v>
      </c>
      <c r="E19" s="26">
        <v>188.62</v>
      </c>
      <c r="F19" s="19">
        <f>84.67</f>
        <v>84.67</v>
      </c>
      <c r="G19" s="22"/>
      <c r="H19" s="36">
        <f>+E19+F19+G19</f>
        <v>273.29000000000002</v>
      </c>
      <c r="I19" s="17">
        <f t="shared" si="1"/>
        <v>306.08480000000003</v>
      </c>
      <c r="J19" s="1"/>
      <c r="K19" s="1"/>
      <c r="L19" s="1"/>
      <c r="M19" s="1"/>
    </row>
    <row r="20" spans="1:13" ht="24.75" customHeight="1" x14ac:dyDescent="0.3">
      <c r="A20" s="62"/>
      <c r="B20" s="63"/>
      <c r="C20" s="4" t="s">
        <v>11</v>
      </c>
      <c r="D20" s="38" t="s">
        <v>15</v>
      </c>
      <c r="E20" s="26">
        <v>118.05</v>
      </c>
      <c r="F20" s="19">
        <f t="shared" ref="F20:F22" si="3">84.67</f>
        <v>84.67</v>
      </c>
      <c r="G20" s="22"/>
      <c r="H20" s="36">
        <f t="shared" si="2"/>
        <v>202.72</v>
      </c>
      <c r="I20" s="17">
        <f t="shared" si="1"/>
        <v>227.04640000000003</v>
      </c>
      <c r="J20" s="1"/>
      <c r="K20" s="1"/>
      <c r="L20" s="1"/>
      <c r="M20" s="1"/>
    </row>
    <row r="21" spans="1:13" ht="30.75" customHeight="1" x14ac:dyDescent="0.3">
      <c r="A21" s="62"/>
      <c r="B21" s="63"/>
      <c r="C21" s="4" t="s">
        <v>13</v>
      </c>
      <c r="D21" s="38" t="s">
        <v>15</v>
      </c>
      <c r="E21" s="27">
        <v>238.4</v>
      </c>
      <c r="F21" s="19">
        <f t="shared" si="3"/>
        <v>84.67</v>
      </c>
      <c r="G21" s="22"/>
      <c r="H21" s="36">
        <f t="shared" si="2"/>
        <v>323.07</v>
      </c>
      <c r="I21" s="17">
        <f t="shared" si="1"/>
        <v>361.83840000000004</v>
      </c>
      <c r="J21" s="1"/>
      <c r="K21" s="1"/>
      <c r="L21" s="1"/>
      <c r="M21" s="1"/>
    </row>
    <row r="22" spans="1:13" ht="24.75" customHeight="1" x14ac:dyDescent="0.3">
      <c r="A22" s="62"/>
      <c r="B22" s="63"/>
      <c r="C22" s="4" t="s">
        <v>12</v>
      </c>
      <c r="D22" s="38" t="s">
        <v>15</v>
      </c>
      <c r="E22" s="26">
        <v>243.86</v>
      </c>
      <c r="F22" s="19">
        <f t="shared" si="3"/>
        <v>84.67</v>
      </c>
      <c r="G22" s="22"/>
      <c r="H22" s="36">
        <f t="shared" si="2"/>
        <v>328.53000000000003</v>
      </c>
      <c r="I22" s="17">
        <f t="shared" si="1"/>
        <v>367.95360000000005</v>
      </c>
      <c r="J22" s="1"/>
      <c r="K22" s="1"/>
      <c r="L22" s="1"/>
      <c r="M22" s="1"/>
    </row>
    <row r="23" spans="1:13" ht="24" customHeight="1" x14ac:dyDescent="0.3">
      <c r="A23" s="62">
        <v>3</v>
      </c>
      <c r="B23" s="63" t="s">
        <v>23</v>
      </c>
      <c r="C23" s="4" t="s">
        <v>10</v>
      </c>
      <c r="D23" s="38" t="s">
        <v>15</v>
      </c>
      <c r="E23" s="26">
        <v>62.68</v>
      </c>
      <c r="F23" s="19">
        <f>61.94</f>
        <v>61.94</v>
      </c>
      <c r="G23" s="22"/>
      <c r="H23" s="36">
        <f t="shared" si="2"/>
        <v>124.62</v>
      </c>
      <c r="I23" s="17">
        <f t="shared" si="1"/>
        <v>139.57440000000003</v>
      </c>
      <c r="J23" s="1"/>
      <c r="K23" s="1"/>
      <c r="L23" s="1"/>
      <c r="M23" s="1"/>
    </row>
    <row r="24" spans="1:13" ht="23.25" customHeight="1" x14ac:dyDescent="0.3">
      <c r="A24" s="62"/>
      <c r="B24" s="63"/>
      <c r="C24" s="4" t="s">
        <v>11</v>
      </c>
      <c r="D24" s="38" t="s">
        <v>15</v>
      </c>
      <c r="E24" s="28">
        <v>32.74</v>
      </c>
      <c r="F24" s="19">
        <f t="shared" ref="F24:F26" si="4">61.94</f>
        <v>61.94</v>
      </c>
      <c r="G24" s="23"/>
      <c r="H24" s="36">
        <f t="shared" si="2"/>
        <v>94.68</v>
      </c>
      <c r="I24" s="17">
        <f t="shared" si="1"/>
        <v>106.04160000000002</v>
      </c>
      <c r="J24" s="1"/>
      <c r="K24" s="1"/>
      <c r="L24" s="1"/>
      <c r="M24" s="1"/>
    </row>
    <row r="25" spans="1:13" ht="22.5" customHeight="1" x14ac:dyDescent="0.3">
      <c r="A25" s="62"/>
      <c r="B25" s="63"/>
      <c r="C25" s="4" t="s">
        <v>13</v>
      </c>
      <c r="D25" s="38" t="s">
        <v>15</v>
      </c>
      <c r="E25" s="29">
        <v>99</v>
      </c>
      <c r="F25" s="19">
        <f t="shared" si="4"/>
        <v>61.94</v>
      </c>
      <c r="G25" s="23"/>
      <c r="H25" s="36">
        <f t="shared" si="2"/>
        <v>160.94</v>
      </c>
      <c r="I25" s="17">
        <f t="shared" si="1"/>
        <v>180.25280000000001</v>
      </c>
      <c r="J25" s="1"/>
      <c r="K25" s="1"/>
      <c r="L25" s="1"/>
      <c r="M25" s="1"/>
    </row>
    <row r="26" spans="1:13" ht="28.5" customHeight="1" x14ac:dyDescent="0.3">
      <c r="A26" s="62"/>
      <c r="B26" s="63"/>
      <c r="C26" s="4" t="s">
        <v>12</v>
      </c>
      <c r="D26" s="38" t="s">
        <v>15</v>
      </c>
      <c r="E26" s="28">
        <v>110.56</v>
      </c>
      <c r="F26" s="19">
        <f t="shared" si="4"/>
        <v>61.94</v>
      </c>
      <c r="G26" s="23"/>
      <c r="H26" s="18">
        <f t="shared" si="2"/>
        <v>172.5</v>
      </c>
      <c r="I26" s="17">
        <f t="shared" si="1"/>
        <v>193.20000000000002</v>
      </c>
      <c r="J26" s="1"/>
      <c r="K26" s="1"/>
      <c r="L26" s="1"/>
      <c r="M26" s="1"/>
    </row>
    <row r="27" spans="1:13" ht="20.25" customHeight="1" x14ac:dyDescent="0.3">
      <c r="A27" s="64">
        <v>4</v>
      </c>
      <c r="B27" s="65" t="s">
        <v>24</v>
      </c>
      <c r="C27" s="4" t="s">
        <v>10</v>
      </c>
      <c r="D27" s="38" t="s">
        <v>15</v>
      </c>
      <c r="E27" s="28">
        <v>109.81</v>
      </c>
      <c r="F27" s="20">
        <f>95.3</f>
        <v>95.3</v>
      </c>
      <c r="G27" s="23"/>
      <c r="H27" s="18">
        <f>+E27+F27+G27</f>
        <v>205.11</v>
      </c>
      <c r="I27" s="17">
        <f>H27*1.12</f>
        <v>229.72320000000005</v>
      </c>
      <c r="J27" s="1"/>
      <c r="K27" s="1"/>
      <c r="L27" s="1"/>
      <c r="M27" s="1"/>
    </row>
    <row r="28" spans="1:13" ht="24" customHeight="1" x14ac:dyDescent="0.3">
      <c r="A28" s="64"/>
      <c r="B28" s="66"/>
      <c r="C28" s="4" t="s">
        <v>11</v>
      </c>
      <c r="D28" s="38" t="s">
        <v>15</v>
      </c>
      <c r="E28" s="28">
        <v>86.25</v>
      </c>
      <c r="F28" s="20">
        <f t="shared" ref="F28:F30" si="5">95.3</f>
        <v>95.3</v>
      </c>
      <c r="G28" s="23"/>
      <c r="H28" s="36">
        <f t="shared" si="2"/>
        <v>181.55</v>
      </c>
      <c r="I28" s="17">
        <f t="shared" si="1"/>
        <v>203.33600000000004</v>
      </c>
      <c r="J28" s="1"/>
      <c r="K28" s="1"/>
      <c r="L28" s="1"/>
      <c r="M28" s="1"/>
    </row>
    <row r="29" spans="1:13" ht="23.25" customHeight="1" x14ac:dyDescent="0.3">
      <c r="A29" s="64"/>
      <c r="B29" s="66"/>
      <c r="C29" s="4" t="s">
        <v>13</v>
      </c>
      <c r="D29" s="38" t="s">
        <v>15</v>
      </c>
      <c r="E29" s="25">
        <v>167.47</v>
      </c>
      <c r="F29" s="20">
        <f t="shared" si="5"/>
        <v>95.3</v>
      </c>
      <c r="G29" s="23"/>
      <c r="H29" s="36">
        <f t="shared" si="2"/>
        <v>262.77</v>
      </c>
      <c r="I29" s="17">
        <f>H29*1.12</f>
        <v>294.30240000000003</v>
      </c>
      <c r="J29" s="1"/>
      <c r="K29" s="1"/>
      <c r="L29" s="1"/>
      <c r="M29" s="1"/>
    </row>
    <row r="30" spans="1:13" ht="27.75" customHeight="1" x14ac:dyDescent="0.3">
      <c r="A30" s="64"/>
      <c r="B30" s="67"/>
      <c r="C30" s="4" t="s">
        <v>12</v>
      </c>
      <c r="D30" s="38" t="s">
        <v>15</v>
      </c>
      <c r="E30" s="25">
        <v>186.74</v>
      </c>
      <c r="F30" s="20">
        <f t="shared" si="5"/>
        <v>95.3</v>
      </c>
      <c r="G30" s="23"/>
      <c r="H30" s="36">
        <f t="shared" si="2"/>
        <v>282.04000000000002</v>
      </c>
      <c r="I30" s="17">
        <f t="shared" si="1"/>
        <v>315.88480000000004</v>
      </c>
      <c r="J30" s="1"/>
      <c r="K30" s="1"/>
      <c r="L30" s="1"/>
      <c r="M30" s="1"/>
    </row>
    <row r="31" spans="1:13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1">
    <mergeCell ref="F7:I7"/>
    <mergeCell ref="A23:A26"/>
    <mergeCell ref="B23:B26"/>
    <mergeCell ref="A27:A30"/>
    <mergeCell ref="B27:B30"/>
    <mergeCell ref="F8:H8"/>
    <mergeCell ref="C11:G12"/>
    <mergeCell ref="A14:A18"/>
    <mergeCell ref="B14:B18"/>
    <mergeCell ref="A19:A22"/>
    <mergeCell ref="B19:B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="60" zoomScaleNormal="60" zoomScaleSheetLayoutView="62" workbookViewId="0">
      <selection activeCell="F1" sqref="F1:N1"/>
    </sheetView>
  </sheetViews>
  <sheetFormatPr defaultRowHeight="15" x14ac:dyDescent="0.25"/>
  <cols>
    <col min="1" max="1" width="6.5703125" customWidth="1"/>
    <col min="2" max="2" width="28.42578125" customWidth="1"/>
    <col min="3" max="3" width="64" customWidth="1"/>
    <col min="4" max="4" width="21.42578125" customWidth="1"/>
    <col min="5" max="5" width="23.85546875" customWidth="1"/>
    <col min="6" max="6" width="18.7109375" customWidth="1"/>
    <col min="7" max="7" width="21" customWidth="1"/>
    <col min="8" max="8" width="17.140625" customWidth="1"/>
    <col min="9" max="9" width="19.42578125" customWidth="1"/>
    <col min="10" max="10" width="17.85546875" customWidth="1"/>
    <col min="11" max="11" width="19.85546875" customWidth="1"/>
    <col min="12" max="12" width="18.140625" customWidth="1"/>
    <col min="13" max="13" width="19.140625" customWidth="1"/>
    <col min="14" max="14" width="20.140625" customWidth="1"/>
    <col min="15" max="15" width="17" customWidth="1"/>
  </cols>
  <sheetData>
    <row r="1" spans="1:19" ht="81.75" customHeight="1" x14ac:dyDescent="0.3">
      <c r="A1" s="1"/>
      <c r="B1" s="1"/>
      <c r="C1" s="1"/>
      <c r="D1" s="1"/>
      <c r="E1" s="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8"/>
      <c r="P1" s="8"/>
      <c r="Q1" s="8"/>
      <c r="R1" s="8"/>
      <c r="S1" s="8"/>
    </row>
    <row r="2" spans="1:19" ht="18.75" customHeight="1" x14ac:dyDescent="0.3">
      <c r="A2" s="1"/>
      <c r="B2" s="1"/>
      <c r="C2" s="1"/>
      <c r="D2" s="1"/>
      <c r="E2" s="1"/>
      <c r="F2" s="68"/>
      <c r="G2" s="68"/>
      <c r="H2" s="68"/>
      <c r="I2" s="68"/>
      <c r="J2" s="68"/>
      <c r="K2" s="33"/>
      <c r="L2" s="46"/>
      <c r="M2" s="5"/>
      <c r="N2" s="5"/>
      <c r="O2" s="5"/>
      <c r="P2" s="1"/>
      <c r="Q2" s="1"/>
      <c r="R2" s="1"/>
      <c r="S2" s="1"/>
    </row>
    <row r="3" spans="1:19" ht="18.75" customHeight="1" x14ac:dyDescent="0.3">
      <c r="A3" s="1"/>
      <c r="B3" s="1"/>
      <c r="C3" s="1"/>
      <c r="D3" s="1"/>
      <c r="E3" s="1"/>
      <c r="F3" s="12"/>
      <c r="G3" s="33"/>
      <c r="H3" s="46"/>
      <c r="I3" s="12"/>
      <c r="J3" s="12"/>
      <c r="K3" s="33"/>
      <c r="L3" s="46"/>
      <c r="M3" s="5"/>
      <c r="N3" s="5"/>
      <c r="O3" s="5"/>
      <c r="P3" s="1"/>
      <c r="Q3" s="1"/>
      <c r="R3" s="1"/>
      <c r="S3" s="1"/>
    </row>
    <row r="4" spans="1:19" ht="18.75" customHeight="1" x14ac:dyDescent="0.3">
      <c r="A4" s="1"/>
      <c r="B4" s="1"/>
      <c r="C4" s="1"/>
      <c r="D4" s="1"/>
      <c r="E4" s="1"/>
      <c r="F4" s="12"/>
      <c r="G4" s="33"/>
      <c r="H4" s="46"/>
      <c r="I4" s="12"/>
      <c r="J4" s="12"/>
      <c r="K4" s="33"/>
      <c r="L4" s="46"/>
      <c r="M4" s="5"/>
      <c r="N4" s="5"/>
      <c r="O4" s="5"/>
      <c r="P4" s="1"/>
      <c r="Q4" s="1"/>
      <c r="R4" s="1"/>
      <c r="S4" s="1"/>
    </row>
    <row r="5" spans="1:19" ht="18.75" x14ac:dyDescent="0.3">
      <c r="A5" s="1"/>
      <c r="B5" s="1"/>
      <c r="C5" s="69" t="s">
        <v>31</v>
      </c>
      <c r="D5" s="69"/>
      <c r="E5" s="69"/>
      <c r="F5" s="69"/>
      <c r="G5" s="69"/>
      <c r="H5" s="69"/>
      <c r="I5" s="69"/>
      <c r="J5" s="9"/>
      <c r="K5" s="9"/>
      <c r="L5" s="9"/>
      <c r="M5" s="1"/>
      <c r="N5" s="1"/>
      <c r="O5" s="1"/>
      <c r="P5" s="1"/>
      <c r="Q5" s="1"/>
    </row>
    <row r="6" spans="1:19" ht="18.75" x14ac:dyDescent="0.3">
      <c r="A6" s="1"/>
      <c r="B6" s="1"/>
      <c r="C6" s="70"/>
      <c r="D6" s="70"/>
      <c r="E6" s="70"/>
      <c r="F6" s="70"/>
      <c r="G6" s="70"/>
      <c r="H6" s="70"/>
      <c r="I6" s="70"/>
      <c r="J6" s="16"/>
      <c r="K6" s="16"/>
      <c r="L6" s="16"/>
      <c r="M6" s="6"/>
      <c r="N6" s="6"/>
      <c r="O6" s="1"/>
      <c r="P6" s="7"/>
      <c r="Q6" s="7"/>
    </row>
    <row r="7" spans="1:19" ht="78.75" customHeight="1" x14ac:dyDescent="0.3">
      <c r="A7" s="71" t="s">
        <v>0</v>
      </c>
      <c r="B7" s="71" t="s">
        <v>1</v>
      </c>
      <c r="C7" s="71" t="s">
        <v>2</v>
      </c>
      <c r="D7" s="71" t="s">
        <v>3</v>
      </c>
      <c r="E7" s="71" t="s">
        <v>4</v>
      </c>
      <c r="F7" s="73" t="s">
        <v>5</v>
      </c>
      <c r="G7" s="74"/>
      <c r="H7" s="75"/>
      <c r="I7" s="71" t="s">
        <v>35</v>
      </c>
      <c r="J7" s="76" t="s">
        <v>16</v>
      </c>
      <c r="K7" s="77"/>
      <c r="L7" s="78"/>
      <c r="M7" s="79" t="s">
        <v>21</v>
      </c>
      <c r="N7" s="79"/>
      <c r="O7" s="79"/>
      <c r="P7" s="1"/>
      <c r="Q7" s="1"/>
    </row>
    <row r="8" spans="1:19" ht="58.5" customHeight="1" x14ac:dyDescent="0.3">
      <c r="A8" s="72"/>
      <c r="B8" s="72"/>
      <c r="C8" s="72"/>
      <c r="D8" s="72"/>
      <c r="E8" s="72"/>
      <c r="F8" s="39" t="s">
        <v>37</v>
      </c>
      <c r="G8" s="39" t="s">
        <v>38</v>
      </c>
      <c r="H8" s="47" t="s">
        <v>39</v>
      </c>
      <c r="I8" s="72"/>
      <c r="J8" s="39" t="s">
        <v>37</v>
      </c>
      <c r="K8" s="39" t="s">
        <v>36</v>
      </c>
      <c r="L8" s="47" t="s">
        <v>39</v>
      </c>
      <c r="M8" s="47" t="s">
        <v>37</v>
      </c>
      <c r="N8" s="47" t="s">
        <v>38</v>
      </c>
      <c r="O8" s="47" t="s">
        <v>39</v>
      </c>
      <c r="P8" s="1"/>
      <c r="Q8" s="1"/>
    </row>
    <row r="9" spans="1:19" ht="25.5" customHeight="1" x14ac:dyDescent="0.3">
      <c r="A9" s="62">
        <v>1</v>
      </c>
      <c r="B9" s="65" t="s">
        <v>6</v>
      </c>
      <c r="C9" s="3" t="s">
        <v>17</v>
      </c>
      <c r="D9" s="38" t="s">
        <v>14</v>
      </c>
      <c r="E9" s="26">
        <v>2199.29</v>
      </c>
      <c r="F9" s="19">
        <v>646.23</v>
      </c>
      <c r="G9" s="19">
        <v>685.05</v>
      </c>
      <c r="H9" s="19">
        <v>685.05</v>
      </c>
      <c r="I9" s="10">
        <v>244.32</v>
      </c>
      <c r="J9" s="35">
        <f>E9+F9+I9</f>
        <v>3089.84</v>
      </c>
      <c r="K9" s="35">
        <f>E9+G9+I9</f>
        <v>3128.6600000000003</v>
      </c>
      <c r="L9" s="45">
        <f>E9+H9+I9</f>
        <v>3128.6600000000003</v>
      </c>
      <c r="M9" s="17">
        <f>J9*1.12</f>
        <v>3460.6208000000006</v>
      </c>
      <c r="N9" s="17">
        <f>K9*1.12</f>
        <v>3504.0992000000006</v>
      </c>
      <c r="O9" s="49">
        <f>L9*1.12</f>
        <v>3504.0992000000006</v>
      </c>
      <c r="P9" s="1"/>
      <c r="Q9" s="1"/>
    </row>
    <row r="10" spans="1:19" ht="25.5" customHeight="1" x14ac:dyDescent="0.3">
      <c r="A10" s="62"/>
      <c r="B10" s="66"/>
      <c r="C10" s="3" t="s">
        <v>18</v>
      </c>
      <c r="D10" s="38" t="s">
        <v>14</v>
      </c>
      <c r="E10" s="26">
        <v>1488.08</v>
      </c>
      <c r="F10" s="19">
        <v>646.23</v>
      </c>
      <c r="G10" s="26">
        <v>685.05</v>
      </c>
      <c r="H10" s="26">
        <v>685.05</v>
      </c>
      <c r="I10" s="30">
        <v>244.32</v>
      </c>
      <c r="J10" s="40">
        <f t="shared" ref="J10:J13" si="0">E10+F10+I10</f>
        <v>2378.63</v>
      </c>
      <c r="K10" s="40">
        <f t="shared" ref="K10:K13" si="1">E10+G10+I10</f>
        <v>2417.4500000000003</v>
      </c>
      <c r="L10" s="48">
        <f t="shared" ref="L10:L13" si="2">E10+H10+I10</f>
        <v>2417.4500000000003</v>
      </c>
      <c r="M10" s="17">
        <f t="shared" ref="M10:N13" si="3">J10*1.12</f>
        <v>2664.0656000000004</v>
      </c>
      <c r="N10" s="17">
        <f t="shared" si="3"/>
        <v>2707.5440000000008</v>
      </c>
      <c r="O10" s="49">
        <f t="shared" ref="O10:O25" si="4">L10*1.12</f>
        <v>2707.5440000000008</v>
      </c>
      <c r="P10" s="1"/>
      <c r="Q10" s="1"/>
    </row>
    <row r="11" spans="1:19" ht="78" customHeight="1" x14ac:dyDescent="0.3">
      <c r="A11" s="62"/>
      <c r="B11" s="66"/>
      <c r="C11" s="3" t="s">
        <v>7</v>
      </c>
      <c r="D11" s="38" t="s">
        <v>14</v>
      </c>
      <c r="E11" s="26">
        <v>1488.08</v>
      </c>
      <c r="F11" s="19">
        <v>646.23</v>
      </c>
      <c r="G11" s="26">
        <v>685.05</v>
      </c>
      <c r="H11" s="26">
        <v>685.05</v>
      </c>
      <c r="I11" s="10">
        <v>244.32</v>
      </c>
      <c r="J11" s="40">
        <f>E11+F11+I11</f>
        <v>2378.63</v>
      </c>
      <c r="K11" s="40">
        <f>E11+G11+I11</f>
        <v>2417.4500000000003</v>
      </c>
      <c r="L11" s="48">
        <f t="shared" si="2"/>
        <v>2417.4500000000003</v>
      </c>
      <c r="M11" s="17">
        <f t="shared" si="3"/>
        <v>2664.0656000000004</v>
      </c>
      <c r="N11" s="17">
        <f t="shared" si="3"/>
        <v>2707.5440000000008</v>
      </c>
      <c r="O11" s="17">
        <f t="shared" si="4"/>
        <v>2707.5440000000008</v>
      </c>
      <c r="P11" s="1"/>
      <c r="Q11" s="1"/>
    </row>
    <row r="12" spans="1:19" ht="22.5" customHeight="1" x14ac:dyDescent="0.3">
      <c r="A12" s="62"/>
      <c r="B12" s="66"/>
      <c r="C12" s="3" t="s">
        <v>8</v>
      </c>
      <c r="D12" s="38" t="s">
        <v>14</v>
      </c>
      <c r="E12" s="26">
        <v>3945.61</v>
      </c>
      <c r="F12" s="19">
        <v>646.23</v>
      </c>
      <c r="G12" s="26">
        <v>685.05</v>
      </c>
      <c r="H12" s="26">
        <v>685.05</v>
      </c>
      <c r="I12" s="10">
        <v>244.32</v>
      </c>
      <c r="J12" s="40">
        <f t="shared" si="0"/>
        <v>4836.16</v>
      </c>
      <c r="K12" s="40">
        <f t="shared" si="1"/>
        <v>4874.9799999999996</v>
      </c>
      <c r="L12" s="48">
        <f t="shared" si="2"/>
        <v>4874.9799999999996</v>
      </c>
      <c r="M12" s="17">
        <f t="shared" si="3"/>
        <v>5416.4992000000002</v>
      </c>
      <c r="N12" s="17">
        <f t="shared" si="3"/>
        <v>5459.9776000000002</v>
      </c>
      <c r="O12" s="49">
        <f t="shared" si="4"/>
        <v>5459.9776000000002</v>
      </c>
      <c r="P12" s="1"/>
      <c r="Q12" s="1"/>
    </row>
    <row r="13" spans="1:19" ht="24" customHeight="1" x14ac:dyDescent="0.3">
      <c r="A13" s="62"/>
      <c r="B13" s="67"/>
      <c r="C13" s="3" t="s">
        <v>9</v>
      </c>
      <c r="D13" s="38" t="s">
        <v>14</v>
      </c>
      <c r="E13" s="26">
        <v>4385.1000000000004</v>
      </c>
      <c r="F13" s="19">
        <v>646.23</v>
      </c>
      <c r="G13" s="26">
        <v>685.05</v>
      </c>
      <c r="H13" s="26">
        <v>685.05</v>
      </c>
      <c r="I13" s="10">
        <v>244.32</v>
      </c>
      <c r="J13" s="40">
        <f t="shared" si="0"/>
        <v>5275.65</v>
      </c>
      <c r="K13" s="40">
        <f t="shared" si="1"/>
        <v>5314.47</v>
      </c>
      <c r="L13" s="48">
        <f t="shared" si="2"/>
        <v>5314.47</v>
      </c>
      <c r="M13" s="17">
        <f t="shared" si="3"/>
        <v>5908.7280000000001</v>
      </c>
      <c r="N13" s="17">
        <f t="shared" si="3"/>
        <v>5952.2064000000009</v>
      </c>
      <c r="O13" s="49">
        <f t="shared" si="4"/>
        <v>5952.2064000000009</v>
      </c>
      <c r="P13" s="1"/>
      <c r="Q13" s="1"/>
    </row>
    <row r="14" spans="1:19" ht="27" customHeight="1" x14ac:dyDescent="0.3">
      <c r="A14" s="62">
        <v>2</v>
      </c>
      <c r="B14" s="63" t="s">
        <v>22</v>
      </c>
      <c r="C14" s="4" t="s">
        <v>10</v>
      </c>
      <c r="D14" s="38" t="s">
        <v>15</v>
      </c>
      <c r="E14" s="26">
        <v>191.49</v>
      </c>
      <c r="F14" s="26">
        <v>84.67</v>
      </c>
      <c r="G14" s="26">
        <f>89.35</f>
        <v>89.35</v>
      </c>
      <c r="H14" s="26">
        <v>91.04</v>
      </c>
      <c r="I14" s="10"/>
      <c r="J14" s="35">
        <f>E14+F14</f>
        <v>276.16000000000003</v>
      </c>
      <c r="K14" s="35">
        <f>E14+G14</f>
        <v>280.84000000000003</v>
      </c>
      <c r="L14" s="45">
        <f>E14+H14</f>
        <v>282.53000000000003</v>
      </c>
      <c r="M14" s="17">
        <f t="shared" ref="M14:M25" si="5">J14*1.12</f>
        <v>309.29920000000004</v>
      </c>
      <c r="N14" s="17">
        <f t="shared" ref="N14:N24" si="6">K14*1.12</f>
        <v>314.54080000000005</v>
      </c>
      <c r="O14" s="49">
        <f t="shared" si="4"/>
        <v>316.43360000000007</v>
      </c>
      <c r="P14" s="1"/>
      <c r="Q14" s="1"/>
    </row>
    <row r="15" spans="1:19" ht="24.75" customHeight="1" x14ac:dyDescent="0.3">
      <c r="A15" s="62"/>
      <c r="B15" s="63"/>
      <c r="C15" s="4" t="s">
        <v>11</v>
      </c>
      <c r="D15" s="38" t="s">
        <v>15</v>
      </c>
      <c r="E15" s="31">
        <f>[1]пить.вода!$T$92</f>
        <v>118.05</v>
      </c>
      <c r="F15" s="26">
        <v>84.67</v>
      </c>
      <c r="G15" s="26">
        <f t="shared" ref="G15:G17" si="7">89.35</f>
        <v>89.35</v>
      </c>
      <c r="H15" s="26">
        <v>91.04</v>
      </c>
      <c r="I15" s="10"/>
      <c r="J15" s="41">
        <f>E15+F15</f>
        <v>202.72</v>
      </c>
      <c r="K15" s="41">
        <f>E15+G15</f>
        <v>207.39999999999998</v>
      </c>
      <c r="L15" s="48">
        <f t="shared" ref="L15:L25" si="8">E15+H15</f>
        <v>209.09</v>
      </c>
      <c r="M15" s="17">
        <f>J15*1.12</f>
        <v>227.04640000000003</v>
      </c>
      <c r="N15" s="17">
        <f>K15*1.12</f>
        <v>232.28799999999998</v>
      </c>
      <c r="O15" s="49">
        <f t="shared" si="4"/>
        <v>234.18080000000003</v>
      </c>
      <c r="P15" s="1"/>
      <c r="Q15" s="1"/>
    </row>
    <row r="16" spans="1:19" ht="30.75" customHeight="1" x14ac:dyDescent="0.3">
      <c r="A16" s="62"/>
      <c r="B16" s="63"/>
      <c r="C16" s="4" t="s">
        <v>13</v>
      </c>
      <c r="D16" s="38" t="s">
        <v>15</v>
      </c>
      <c r="E16" s="26">
        <v>242.42</v>
      </c>
      <c r="F16" s="26">
        <v>84.67</v>
      </c>
      <c r="G16" s="26">
        <f t="shared" si="7"/>
        <v>89.35</v>
      </c>
      <c r="H16" s="26">
        <v>91.04</v>
      </c>
      <c r="I16" s="10"/>
      <c r="J16" s="40">
        <f t="shared" ref="J16:J25" si="9">E16+F16</f>
        <v>327.08999999999997</v>
      </c>
      <c r="K16" s="40">
        <f t="shared" ref="K16:K25" si="10">E16+G16</f>
        <v>331.77</v>
      </c>
      <c r="L16" s="48">
        <f t="shared" si="8"/>
        <v>333.46</v>
      </c>
      <c r="M16" s="17">
        <f t="shared" si="5"/>
        <v>366.3408</v>
      </c>
      <c r="N16" s="17">
        <f t="shared" si="6"/>
        <v>371.58240000000001</v>
      </c>
      <c r="O16" s="49">
        <f t="shared" si="4"/>
        <v>373.47520000000003</v>
      </c>
      <c r="P16" s="1"/>
      <c r="Q16" s="1"/>
    </row>
    <row r="17" spans="1:19" ht="24.75" customHeight="1" x14ac:dyDescent="0.3">
      <c r="A17" s="62"/>
      <c r="B17" s="63"/>
      <c r="C17" s="4" t="s">
        <v>12</v>
      </c>
      <c r="D17" s="38" t="s">
        <v>15</v>
      </c>
      <c r="E17" s="31">
        <f>253.05</f>
        <v>253.05</v>
      </c>
      <c r="F17" s="26">
        <v>84.67</v>
      </c>
      <c r="G17" s="26">
        <f t="shared" si="7"/>
        <v>89.35</v>
      </c>
      <c r="H17" s="26">
        <v>91.04</v>
      </c>
      <c r="I17" s="10"/>
      <c r="J17" s="40">
        <f t="shared" si="9"/>
        <v>337.72</v>
      </c>
      <c r="K17" s="40">
        <f t="shared" si="10"/>
        <v>342.4</v>
      </c>
      <c r="L17" s="48">
        <f t="shared" si="8"/>
        <v>344.09000000000003</v>
      </c>
      <c r="M17" s="17">
        <f t="shared" si="5"/>
        <v>378.24640000000005</v>
      </c>
      <c r="N17" s="17">
        <f t="shared" si="6"/>
        <v>383.488</v>
      </c>
      <c r="O17" s="49">
        <f t="shared" si="4"/>
        <v>385.38080000000008</v>
      </c>
      <c r="P17" s="1"/>
      <c r="Q17" s="1"/>
    </row>
    <row r="18" spans="1:19" ht="24" customHeight="1" x14ac:dyDescent="0.3">
      <c r="A18" s="62">
        <v>3</v>
      </c>
      <c r="B18" s="63" t="s">
        <v>23</v>
      </c>
      <c r="C18" s="4" t="s">
        <v>10</v>
      </c>
      <c r="D18" s="38" t="s">
        <v>15</v>
      </c>
      <c r="E18" s="26">
        <v>65.180000000000007</v>
      </c>
      <c r="F18" s="26">
        <v>61.94</v>
      </c>
      <c r="G18" s="26">
        <f>62.73</f>
        <v>62.73</v>
      </c>
      <c r="H18" s="26">
        <v>63.37</v>
      </c>
      <c r="I18" s="10"/>
      <c r="J18" s="40">
        <f t="shared" si="9"/>
        <v>127.12</v>
      </c>
      <c r="K18" s="40">
        <f t="shared" si="10"/>
        <v>127.91</v>
      </c>
      <c r="L18" s="48">
        <f t="shared" si="8"/>
        <v>128.55000000000001</v>
      </c>
      <c r="M18" s="17">
        <f t="shared" si="5"/>
        <v>142.37440000000001</v>
      </c>
      <c r="N18" s="17">
        <f t="shared" si="6"/>
        <v>143.25920000000002</v>
      </c>
      <c r="O18" s="49">
        <f t="shared" si="4"/>
        <v>143.97600000000003</v>
      </c>
      <c r="P18" s="1"/>
      <c r="Q18" s="1"/>
    </row>
    <row r="19" spans="1:19" ht="23.25" customHeight="1" x14ac:dyDescent="0.3">
      <c r="A19" s="62"/>
      <c r="B19" s="63"/>
      <c r="C19" s="4" t="s">
        <v>11</v>
      </c>
      <c r="D19" s="38" t="s">
        <v>15</v>
      </c>
      <c r="E19" s="32">
        <f>'[1]2)техн.вода'!$T$95</f>
        <v>32.74</v>
      </c>
      <c r="F19" s="26">
        <v>61.94</v>
      </c>
      <c r="G19" s="26">
        <f t="shared" ref="G19:G21" si="11">62.73</f>
        <v>62.73</v>
      </c>
      <c r="H19" s="26">
        <v>63.37</v>
      </c>
      <c r="I19" s="11"/>
      <c r="J19" s="40">
        <f t="shared" si="9"/>
        <v>94.68</v>
      </c>
      <c r="K19" s="40">
        <f t="shared" si="10"/>
        <v>95.47</v>
      </c>
      <c r="L19" s="48">
        <f t="shared" si="8"/>
        <v>96.11</v>
      </c>
      <c r="M19" s="17">
        <f t="shared" si="5"/>
        <v>106.04160000000002</v>
      </c>
      <c r="N19" s="17">
        <f>K19*1.12</f>
        <v>106.92640000000002</v>
      </c>
      <c r="O19" s="49">
        <f t="shared" si="4"/>
        <v>107.64320000000001</v>
      </c>
      <c r="P19" s="1"/>
      <c r="Q19" s="1"/>
    </row>
    <row r="20" spans="1:19" ht="22.5" customHeight="1" x14ac:dyDescent="0.3">
      <c r="A20" s="62"/>
      <c r="B20" s="63"/>
      <c r="C20" s="4" t="s">
        <v>13</v>
      </c>
      <c r="D20" s="38" t="s">
        <v>15</v>
      </c>
      <c r="E20" s="28">
        <v>104.21</v>
      </c>
      <c r="F20" s="26">
        <v>61.94</v>
      </c>
      <c r="G20" s="26">
        <f t="shared" si="11"/>
        <v>62.73</v>
      </c>
      <c r="H20" s="26">
        <v>63.37</v>
      </c>
      <c r="I20" s="11"/>
      <c r="J20" s="40">
        <f t="shared" si="9"/>
        <v>166.14999999999998</v>
      </c>
      <c r="K20" s="40">
        <f t="shared" si="10"/>
        <v>166.94</v>
      </c>
      <c r="L20" s="48">
        <f t="shared" si="8"/>
        <v>167.57999999999998</v>
      </c>
      <c r="M20" s="17">
        <f t="shared" si="5"/>
        <v>186.08799999999999</v>
      </c>
      <c r="N20" s="17">
        <f t="shared" si="6"/>
        <v>186.97280000000001</v>
      </c>
      <c r="O20" s="49">
        <f t="shared" si="4"/>
        <v>187.68960000000001</v>
      </c>
      <c r="P20" s="1"/>
      <c r="Q20" s="1"/>
    </row>
    <row r="21" spans="1:19" ht="28.5" customHeight="1" x14ac:dyDescent="0.3">
      <c r="A21" s="62"/>
      <c r="B21" s="63"/>
      <c r="C21" s="4" t="s">
        <v>12</v>
      </c>
      <c r="D21" s="38" t="s">
        <v>15</v>
      </c>
      <c r="E21" s="32">
        <f>'[1]2)техн.вода'!$T$97</f>
        <v>118.22</v>
      </c>
      <c r="F21" s="26">
        <v>61.94</v>
      </c>
      <c r="G21" s="26">
        <f t="shared" si="11"/>
        <v>62.73</v>
      </c>
      <c r="H21" s="26">
        <v>63.37</v>
      </c>
      <c r="I21" s="11"/>
      <c r="J21" s="40">
        <f t="shared" si="9"/>
        <v>180.16</v>
      </c>
      <c r="K21" s="40">
        <f t="shared" si="10"/>
        <v>180.95</v>
      </c>
      <c r="L21" s="48">
        <f t="shared" si="8"/>
        <v>181.59</v>
      </c>
      <c r="M21" s="17">
        <f t="shared" si="5"/>
        <v>201.7792</v>
      </c>
      <c r="N21" s="17">
        <f t="shared" si="6"/>
        <v>202.66400000000002</v>
      </c>
      <c r="O21" s="49">
        <f t="shared" si="4"/>
        <v>203.38080000000002</v>
      </c>
      <c r="P21" s="1"/>
      <c r="Q21" s="1"/>
    </row>
    <row r="22" spans="1:19" ht="20.25" customHeight="1" x14ac:dyDescent="0.3">
      <c r="A22" s="64">
        <v>4</v>
      </c>
      <c r="B22" s="65" t="s">
        <v>24</v>
      </c>
      <c r="C22" s="4" t="s">
        <v>10</v>
      </c>
      <c r="D22" s="38" t="s">
        <v>15</v>
      </c>
      <c r="E22" s="28">
        <v>109.83</v>
      </c>
      <c r="F22" s="29">
        <v>95.3</v>
      </c>
      <c r="G22" s="29">
        <f>96.58</f>
        <v>96.58</v>
      </c>
      <c r="H22" s="29">
        <v>98.16</v>
      </c>
      <c r="I22" s="11"/>
      <c r="J22" s="40">
        <f t="shared" si="9"/>
        <v>205.13</v>
      </c>
      <c r="K22" s="40">
        <f t="shared" si="10"/>
        <v>206.41</v>
      </c>
      <c r="L22" s="48">
        <f t="shared" si="8"/>
        <v>207.99</v>
      </c>
      <c r="M22" s="17">
        <f t="shared" si="5"/>
        <v>229.74560000000002</v>
      </c>
      <c r="N22" s="17">
        <f t="shared" si="6"/>
        <v>231.17920000000001</v>
      </c>
      <c r="O22" s="49">
        <f t="shared" si="4"/>
        <v>232.94880000000003</v>
      </c>
      <c r="P22" s="1"/>
      <c r="Q22" s="1"/>
    </row>
    <row r="23" spans="1:19" ht="24" customHeight="1" x14ac:dyDescent="0.3">
      <c r="A23" s="64"/>
      <c r="B23" s="66"/>
      <c r="C23" s="4" t="s">
        <v>11</v>
      </c>
      <c r="D23" s="38" t="s">
        <v>15</v>
      </c>
      <c r="E23" s="28">
        <v>86.25</v>
      </c>
      <c r="F23" s="29">
        <v>95.3</v>
      </c>
      <c r="G23" s="29">
        <f t="shared" ref="G23:G25" si="12">96.58</f>
        <v>96.58</v>
      </c>
      <c r="H23" s="29">
        <v>98.16</v>
      </c>
      <c r="I23" s="11"/>
      <c r="J23" s="40">
        <f t="shared" si="9"/>
        <v>181.55</v>
      </c>
      <c r="K23" s="40">
        <f t="shared" si="10"/>
        <v>182.82999999999998</v>
      </c>
      <c r="L23" s="48">
        <f t="shared" si="8"/>
        <v>184.41</v>
      </c>
      <c r="M23" s="17">
        <f t="shared" si="5"/>
        <v>203.33600000000004</v>
      </c>
      <c r="N23" s="17">
        <f t="shared" si="6"/>
        <v>204.7696</v>
      </c>
      <c r="O23" s="49">
        <f t="shared" si="4"/>
        <v>206.53920000000002</v>
      </c>
      <c r="P23" s="1"/>
      <c r="Q23" s="1"/>
    </row>
    <row r="24" spans="1:19" ht="23.25" customHeight="1" x14ac:dyDescent="0.3">
      <c r="A24" s="64"/>
      <c r="B24" s="66"/>
      <c r="C24" s="4" t="s">
        <v>13</v>
      </c>
      <c r="D24" s="38" t="s">
        <v>15</v>
      </c>
      <c r="E24" s="28">
        <v>167.55</v>
      </c>
      <c r="F24" s="29">
        <v>95.3</v>
      </c>
      <c r="G24" s="29">
        <f t="shared" si="12"/>
        <v>96.58</v>
      </c>
      <c r="H24" s="29">
        <v>98.16</v>
      </c>
      <c r="I24" s="11"/>
      <c r="J24" s="40">
        <f t="shared" si="9"/>
        <v>262.85000000000002</v>
      </c>
      <c r="K24" s="40">
        <f t="shared" si="10"/>
        <v>264.13</v>
      </c>
      <c r="L24" s="48">
        <f t="shared" si="8"/>
        <v>265.71000000000004</v>
      </c>
      <c r="M24" s="17">
        <f t="shared" si="5"/>
        <v>294.39200000000005</v>
      </c>
      <c r="N24" s="17">
        <f t="shared" si="6"/>
        <v>295.82560000000001</v>
      </c>
      <c r="O24" s="49">
        <f t="shared" si="4"/>
        <v>297.59520000000009</v>
      </c>
      <c r="P24" s="1"/>
      <c r="Q24" s="1"/>
    </row>
    <row r="25" spans="1:19" ht="27.75" customHeight="1" x14ac:dyDescent="0.3">
      <c r="A25" s="64"/>
      <c r="B25" s="67"/>
      <c r="C25" s="4" t="s">
        <v>12</v>
      </c>
      <c r="D25" s="38" t="s">
        <v>15</v>
      </c>
      <c r="E25" s="28">
        <v>186.73</v>
      </c>
      <c r="F25" s="29">
        <v>95.3</v>
      </c>
      <c r="G25" s="29">
        <f t="shared" si="12"/>
        <v>96.58</v>
      </c>
      <c r="H25" s="29">
        <v>98.16</v>
      </c>
      <c r="I25" s="11"/>
      <c r="J25" s="40">
        <f t="shared" si="9"/>
        <v>282.02999999999997</v>
      </c>
      <c r="K25" s="40">
        <f t="shared" si="10"/>
        <v>283.31</v>
      </c>
      <c r="L25" s="48">
        <f t="shared" si="8"/>
        <v>284.89</v>
      </c>
      <c r="M25" s="17">
        <f t="shared" si="5"/>
        <v>315.87360000000001</v>
      </c>
      <c r="N25" s="17">
        <f>K25*1.12</f>
        <v>317.30720000000002</v>
      </c>
      <c r="O25" s="49">
        <f t="shared" si="4"/>
        <v>319.07679999999999</v>
      </c>
      <c r="P25" s="1"/>
      <c r="Q25" s="1"/>
    </row>
    <row r="26" spans="1:19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9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9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20">
    <mergeCell ref="C5:I6"/>
    <mergeCell ref="F2:J2"/>
    <mergeCell ref="C7:C8"/>
    <mergeCell ref="F1:N1"/>
    <mergeCell ref="J7:L7"/>
    <mergeCell ref="M7:O7"/>
    <mergeCell ref="A18:A21"/>
    <mergeCell ref="B18:B21"/>
    <mergeCell ref="A22:A25"/>
    <mergeCell ref="B22:B25"/>
    <mergeCell ref="A9:A13"/>
    <mergeCell ref="B9:B13"/>
    <mergeCell ref="A14:A17"/>
    <mergeCell ref="B14:B17"/>
    <mergeCell ref="B7:B8"/>
    <mergeCell ref="A7:A8"/>
    <mergeCell ref="E7:E8"/>
    <mergeCell ref="D7:D8"/>
    <mergeCell ref="I7:I8"/>
    <mergeCell ref="F7:H7"/>
  </mergeCells>
  <pageMargins left="0.31496062992125984" right="0.31496062992125984" top="0.74803149606299213" bottom="0.51181102362204722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="60" zoomScaleNormal="60" zoomScaleSheetLayoutView="62" workbookViewId="0">
      <selection sqref="A1:I24"/>
    </sheetView>
  </sheetViews>
  <sheetFormatPr defaultRowHeight="15" x14ac:dyDescent="0.25"/>
  <cols>
    <col min="1" max="1" width="6.5703125" customWidth="1"/>
    <col min="2" max="2" width="28.42578125" customWidth="1"/>
    <col min="3" max="3" width="64" customWidth="1"/>
    <col min="4" max="4" width="21.42578125" customWidth="1"/>
    <col min="5" max="5" width="23.85546875" customWidth="1"/>
    <col min="6" max="6" width="23.28515625" customWidth="1"/>
    <col min="7" max="7" width="19.42578125" customWidth="1"/>
    <col min="8" max="8" width="29.5703125" customWidth="1"/>
    <col min="9" max="9" width="28.85546875" customWidth="1"/>
    <col min="10" max="10" width="18.140625" customWidth="1"/>
    <col min="11" max="11" width="19.140625" customWidth="1"/>
    <col min="12" max="12" width="20.140625" customWidth="1"/>
    <col min="13" max="13" width="17" customWidth="1"/>
  </cols>
  <sheetData>
    <row r="1" spans="1:17" ht="54" customHeight="1" x14ac:dyDescent="0.3">
      <c r="A1" s="1"/>
      <c r="B1" s="1"/>
      <c r="C1" s="1"/>
      <c r="D1" s="1"/>
      <c r="E1" s="1"/>
      <c r="F1" s="61" t="s">
        <v>34</v>
      </c>
      <c r="G1" s="61"/>
      <c r="H1" s="61"/>
      <c r="I1" s="61"/>
      <c r="J1" s="56"/>
      <c r="K1" s="56"/>
      <c r="L1" s="56"/>
      <c r="M1" s="8"/>
      <c r="N1" s="8"/>
      <c r="O1" s="8"/>
      <c r="P1" s="8"/>
      <c r="Q1" s="8"/>
    </row>
    <row r="2" spans="1:17" ht="18.75" customHeight="1" x14ac:dyDescent="0.3">
      <c r="A2" s="1"/>
      <c r="B2" s="1"/>
      <c r="C2" s="1"/>
      <c r="D2" s="1"/>
      <c r="E2" s="1"/>
      <c r="F2" s="68"/>
      <c r="G2" s="68"/>
      <c r="H2" s="68"/>
      <c r="I2" s="52"/>
      <c r="J2" s="52"/>
      <c r="K2" s="5"/>
      <c r="L2" s="5"/>
      <c r="M2" s="5"/>
      <c r="N2" s="1"/>
      <c r="O2" s="1"/>
      <c r="P2" s="1"/>
      <c r="Q2" s="1"/>
    </row>
    <row r="3" spans="1:17" ht="18.75" customHeight="1" x14ac:dyDescent="0.3">
      <c r="A3" s="1"/>
      <c r="B3" s="1"/>
      <c r="C3" s="1"/>
      <c r="D3" s="1"/>
      <c r="E3" s="1"/>
      <c r="F3" s="52"/>
      <c r="G3" s="52"/>
      <c r="H3" s="52"/>
      <c r="I3" s="52"/>
      <c r="J3" s="52"/>
      <c r="K3" s="5"/>
      <c r="L3" s="5"/>
      <c r="M3" s="5"/>
      <c r="N3" s="1"/>
      <c r="O3" s="1"/>
      <c r="P3" s="1"/>
      <c r="Q3" s="1"/>
    </row>
    <row r="4" spans="1:17" ht="18.75" customHeight="1" x14ac:dyDescent="0.3">
      <c r="A4" s="1"/>
      <c r="B4" s="1"/>
      <c r="C4" s="1"/>
      <c r="D4" s="1"/>
      <c r="E4" s="1"/>
      <c r="F4" s="52"/>
      <c r="G4" s="52"/>
      <c r="H4" s="52"/>
      <c r="I4" s="52"/>
      <c r="J4" s="52"/>
      <c r="K4" s="5"/>
      <c r="L4" s="5"/>
      <c r="M4" s="5"/>
      <c r="N4" s="1"/>
      <c r="O4" s="1"/>
      <c r="P4" s="1"/>
      <c r="Q4" s="1"/>
    </row>
    <row r="5" spans="1:17" ht="18.75" x14ac:dyDescent="0.3">
      <c r="A5" s="1"/>
      <c r="B5" s="1"/>
      <c r="C5" s="69" t="s">
        <v>31</v>
      </c>
      <c r="D5" s="69"/>
      <c r="E5" s="69"/>
      <c r="F5" s="69"/>
      <c r="G5" s="69"/>
      <c r="H5" s="9"/>
      <c r="I5" s="9"/>
      <c r="J5" s="9"/>
      <c r="K5" s="1"/>
      <c r="L5" s="1"/>
      <c r="M5" s="1"/>
      <c r="N5" s="1"/>
      <c r="O5" s="1"/>
    </row>
    <row r="6" spans="1:17" ht="18.75" x14ac:dyDescent="0.3">
      <c r="A6" s="1"/>
      <c r="B6" s="1"/>
      <c r="C6" s="70"/>
      <c r="D6" s="70"/>
      <c r="E6" s="70"/>
      <c r="F6" s="70"/>
      <c r="G6" s="70"/>
      <c r="H6" s="16"/>
      <c r="I6" s="16"/>
      <c r="J6" s="16"/>
      <c r="K6" s="6"/>
      <c r="L6" s="6"/>
      <c r="M6" s="1"/>
      <c r="N6" s="7"/>
      <c r="O6" s="7"/>
    </row>
    <row r="7" spans="1:17" ht="78.75" customHeight="1" x14ac:dyDescent="0.3">
      <c r="A7" s="53" t="s">
        <v>0</v>
      </c>
      <c r="B7" s="53" t="s">
        <v>1</v>
      </c>
      <c r="C7" s="53" t="s">
        <v>2</v>
      </c>
      <c r="D7" s="53" t="s">
        <v>3</v>
      </c>
      <c r="E7" s="53" t="s">
        <v>4</v>
      </c>
      <c r="F7" s="55" t="s">
        <v>44</v>
      </c>
      <c r="G7" s="53" t="s">
        <v>35</v>
      </c>
      <c r="H7" s="54" t="s">
        <v>16</v>
      </c>
      <c r="I7" s="54" t="s">
        <v>21</v>
      </c>
      <c r="J7" s="1"/>
      <c r="K7" s="1"/>
    </row>
    <row r="8" spans="1:17" ht="25.5" customHeight="1" x14ac:dyDescent="0.3">
      <c r="A8" s="62">
        <v>1</v>
      </c>
      <c r="B8" s="65" t="s">
        <v>6</v>
      </c>
      <c r="C8" s="3" t="s">
        <v>17</v>
      </c>
      <c r="D8" s="50" t="s">
        <v>14</v>
      </c>
      <c r="E8" s="26">
        <v>2199.29</v>
      </c>
      <c r="F8" s="19">
        <v>685.05</v>
      </c>
      <c r="G8" s="50">
        <v>244.32</v>
      </c>
      <c r="H8" s="50">
        <f>E8+F8+G8</f>
        <v>3128.6600000000003</v>
      </c>
      <c r="I8" s="49">
        <f>H8*1.12</f>
        <v>3504.0992000000006</v>
      </c>
      <c r="J8" s="1"/>
      <c r="K8" s="1"/>
    </row>
    <row r="9" spans="1:17" ht="25.5" customHeight="1" x14ac:dyDescent="0.3">
      <c r="A9" s="62"/>
      <c r="B9" s="66"/>
      <c r="C9" s="3" t="s">
        <v>18</v>
      </c>
      <c r="D9" s="50" t="s">
        <v>14</v>
      </c>
      <c r="E9" s="26">
        <v>1488.08</v>
      </c>
      <c r="F9" s="26">
        <v>685.05</v>
      </c>
      <c r="G9" s="50">
        <v>244.32</v>
      </c>
      <c r="H9" s="50">
        <f>E9+F9+G9</f>
        <v>2417.4500000000003</v>
      </c>
      <c r="I9" s="49">
        <f t="shared" ref="I9:I24" si="0">H9*1.12</f>
        <v>2707.5440000000008</v>
      </c>
      <c r="J9" s="1"/>
      <c r="K9" s="1"/>
    </row>
    <row r="10" spans="1:17" ht="78" customHeight="1" x14ac:dyDescent="0.3">
      <c r="A10" s="62"/>
      <c r="B10" s="66"/>
      <c r="C10" s="3" t="s">
        <v>7</v>
      </c>
      <c r="D10" s="50" t="s">
        <v>14</v>
      </c>
      <c r="E10" s="26">
        <v>1488.08</v>
      </c>
      <c r="F10" s="26">
        <v>685.05</v>
      </c>
      <c r="G10" s="50">
        <v>244.32</v>
      </c>
      <c r="H10" s="50">
        <f>E10+F10+G10</f>
        <v>2417.4500000000003</v>
      </c>
      <c r="I10" s="17">
        <f t="shared" si="0"/>
        <v>2707.5440000000008</v>
      </c>
      <c r="J10" s="1"/>
      <c r="K10" s="1"/>
    </row>
    <row r="11" spans="1:17" ht="22.5" customHeight="1" x14ac:dyDescent="0.3">
      <c r="A11" s="62"/>
      <c r="B11" s="66"/>
      <c r="C11" s="3" t="s">
        <v>8</v>
      </c>
      <c r="D11" s="50" t="s">
        <v>14</v>
      </c>
      <c r="E11" s="26">
        <v>3945.61</v>
      </c>
      <c r="F11" s="26">
        <v>685.05</v>
      </c>
      <c r="G11" s="50">
        <v>244.32</v>
      </c>
      <c r="H11" s="50">
        <f>E11+F11+G11</f>
        <v>4874.9799999999996</v>
      </c>
      <c r="I11" s="49">
        <f t="shared" si="0"/>
        <v>5459.9776000000002</v>
      </c>
      <c r="J11" s="1"/>
      <c r="K11" s="1"/>
    </row>
    <row r="12" spans="1:17" ht="24" customHeight="1" x14ac:dyDescent="0.3">
      <c r="A12" s="62"/>
      <c r="B12" s="67"/>
      <c r="C12" s="3" t="s">
        <v>9</v>
      </c>
      <c r="D12" s="50" t="s">
        <v>14</v>
      </c>
      <c r="E12" s="26">
        <v>4385.1000000000004</v>
      </c>
      <c r="F12" s="26">
        <v>685.05</v>
      </c>
      <c r="G12" s="50">
        <v>244.32</v>
      </c>
      <c r="H12" s="50">
        <f>E12+F12+G12</f>
        <v>5314.47</v>
      </c>
      <c r="I12" s="49">
        <f t="shared" si="0"/>
        <v>5952.2064000000009</v>
      </c>
      <c r="J12" s="1"/>
      <c r="K12" s="1"/>
    </row>
    <row r="13" spans="1:17" ht="27" customHeight="1" x14ac:dyDescent="0.3">
      <c r="A13" s="62">
        <v>2</v>
      </c>
      <c r="B13" s="63" t="s">
        <v>22</v>
      </c>
      <c r="C13" s="4" t="s">
        <v>10</v>
      </c>
      <c r="D13" s="50" t="s">
        <v>15</v>
      </c>
      <c r="E13" s="26">
        <v>191.12</v>
      </c>
      <c r="F13" s="26">
        <v>91.04</v>
      </c>
      <c r="G13" s="50"/>
      <c r="H13" s="50">
        <f t="shared" ref="H13:H24" si="1">E13+F13</f>
        <v>282.16000000000003</v>
      </c>
      <c r="I13" s="49">
        <f t="shared" si="0"/>
        <v>316.01920000000007</v>
      </c>
      <c r="J13" s="1"/>
      <c r="K13" s="1"/>
    </row>
    <row r="14" spans="1:17" ht="24.75" customHeight="1" x14ac:dyDescent="0.3">
      <c r="A14" s="62"/>
      <c r="B14" s="63"/>
      <c r="C14" s="4" t="s">
        <v>11</v>
      </c>
      <c r="D14" s="50" t="s">
        <v>15</v>
      </c>
      <c r="E14" s="31">
        <v>117.68</v>
      </c>
      <c r="F14" s="26">
        <v>91.04</v>
      </c>
      <c r="G14" s="50"/>
      <c r="H14" s="50">
        <f t="shared" si="1"/>
        <v>208.72000000000003</v>
      </c>
      <c r="I14" s="49">
        <f t="shared" si="0"/>
        <v>233.76640000000006</v>
      </c>
      <c r="J14" s="1"/>
      <c r="K14" s="1"/>
    </row>
    <row r="15" spans="1:17" ht="30.75" customHeight="1" x14ac:dyDescent="0.3">
      <c r="A15" s="62"/>
      <c r="B15" s="63"/>
      <c r="C15" s="4" t="s">
        <v>13</v>
      </c>
      <c r="D15" s="50" t="s">
        <v>15</v>
      </c>
      <c r="E15" s="26">
        <v>242.05</v>
      </c>
      <c r="F15" s="26">
        <v>91.04</v>
      </c>
      <c r="G15" s="50"/>
      <c r="H15" s="50">
        <f t="shared" si="1"/>
        <v>333.09000000000003</v>
      </c>
      <c r="I15" s="49">
        <f t="shared" si="0"/>
        <v>373.06080000000009</v>
      </c>
      <c r="J15" s="1"/>
      <c r="K15" s="1"/>
    </row>
    <row r="16" spans="1:17" ht="24.75" customHeight="1" x14ac:dyDescent="0.3">
      <c r="A16" s="62"/>
      <c r="B16" s="63"/>
      <c r="C16" s="4" t="s">
        <v>12</v>
      </c>
      <c r="D16" s="50" t="s">
        <v>15</v>
      </c>
      <c r="E16" s="31">
        <v>252.68</v>
      </c>
      <c r="F16" s="26">
        <v>91.04</v>
      </c>
      <c r="G16" s="50"/>
      <c r="H16" s="50">
        <f t="shared" si="1"/>
        <v>343.72</v>
      </c>
      <c r="I16" s="49">
        <f t="shared" si="0"/>
        <v>384.96640000000008</v>
      </c>
      <c r="J16" s="1"/>
      <c r="K16" s="1"/>
    </row>
    <row r="17" spans="1:17" ht="24" customHeight="1" x14ac:dyDescent="0.3">
      <c r="A17" s="62">
        <v>3</v>
      </c>
      <c r="B17" s="63" t="s">
        <v>23</v>
      </c>
      <c r="C17" s="4" t="s">
        <v>10</v>
      </c>
      <c r="D17" s="50" t="s">
        <v>15</v>
      </c>
      <c r="E17" s="26">
        <v>65.180000000000007</v>
      </c>
      <c r="F17" s="26">
        <v>63.37</v>
      </c>
      <c r="G17" s="50"/>
      <c r="H17" s="50">
        <f t="shared" si="1"/>
        <v>128.55000000000001</v>
      </c>
      <c r="I17" s="49">
        <f t="shared" si="0"/>
        <v>143.97600000000003</v>
      </c>
      <c r="J17" s="1"/>
      <c r="K17" s="1"/>
    </row>
    <row r="18" spans="1:17" ht="23.25" customHeight="1" x14ac:dyDescent="0.3">
      <c r="A18" s="62"/>
      <c r="B18" s="63"/>
      <c r="C18" s="4" t="s">
        <v>11</v>
      </c>
      <c r="D18" s="50" t="s">
        <v>15</v>
      </c>
      <c r="E18" s="32">
        <f>'[1]2)техн.вода'!$T$95</f>
        <v>32.74</v>
      </c>
      <c r="F18" s="26">
        <v>63.37</v>
      </c>
      <c r="G18" s="51"/>
      <c r="H18" s="50">
        <f t="shared" si="1"/>
        <v>96.11</v>
      </c>
      <c r="I18" s="49">
        <f t="shared" si="0"/>
        <v>107.64320000000001</v>
      </c>
      <c r="J18" s="1"/>
      <c r="K18" s="1"/>
    </row>
    <row r="19" spans="1:17" ht="22.5" customHeight="1" x14ac:dyDescent="0.3">
      <c r="A19" s="62"/>
      <c r="B19" s="63"/>
      <c r="C19" s="4" t="s">
        <v>13</v>
      </c>
      <c r="D19" s="50" t="s">
        <v>15</v>
      </c>
      <c r="E19" s="28">
        <v>104.21</v>
      </c>
      <c r="F19" s="26">
        <v>63.37</v>
      </c>
      <c r="G19" s="51"/>
      <c r="H19" s="50">
        <f t="shared" si="1"/>
        <v>167.57999999999998</v>
      </c>
      <c r="I19" s="49">
        <f t="shared" si="0"/>
        <v>187.68960000000001</v>
      </c>
      <c r="J19" s="1"/>
      <c r="K19" s="1"/>
    </row>
    <row r="20" spans="1:17" ht="28.5" customHeight="1" x14ac:dyDescent="0.3">
      <c r="A20" s="62"/>
      <c r="B20" s="63"/>
      <c r="C20" s="4" t="s">
        <v>12</v>
      </c>
      <c r="D20" s="50" t="s">
        <v>15</v>
      </c>
      <c r="E20" s="32">
        <f>'[1]2)техн.вода'!$T$97</f>
        <v>118.22</v>
      </c>
      <c r="F20" s="26">
        <v>63.37</v>
      </c>
      <c r="G20" s="51"/>
      <c r="H20" s="50">
        <f t="shared" si="1"/>
        <v>181.59</v>
      </c>
      <c r="I20" s="49">
        <f t="shared" si="0"/>
        <v>203.38080000000002</v>
      </c>
      <c r="J20" s="1"/>
      <c r="K20" s="1"/>
    </row>
    <row r="21" spans="1:17" ht="20.25" customHeight="1" x14ac:dyDescent="0.3">
      <c r="A21" s="64">
        <v>4</v>
      </c>
      <c r="B21" s="65" t="s">
        <v>24</v>
      </c>
      <c r="C21" s="4" t="s">
        <v>10</v>
      </c>
      <c r="D21" s="50" t="s">
        <v>15</v>
      </c>
      <c r="E21" s="28">
        <v>109.75</v>
      </c>
      <c r="F21" s="29">
        <v>98.16</v>
      </c>
      <c r="G21" s="51"/>
      <c r="H21" s="50">
        <f t="shared" si="1"/>
        <v>207.91</v>
      </c>
      <c r="I21" s="49">
        <f t="shared" si="0"/>
        <v>232.85920000000002</v>
      </c>
      <c r="J21" s="1"/>
      <c r="K21" s="1"/>
    </row>
    <row r="22" spans="1:17" ht="24" customHeight="1" x14ac:dyDescent="0.3">
      <c r="A22" s="64"/>
      <c r="B22" s="66"/>
      <c r="C22" s="4" t="s">
        <v>11</v>
      </c>
      <c r="D22" s="50" t="s">
        <v>15</v>
      </c>
      <c r="E22" s="28">
        <v>86.17</v>
      </c>
      <c r="F22" s="29">
        <v>98.16</v>
      </c>
      <c r="G22" s="51"/>
      <c r="H22" s="50">
        <f t="shared" si="1"/>
        <v>184.32999999999998</v>
      </c>
      <c r="I22" s="49">
        <f t="shared" si="0"/>
        <v>206.4496</v>
      </c>
      <c r="J22" s="1"/>
      <c r="K22" s="1"/>
    </row>
    <row r="23" spans="1:17" ht="23.25" customHeight="1" x14ac:dyDescent="0.3">
      <c r="A23" s="64"/>
      <c r="B23" s="66"/>
      <c r="C23" s="4" t="s">
        <v>13</v>
      </c>
      <c r="D23" s="50" t="s">
        <v>15</v>
      </c>
      <c r="E23" s="28">
        <v>167.47</v>
      </c>
      <c r="F23" s="29">
        <v>98.16</v>
      </c>
      <c r="G23" s="51"/>
      <c r="H23" s="50">
        <f t="shared" si="1"/>
        <v>265.63</v>
      </c>
      <c r="I23" s="49">
        <f t="shared" si="0"/>
        <v>297.50560000000002</v>
      </c>
      <c r="J23" s="1"/>
      <c r="K23" s="1"/>
    </row>
    <row r="24" spans="1:17" ht="27.75" customHeight="1" x14ac:dyDescent="0.3">
      <c r="A24" s="64"/>
      <c r="B24" s="67"/>
      <c r="C24" s="4" t="s">
        <v>12</v>
      </c>
      <c r="D24" s="50" t="s">
        <v>15</v>
      </c>
      <c r="E24" s="28">
        <v>186.65</v>
      </c>
      <c r="F24" s="29">
        <v>98.16</v>
      </c>
      <c r="G24" s="51"/>
      <c r="H24" s="50">
        <f t="shared" si="1"/>
        <v>284.81</v>
      </c>
      <c r="I24" s="49">
        <f t="shared" si="0"/>
        <v>318.98720000000003</v>
      </c>
      <c r="J24" s="1"/>
      <c r="K24" s="1"/>
    </row>
    <row r="25" spans="1:17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1">
    <mergeCell ref="A17:A20"/>
    <mergeCell ref="B17:B20"/>
    <mergeCell ref="A21:A24"/>
    <mergeCell ref="B21:B24"/>
    <mergeCell ref="F1:I1"/>
    <mergeCell ref="A8:A12"/>
    <mergeCell ref="B8:B12"/>
    <mergeCell ref="A13:A16"/>
    <mergeCell ref="B13:B16"/>
    <mergeCell ref="F2:H2"/>
    <mergeCell ref="C5:G6"/>
  </mergeCells>
  <pageMargins left="0.31496062992125984" right="0.31496062992125984" top="0.74803149606299213" bottom="0.51181102362204722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60" zoomScaleNormal="60" workbookViewId="0">
      <selection sqref="A1:O25"/>
    </sheetView>
  </sheetViews>
  <sheetFormatPr defaultRowHeight="15" x14ac:dyDescent="0.25"/>
  <cols>
    <col min="1" max="1" width="6.5703125" customWidth="1"/>
    <col min="2" max="2" width="27.28515625" customWidth="1"/>
    <col min="3" max="3" width="55.42578125" customWidth="1"/>
    <col min="4" max="4" width="19.5703125" customWidth="1"/>
    <col min="5" max="5" width="17" customWidth="1"/>
    <col min="6" max="6" width="16.85546875" customWidth="1"/>
    <col min="7" max="7" width="18.42578125" customWidth="1"/>
    <col min="8" max="8" width="17.28515625" customWidth="1"/>
    <col min="9" max="9" width="18.7109375" customWidth="1"/>
    <col min="10" max="10" width="17.28515625" customWidth="1"/>
    <col min="11" max="11" width="17.140625" customWidth="1"/>
    <col min="12" max="12" width="18.28515625" customWidth="1"/>
    <col min="13" max="14" width="18.140625" customWidth="1"/>
    <col min="15" max="15" width="19.7109375" customWidth="1"/>
  </cols>
  <sheetData>
    <row r="1" spans="1:19" ht="59.25" customHeight="1" x14ac:dyDescent="0.3">
      <c r="A1" s="1"/>
      <c r="B1" s="1"/>
      <c r="C1" s="1"/>
      <c r="D1" s="1"/>
      <c r="E1" s="1"/>
      <c r="F1" s="1"/>
      <c r="G1" s="61" t="s">
        <v>29</v>
      </c>
      <c r="H1" s="61"/>
      <c r="I1" s="61"/>
      <c r="J1" s="61"/>
      <c r="K1" s="61"/>
      <c r="L1" s="61"/>
      <c r="M1" s="61"/>
      <c r="N1" s="61"/>
      <c r="O1" s="61"/>
      <c r="P1" s="8"/>
      <c r="Q1" s="8"/>
      <c r="R1" s="8"/>
      <c r="S1" s="8"/>
    </row>
    <row r="2" spans="1:19" ht="18.75" customHeight="1" x14ac:dyDescent="0.3">
      <c r="A2" s="1"/>
      <c r="B2" s="1"/>
      <c r="C2" s="1"/>
      <c r="D2" s="1"/>
      <c r="E2" s="1"/>
      <c r="F2" s="1"/>
      <c r="G2" s="68"/>
      <c r="H2" s="68"/>
      <c r="I2" s="68"/>
      <c r="J2" s="68"/>
      <c r="K2" s="68"/>
      <c r="L2" s="68"/>
      <c r="M2" s="5"/>
      <c r="N2" s="5"/>
      <c r="O2" s="5"/>
      <c r="P2" s="1"/>
      <c r="Q2" s="1"/>
      <c r="R2" s="1"/>
      <c r="S2" s="1"/>
    </row>
    <row r="3" spans="1:19" ht="18.75" customHeight="1" x14ac:dyDescent="0.3">
      <c r="A3" s="1"/>
      <c r="B3" s="1"/>
      <c r="C3" s="1"/>
      <c r="D3" s="1"/>
      <c r="E3" s="1"/>
      <c r="F3" s="1"/>
      <c r="G3" s="15"/>
      <c r="H3" s="33"/>
      <c r="I3" s="15"/>
      <c r="J3" s="33"/>
      <c r="K3" s="59"/>
      <c r="L3" s="15"/>
      <c r="M3" s="5"/>
      <c r="N3" s="5"/>
      <c r="O3" s="5"/>
      <c r="P3" s="1"/>
      <c r="Q3" s="1"/>
      <c r="R3" s="1"/>
      <c r="S3" s="1"/>
    </row>
    <row r="4" spans="1:19" ht="18.75" customHeight="1" x14ac:dyDescent="0.3">
      <c r="A4" s="1"/>
      <c r="B4" s="1"/>
      <c r="C4" s="1"/>
      <c r="D4" s="1"/>
      <c r="E4" s="1"/>
      <c r="F4" s="1"/>
      <c r="G4" s="15"/>
      <c r="H4" s="33"/>
      <c r="I4" s="15"/>
      <c r="J4" s="33"/>
      <c r="K4" s="59"/>
      <c r="L4" s="15"/>
      <c r="M4" s="5"/>
      <c r="N4" s="5"/>
      <c r="O4" s="5"/>
      <c r="P4" s="1"/>
      <c r="Q4" s="1"/>
      <c r="R4" s="1"/>
      <c r="S4" s="1"/>
    </row>
    <row r="5" spans="1:19" ht="18.75" x14ac:dyDescent="0.3">
      <c r="A5" s="1"/>
      <c r="B5" s="1"/>
      <c r="C5" s="69" t="s">
        <v>30</v>
      </c>
      <c r="D5" s="69"/>
      <c r="E5" s="69"/>
      <c r="F5" s="69"/>
      <c r="G5" s="69"/>
      <c r="H5" s="69"/>
      <c r="I5" s="69"/>
      <c r="J5" s="34"/>
      <c r="K5" s="60"/>
      <c r="L5" s="9"/>
      <c r="M5" s="1"/>
      <c r="N5" s="1"/>
      <c r="O5" s="1"/>
      <c r="P5" s="1"/>
      <c r="Q5" s="1"/>
    </row>
    <row r="6" spans="1:19" ht="18.75" x14ac:dyDescent="0.3">
      <c r="A6" s="1"/>
      <c r="B6" s="1"/>
      <c r="C6" s="70"/>
      <c r="D6" s="70"/>
      <c r="E6" s="70"/>
      <c r="F6" s="70"/>
      <c r="G6" s="70"/>
      <c r="H6" s="70"/>
      <c r="I6" s="70"/>
      <c r="J6" s="21"/>
      <c r="K6" s="21"/>
      <c r="L6" s="16"/>
      <c r="M6" s="6"/>
      <c r="N6" s="6"/>
      <c r="O6" s="6"/>
      <c r="P6" s="7"/>
      <c r="Q6" s="7"/>
    </row>
    <row r="7" spans="1:19" ht="78.75" customHeight="1" x14ac:dyDescent="0.3">
      <c r="A7" s="71" t="s">
        <v>0</v>
      </c>
      <c r="B7" s="71" t="s">
        <v>1</v>
      </c>
      <c r="C7" s="71" t="s">
        <v>2</v>
      </c>
      <c r="D7" s="71" t="s">
        <v>3</v>
      </c>
      <c r="E7" s="73" t="s">
        <v>4</v>
      </c>
      <c r="F7" s="75"/>
      <c r="G7" s="73" t="s">
        <v>5</v>
      </c>
      <c r="H7" s="74"/>
      <c r="I7" s="71" t="s">
        <v>35</v>
      </c>
      <c r="J7" s="76" t="s">
        <v>16</v>
      </c>
      <c r="K7" s="77"/>
      <c r="L7" s="77"/>
      <c r="M7" s="79" t="s">
        <v>21</v>
      </c>
      <c r="N7" s="79"/>
      <c r="O7" s="79"/>
      <c r="P7" s="1"/>
      <c r="Q7" s="1"/>
    </row>
    <row r="8" spans="1:19" ht="78.75" customHeight="1" x14ac:dyDescent="0.3">
      <c r="A8" s="72"/>
      <c r="B8" s="72"/>
      <c r="C8" s="72"/>
      <c r="D8" s="72"/>
      <c r="E8" s="47" t="s">
        <v>47</v>
      </c>
      <c r="F8" s="47" t="s">
        <v>46</v>
      </c>
      <c r="G8" s="39" t="s">
        <v>28</v>
      </c>
      <c r="H8" s="39" t="s">
        <v>42</v>
      </c>
      <c r="I8" s="72"/>
      <c r="J8" s="39" t="s">
        <v>43</v>
      </c>
      <c r="K8" s="47" t="s">
        <v>45</v>
      </c>
      <c r="L8" s="39" t="s">
        <v>46</v>
      </c>
      <c r="M8" s="47" t="s">
        <v>43</v>
      </c>
      <c r="N8" s="47" t="s">
        <v>45</v>
      </c>
      <c r="O8" s="47" t="s">
        <v>46</v>
      </c>
      <c r="P8" s="1"/>
      <c r="Q8" s="1"/>
    </row>
    <row r="9" spans="1:19" ht="25.5" customHeight="1" x14ac:dyDescent="0.3">
      <c r="A9" s="62">
        <v>1</v>
      </c>
      <c r="B9" s="65" t="s">
        <v>6</v>
      </c>
      <c r="C9" s="3" t="s">
        <v>17</v>
      </c>
      <c r="D9" s="38" t="s">
        <v>14</v>
      </c>
      <c r="E9" s="80">
        <v>2218.5300000000002</v>
      </c>
      <c r="F9" s="81"/>
      <c r="G9" s="19">
        <v>685.05</v>
      </c>
      <c r="H9" s="19">
        <v>687.07</v>
      </c>
      <c r="I9" s="57">
        <v>244.32</v>
      </c>
      <c r="J9" s="18">
        <f>E9+G9+I9</f>
        <v>3147.9</v>
      </c>
      <c r="K9" s="18">
        <f>E9+H9+I9</f>
        <v>3149.9200000000005</v>
      </c>
      <c r="L9" s="18">
        <f>E9+H9+I9</f>
        <v>3149.9200000000005</v>
      </c>
      <c r="M9" s="17">
        <f>J9*1.12</f>
        <v>3525.6480000000006</v>
      </c>
      <c r="N9" s="17">
        <f>K9*1.12</f>
        <v>3527.9104000000011</v>
      </c>
      <c r="O9" s="17">
        <f>L9*1.12</f>
        <v>3527.9104000000011</v>
      </c>
      <c r="P9" s="1"/>
      <c r="Q9" s="1"/>
    </row>
    <row r="10" spans="1:19" ht="25.5" customHeight="1" x14ac:dyDescent="0.3">
      <c r="A10" s="62"/>
      <c r="B10" s="66"/>
      <c r="C10" s="3" t="s">
        <v>18</v>
      </c>
      <c r="D10" s="38" t="s">
        <v>14</v>
      </c>
      <c r="E10" s="82">
        <v>1532.05</v>
      </c>
      <c r="F10" s="83"/>
      <c r="G10" s="19">
        <v>685.05</v>
      </c>
      <c r="H10" s="19">
        <v>687.07</v>
      </c>
      <c r="I10" s="57">
        <v>244.32</v>
      </c>
      <c r="J10" s="18">
        <f t="shared" ref="J10:J13" si="0">E10+G10+I10</f>
        <v>2461.42</v>
      </c>
      <c r="K10" s="18">
        <f t="shared" ref="K10:K11" si="1">E10+H10+I10</f>
        <v>2463.44</v>
      </c>
      <c r="L10" s="18">
        <f t="shared" ref="L10:L13" si="2">E10+H10+I10</f>
        <v>2463.44</v>
      </c>
      <c r="M10" s="17">
        <f t="shared" ref="M10:O25" si="3">J10*1.12</f>
        <v>2756.7904000000003</v>
      </c>
      <c r="N10" s="17">
        <f t="shared" si="3"/>
        <v>2759.0528000000004</v>
      </c>
      <c r="O10" s="17">
        <f t="shared" si="3"/>
        <v>2759.0528000000004</v>
      </c>
      <c r="P10" s="1"/>
      <c r="Q10" s="1"/>
    </row>
    <row r="11" spans="1:19" ht="120" customHeight="1" x14ac:dyDescent="0.3">
      <c r="A11" s="62"/>
      <c r="B11" s="66"/>
      <c r="C11" s="3" t="s">
        <v>7</v>
      </c>
      <c r="D11" s="38" t="s">
        <v>14</v>
      </c>
      <c r="E11" s="82">
        <v>1532.05</v>
      </c>
      <c r="F11" s="83"/>
      <c r="G11" s="19">
        <v>685.05</v>
      </c>
      <c r="H11" s="19">
        <v>687.07</v>
      </c>
      <c r="I11" s="57">
        <v>244.32</v>
      </c>
      <c r="J11" s="18">
        <f t="shared" si="0"/>
        <v>2461.42</v>
      </c>
      <c r="K11" s="18">
        <f t="shared" si="1"/>
        <v>2463.44</v>
      </c>
      <c r="L11" s="18">
        <f t="shared" si="2"/>
        <v>2463.44</v>
      </c>
      <c r="M11" s="17">
        <f t="shared" si="3"/>
        <v>2756.7904000000003</v>
      </c>
      <c r="N11" s="17">
        <f t="shared" si="3"/>
        <v>2759.0528000000004</v>
      </c>
      <c r="O11" s="17">
        <f t="shared" si="3"/>
        <v>2759.0528000000004</v>
      </c>
      <c r="P11" s="1"/>
      <c r="Q11" s="1"/>
    </row>
    <row r="12" spans="1:19" ht="22.5" customHeight="1" x14ac:dyDescent="0.3">
      <c r="A12" s="62"/>
      <c r="B12" s="66"/>
      <c r="C12" s="3" t="s">
        <v>8</v>
      </c>
      <c r="D12" s="38" t="s">
        <v>14</v>
      </c>
      <c r="E12" s="80">
        <v>3980.14</v>
      </c>
      <c r="F12" s="81"/>
      <c r="G12" s="19">
        <v>685.05</v>
      </c>
      <c r="H12" s="19">
        <v>687.07</v>
      </c>
      <c r="I12" s="57">
        <v>244.32</v>
      </c>
      <c r="J12" s="18">
        <f t="shared" si="0"/>
        <v>4909.5099999999993</v>
      </c>
      <c r="K12" s="18">
        <f>E12+H12+I12</f>
        <v>4911.53</v>
      </c>
      <c r="L12" s="18">
        <f t="shared" si="2"/>
        <v>4911.53</v>
      </c>
      <c r="M12" s="17">
        <f t="shared" si="3"/>
        <v>5498.6511999999993</v>
      </c>
      <c r="N12" s="17">
        <f t="shared" si="3"/>
        <v>5500.9135999999999</v>
      </c>
      <c r="O12" s="17">
        <f t="shared" si="3"/>
        <v>5500.9135999999999</v>
      </c>
      <c r="P12" s="1"/>
      <c r="Q12" s="1"/>
    </row>
    <row r="13" spans="1:19" ht="24" customHeight="1" x14ac:dyDescent="0.3">
      <c r="A13" s="62"/>
      <c r="B13" s="67"/>
      <c r="C13" s="3" t="s">
        <v>9</v>
      </c>
      <c r="D13" s="38" t="s">
        <v>14</v>
      </c>
      <c r="E13" s="82">
        <v>4231.07</v>
      </c>
      <c r="F13" s="83"/>
      <c r="G13" s="19">
        <v>685.05</v>
      </c>
      <c r="H13" s="19">
        <v>687.07</v>
      </c>
      <c r="I13" s="57">
        <v>244.32</v>
      </c>
      <c r="J13" s="18">
        <f t="shared" si="0"/>
        <v>5160.4399999999996</v>
      </c>
      <c r="K13" s="18">
        <f>E13+H13+I13</f>
        <v>5162.4599999999991</v>
      </c>
      <c r="L13" s="18">
        <f t="shared" si="2"/>
        <v>5162.4599999999991</v>
      </c>
      <c r="M13" s="17">
        <f t="shared" si="3"/>
        <v>5779.6927999999998</v>
      </c>
      <c r="N13" s="17">
        <f t="shared" si="3"/>
        <v>5781.9551999999994</v>
      </c>
      <c r="O13" s="17">
        <f t="shared" si="3"/>
        <v>5781.9551999999994</v>
      </c>
      <c r="P13" s="1"/>
      <c r="Q13" s="1"/>
    </row>
    <row r="14" spans="1:19" ht="27" customHeight="1" x14ac:dyDescent="0.3">
      <c r="A14" s="62">
        <v>2</v>
      </c>
      <c r="B14" s="63" t="s">
        <v>22</v>
      </c>
      <c r="C14" s="4" t="s">
        <v>10</v>
      </c>
      <c r="D14" s="38" t="s">
        <v>15</v>
      </c>
      <c r="E14" s="57">
        <v>191.12</v>
      </c>
      <c r="F14" s="26">
        <v>194.19</v>
      </c>
      <c r="G14" s="19">
        <v>91.04</v>
      </c>
      <c r="H14" s="19">
        <v>92.18</v>
      </c>
      <c r="I14" s="57"/>
      <c r="J14" s="18">
        <f>E14+G14</f>
        <v>282.16000000000003</v>
      </c>
      <c r="K14" s="18">
        <f>E14+H14</f>
        <v>283.3</v>
      </c>
      <c r="L14" s="18">
        <f>F14+H14</f>
        <v>286.37</v>
      </c>
      <c r="M14" s="17">
        <f t="shared" si="3"/>
        <v>316.01920000000007</v>
      </c>
      <c r="N14" s="17">
        <f t="shared" si="3"/>
        <v>317.29600000000005</v>
      </c>
      <c r="O14" s="17">
        <f t="shared" si="3"/>
        <v>320.73440000000005</v>
      </c>
      <c r="P14" s="1"/>
      <c r="Q14" s="1"/>
    </row>
    <row r="15" spans="1:19" ht="24.75" customHeight="1" x14ac:dyDescent="0.3">
      <c r="A15" s="62"/>
      <c r="B15" s="63"/>
      <c r="C15" s="4" t="s">
        <v>11</v>
      </c>
      <c r="D15" s="38" t="s">
        <v>15</v>
      </c>
      <c r="E15" s="57">
        <v>117.68</v>
      </c>
      <c r="F15" s="26">
        <v>120.42</v>
      </c>
      <c r="G15" s="19">
        <v>91.04</v>
      </c>
      <c r="H15" s="19">
        <v>92.18</v>
      </c>
      <c r="I15" s="57"/>
      <c r="J15" s="18">
        <f t="shared" ref="J15:J17" si="4">E15+G15</f>
        <v>208.72000000000003</v>
      </c>
      <c r="K15" s="18">
        <f t="shared" ref="K15:K17" si="5">E15+H15</f>
        <v>209.86</v>
      </c>
      <c r="L15" s="18">
        <f t="shared" ref="L15:L17" si="6">F15+H15</f>
        <v>212.60000000000002</v>
      </c>
      <c r="M15" s="17">
        <f t="shared" si="3"/>
        <v>233.76640000000006</v>
      </c>
      <c r="N15" s="17">
        <f t="shared" si="3"/>
        <v>235.04320000000004</v>
      </c>
      <c r="O15" s="17">
        <f t="shared" si="3"/>
        <v>238.11200000000005</v>
      </c>
      <c r="P15" s="1"/>
      <c r="Q15" s="1"/>
    </row>
    <row r="16" spans="1:19" ht="30.75" customHeight="1" x14ac:dyDescent="0.3">
      <c r="A16" s="62"/>
      <c r="B16" s="63"/>
      <c r="C16" s="4" t="s">
        <v>13</v>
      </c>
      <c r="D16" s="38" t="s">
        <v>15</v>
      </c>
      <c r="E16" s="57">
        <v>242.05</v>
      </c>
      <c r="F16" s="26">
        <v>246.15</v>
      </c>
      <c r="G16" s="19">
        <v>91.04</v>
      </c>
      <c r="H16" s="19">
        <v>92.18</v>
      </c>
      <c r="I16" s="57"/>
      <c r="J16" s="18">
        <f t="shared" si="4"/>
        <v>333.09000000000003</v>
      </c>
      <c r="K16" s="18">
        <f t="shared" si="5"/>
        <v>334.23</v>
      </c>
      <c r="L16" s="18">
        <f t="shared" si="6"/>
        <v>338.33000000000004</v>
      </c>
      <c r="M16" s="17">
        <f t="shared" si="3"/>
        <v>373.06080000000009</v>
      </c>
      <c r="N16" s="17">
        <f t="shared" si="3"/>
        <v>374.33760000000007</v>
      </c>
      <c r="O16" s="17">
        <f t="shared" si="3"/>
        <v>378.92960000000011</v>
      </c>
      <c r="P16" s="1"/>
      <c r="Q16" s="1"/>
    </row>
    <row r="17" spans="1:19" ht="24.75" customHeight="1" x14ac:dyDescent="0.3">
      <c r="A17" s="62"/>
      <c r="B17" s="63"/>
      <c r="C17" s="4" t="s">
        <v>12</v>
      </c>
      <c r="D17" s="38" t="s">
        <v>15</v>
      </c>
      <c r="E17" s="57">
        <v>252.68</v>
      </c>
      <c r="F17" s="27">
        <v>252.3</v>
      </c>
      <c r="G17" s="19">
        <v>91.04</v>
      </c>
      <c r="H17" s="19">
        <v>92.18</v>
      </c>
      <c r="I17" s="57"/>
      <c r="J17" s="18">
        <f t="shared" si="4"/>
        <v>343.72</v>
      </c>
      <c r="K17" s="18">
        <f t="shared" si="5"/>
        <v>344.86</v>
      </c>
      <c r="L17" s="18">
        <f t="shared" si="6"/>
        <v>344.48</v>
      </c>
      <c r="M17" s="17">
        <f t="shared" si="3"/>
        <v>384.96640000000008</v>
      </c>
      <c r="N17" s="17">
        <f t="shared" si="3"/>
        <v>386.24320000000006</v>
      </c>
      <c r="O17" s="17">
        <f t="shared" si="3"/>
        <v>385.81760000000008</v>
      </c>
      <c r="P17" s="1"/>
      <c r="Q17" s="1"/>
    </row>
    <row r="18" spans="1:19" ht="24" customHeight="1" x14ac:dyDescent="0.3">
      <c r="A18" s="62">
        <v>3</v>
      </c>
      <c r="B18" s="63" t="s">
        <v>23</v>
      </c>
      <c r="C18" s="4" t="s">
        <v>10</v>
      </c>
      <c r="D18" s="38" t="s">
        <v>15</v>
      </c>
      <c r="E18" s="80">
        <v>67.63</v>
      </c>
      <c r="F18" s="81"/>
      <c r="G18" s="19">
        <v>63.37</v>
      </c>
      <c r="H18" s="19">
        <v>64.13</v>
      </c>
      <c r="I18" s="57"/>
      <c r="J18" s="18">
        <f>E18+G18</f>
        <v>131</v>
      </c>
      <c r="K18" s="18">
        <f>E18+H18</f>
        <v>131.76</v>
      </c>
      <c r="L18" s="18">
        <f>E18+H18</f>
        <v>131.76</v>
      </c>
      <c r="M18" s="17">
        <f t="shared" si="3"/>
        <v>146.72000000000003</v>
      </c>
      <c r="N18" s="17">
        <f t="shared" si="3"/>
        <v>147.5712</v>
      </c>
      <c r="O18" s="17">
        <f t="shared" si="3"/>
        <v>147.5712</v>
      </c>
      <c r="P18" s="1"/>
      <c r="Q18" s="1"/>
    </row>
    <row r="19" spans="1:19" ht="23.25" customHeight="1" x14ac:dyDescent="0.3">
      <c r="A19" s="62"/>
      <c r="B19" s="63"/>
      <c r="C19" s="4" t="s">
        <v>11</v>
      </c>
      <c r="D19" s="38" t="s">
        <v>15</v>
      </c>
      <c r="E19" s="84">
        <v>33.729999999999997</v>
      </c>
      <c r="F19" s="85"/>
      <c r="G19" s="19">
        <v>63.37</v>
      </c>
      <c r="H19" s="19">
        <v>64.13</v>
      </c>
      <c r="I19" s="58"/>
      <c r="J19" s="18">
        <f t="shared" ref="J19:J21" si="7">E19+G19</f>
        <v>97.1</v>
      </c>
      <c r="K19" s="18">
        <f t="shared" ref="K19:K21" si="8">E19+H19</f>
        <v>97.859999999999985</v>
      </c>
      <c r="L19" s="18">
        <f t="shared" ref="L19:L21" si="9">E19+H19</f>
        <v>97.859999999999985</v>
      </c>
      <c r="M19" s="17">
        <f t="shared" si="3"/>
        <v>108.75200000000001</v>
      </c>
      <c r="N19" s="17">
        <f t="shared" si="3"/>
        <v>109.60319999999999</v>
      </c>
      <c r="O19" s="17">
        <f t="shared" si="3"/>
        <v>109.60319999999999</v>
      </c>
      <c r="P19" s="1"/>
      <c r="Q19" s="1"/>
    </row>
    <row r="20" spans="1:19" ht="22.5" customHeight="1" x14ac:dyDescent="0.3">
      <c r="A20" s="62"/>
      <c r="B20" s="63"/>
      <c r="C20" s="4" t="s">
        <v>13</v>
      </c>
      <c r="D20" s="38" t="s">
        <v>15</v>
      </c>
      <c r="E20" s="86">
        <v>109.34</v>
      </c>
      <c r="F20" s="87"/>
      <c r="G20" s="19">
        <v>63.37</v>
      </c>
      <c r="H20" s="19">
        <v>64.13</v>
      </c>
      <c r="I20" s="58"/>
      <c r="J20" s="18">
        <f t="shared" si="7"/>
        <v>172.71</v>
      </c>
      <c r="K20" s="18">
        <f t="shared" si="8"/>
        <v>173.47</v>
      </c>
      <c r="L20" s="18">
        <f t="shared" si="9"/>
        <v>173.47</v>
      </c>
      <c r="M20" s="17">
        <f t="shared" si="3"/>
        <v>193.43520000000004</v>
      </c>
      <c r="N20" s="17">
        <f t="shared" si="3"/>
        <v>194.28640000000001</v>
      </c>
      <c r="O20" s="17">
        <f t="shared" si="3"/>
        <v>194.28640000000001</v>
      </c>
      <c r="P20" s="1"/>
      <c r="Q20" s="1"/>
    </row>
    <row r="21" spans="1:19" ht="28.5" customHeight="1" x14ac:dyDescent="0.3">
      <c r="A21" s="62"/>
      <c r="B21" s="63"/>
      <c r="C21" s="4" t="s">
        <v>12</v>
      </c>
      <c r="D21" s="38" t="s">
        <v>15</v>
      </c>
      <c r="E21" s="84">
        <v>119.43</v>
      </c>
      <c r="F21" s="85"/>
      <c r="G21" s="19">
        <v>63.37</v>
      </c>
      <c r="H21" s="19">
        <v>64.13</v>
      </c>
      <c r="I21" s="58"/>
      <c r="J21" s="18">
        <f t="shared" si="7"/>
        <v>182.8</v>
      </c>
      <c r="K21" s="18">
        <f t="shared" si="8"/>
        <v>183.56</v>
      </c>
      <c r="L21" s="18">
        <f t="shared" si="9"/>
        <v>183.56</v>
      </c>
      <c r="M21" s="17">
        <f t="shared" si="3"/>
        <v>204.73600000000002</v>
      </c>
      <c r="N21" s="17">
        <f t="shared" si="3"/>
        <v>205.58720000000002</v>
      </c>
      <c r="O21" s="17">
        <f t="shared" si="3"/>
        <v>205.58720000000002</v>
      </c>
      <c r="P21" s="1"/>
      <c r="Q21" s="1"/>
    </row>
    <row r="22" spans="1:19" ht="20.25" customHeight="1" x14ac:dyDescent="0.3">
      <c r="A22" s="64">
        <v>4</v>
      </c>
      <c r="B22" s="65" t="s">
        <v>24</v>
      </c>
      <c r="C22" s="4" t="s">
        <v>10</v>
      </c>
      <c r="D22" s="38" t="s">
        <v>15</v>
      </c>
      <c r="E22" s="57">
        <v>109.75</v>
      </c>
      <c r="F22" s="28">
        <v>109.83</v>
      </c>
      <c r="G22" s="20">
        <v>98.16</v>
      </c>
      <c r="H22" s="20">
        <v>98.86</v>
      </c>
      <c r="I22" s="58"/>
      <c r="J22" s="18">
        <f>E22+G22</f>
        <v>207.91</v>
      </c>
      <c r="K22" s="18">
        <f>E22+H22</f>
        <v>208.61</v>
      </c>
      <c r="L22" s="18">
        <f>F22+H22</f>
        <v>208.69</v>
      </c>
      <c r="M22" s="17">
        <f t="shared" si="3"/>
        <v>232.85920000000002</v>
      </c>
      <c r="N22" s="17">
        <f t="shared" si="3"/>
        <v>233.64320000000004</v>
      </c>
      <c r="O22" s="17">
        <f t="shared" si="3"/>
        <v>233.73280000000003</v>
      </c>
      <c r="P22" s="1"/>
      <c r="Q22" s="1"/>
    </row>
    <row r="23" spans="1:19" ht="24" customHeight="1" x14ac:dyDescent="0.3">
      <c r="A23" s="64"/>
      <c r="B23" s="66"/>
      <c r="C23" s="4" t="s">
        <v>11</v>
      </c>
      <c r="D23" s="38" t="s">
        <v>15</v>
      </c>
      <c r="E23" s="57">
        <v>86.17</v>
      </c>
      <c r="F23" s="28">
        <v>86.25</v>
      </c>
      <c r="G23" s="20">
        <v>98.16</v>
      </c>
      <c r="H23" s="20">
        <v>98.86</v>
      </c>
      <c r="I23" s="58"/>
      <c r="J23" s="18">
        <f t="shared" ref="J23:J25" si="10">E23+G23</f>
        <v>184.32999999999998</v>
      </c>
      <c r="K23" s="18">
        <f t="shared" ref="K23:K25" si="11">E23+H23</f>
        <v>185.03</v>
      </c>
      <c r="L23" s="18">
        <f t="shared" ref="L23:L25" si="12">F23+H23</f>
        <v>185.11</v>
      </c>
      <c r="M23" s="17">
        <f>J23*1.12</f>
        <v>206.4496</v>
      </c>
      <c r="N23" s="17">
        <f>K23*1.12</f>
        <v>207.23360000000002</v>
      </c>
      <c r="O23" s="17">
        <f>L23*1.12</f>
        <v>207.32320000000004</v>
      </c>
      <c r="P23" s="1"/>
      <c r="Q23" s="1"/>
    </row>
    <row r="24" spans="1:19" ht="23.25" customHeight="1" x14ac:dyDescent="0.3">
      <c r="A24" s="64"/>
      <c r="B24" s="66"/>
      <c r="C24" s="4" t="s">
        <v>13</v>
      </c>
      <c r="D24" s="38" t="s">
        <v>15</v>
      </c>
      <c r="E24" s="57">
        <v>167.47</v>
      </c>
      <c r="F24" s="28">
        <v>167.56</v>
      </c>
      <c r="G24" s="20">
        <v>98.16</v>
      </c>
      <c r="H24" s="20">
        <v>98.86</v>
      </c>
      <c r="I24" s="58"/>
      <c r="J24" s="18">
        <f t="shared" si="10"/>
        <v>265.63</v>
      </c>
      <c r="K24" s="18">
        <f t="shared" si="11"/>
        <v>266.33</v>
      </c>
      <c r="L24" s="18">
        <f t="shared" si="12"/>
        <v>266.42</v>
      </c>
      <c r="M24" s="17">
        <f t="shared" si="3"/>
        <v>297.50560000000002</v>
      </c>
      <c r="N24" s="17">
        <f t="shared" si="3"/>
        <v>298.28960000000001</v>
      </c>
      <c r="O24" s="17">
        <f t="shared" si="3"/>
        <v>298.39040000000006</v>
      </c>
      <c r="P24" s="1"/>
      <c r="Q24" s="1"/>
    </row>
    <row r="25" spans="1:19" ht="27.75" customHeight="1" x14ac:dyDescent="0.3">
      <c r="A25" s="64"/>
      <c r="B25" s="67"/>
      <c r="C25" s="4" t="s">
        <v>12</v>
      </c>
      <c r="D25" s="38" t="s">
        <v>15</v>
      </c>
      <c r="E25" s="57">
        <v>186.65</v>
      </c>
      <c r="F25" s="28">
        <v>186.76</v>
      </c>
      <c r="G25" s="20">
        <v>98.16</v>
      </c>
      <c r="H25" s="20">
        <v>98.86</v>
      </c>
      <c r="I25" s="58"/>
      <c r="J25" s="18">
        <f t="shared" si="10"/>
        <v>284.81</v>
      </c>
      <c r="K25" s="18">
        <f t="shared" si="11"/>
        <v>285.51</v>
      </c>
      <c r="L25" s="18">
        <f t="shared" si="12"/>
        <v>285.62</v>
      </c>
      <c r="M25" s="17">
        <f t="shared" si="3"/>
        <v>318.98720000000003</v>
      </c>
      <c r="N25" s="17">
        <f t="shared" si="3"/>
        <v>319.77120000000002</v>
      </c>
      <c r="O25" s="17">
        <f t="shared" si="3"/>
        <v>319.89440000000002</v>
      </c>
      <c r="P25" s="1"/>
      <c r="Q25" s="1"/>
    </row>
    <row r="26" spans="1:19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9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9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29">
    <mergeCell ref="E20:F20"/>
    <mergeCell ref="E21:F21"/>
    <mergeCell ref="E7:F7"/>
    <mergeCell ref="E11:F11"/>
    <mergeCell ref="E12:F12"/>
    <mergeCell ref="E13:F13"/>
    <mergeCell ref="E18:F18"/>
    <mergeCell ref="E19:F19"/>
    <mergeCell ref="A18:A21"/>
    <mergeCell ref="B18:B21"/>
    <mergeCell ref="A22:A25"/>
    <mergeCell ref="B22:B25"/>
    <mergeCell ref="A14:A17"/>
    <mergeCell ref="B14:B17"/>
    <mergeCell ref="M7:O7"/>
    <mergeCell ref="G1:O1"/>
    <mergeCell ref="G2:L2"/>
    <mergeCell ref="C5:I6"/>
    <mergeCell ref="A9:A13"/>
    <mergeCell ref="B9:B13"/>
    <mergeCell ref="C7:C8"/>
    <mergeCell ref="B7:B8"/>
    <mergeCell ref="A7:A8"/>
    <mergeCell ref="D7:D8"/>
    <mergeCell ref="I7:I8"/>
    <mergeCell ref="G7:H7"/>
    <mergeCell ref="J7:L7"/>
    <mergeCell ref="E9:F9"/>
    <mergeCell ref="E10:F10"/>
  </mergeCells>
  <pageMargins left="0.39370078740157483" right="0.23622047244094491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60" zoomScaleNormal="60" workbookViewId="0">
      <selection sqref="A1:L25"/>
    </sheetView>
  </sheetViews>
  <sheetFormatPr defaultRowHeight="15" x14ac:dyDescent="0.25"/>
  <cols>
    <col min="1" max="1" width="6.5703125" customWidth="1"/>
    <col min="2" max="2" width="36.28515625" customWidth="1"/>
    <col min="3" max="3" width="67" customWidth="1"/>
    <col min="4" max="4" width="18.85546875" customWidth="1"/>
    <col min="5" max="5" width="26.5703125" customWidth="1"/>
    <col min="6" max="6" width="17.7109375" customWidth="1"/>
    <col min="7" max="7" width="20.85546875" customWidth="1"/>
    <col min="8" max="8" width="17.7109375" customWidth="1"/>
    <col min="9" max="9" width="19.42578125" customWidth="1"/>
    <col min="10" max="10" width="18.42578125" customWidth="1"/>
    <col min="11" max="11" width="20" customWidth="1"/>
    <col min="12" max="12" width="17.7109375" customWidth="1"/>
  </cols>
  <sheetData>
    <row r="1" spans="1:16" ht="47.25" customHeight="1" x14ac:dyDescent="0.3">
      <c r="A1" s="1"/>
      <c r="B1" s="1"/>
      <c r="C1" s="1"/>
      <c r="D1" s="1"/>
      <c r="E1" s="1"/>
      <c r="F1" s="1"/>
      <c r="G1" s="61" t="s">
        <v>19</v>
      </c>
      <c r="H1" s="61"/>
      <c r="I1" s="61"/>
      <c r="J1" s="61"/>
      <c r="K1" s="61"/>
      <c r="L1" s="61"/>
      <c r="M1" s="8"/>
      <c r="N1" s="8"/>
      <c r="O1" s="8"/>
      <c r="P1" s="8"/>
    </row>
    <row r="2" spans="1:16" ht="18.75" customHeight="1" x14ac:dyDescent="0.3">
      <c r="A2" s="1"/>
      <c r="B2" s="1"/>
      <c r="C2" s="1"/>
      <c r="D2" s="1"/>
      <c r="E2" s="1"/>
      <c r="F2" s="1"/>
      <c r="G2" s="68"/>
      <c r="H2" s="68"/>
      <c r="I2" s="68"/>
      <c r="J2" s="68"/>
      <c r="K2" s="5"/>
      <c r="L2" s="5"/>
      <c r="M2" s="1"/>
      <c r="N2" s="1"/>
      <c r="O2" s="1"/>
      <c r="P2" s="1"/>
    </row>
    <row r="3" spans="1:16" ht="18.75" customHeight="1" x14ac:dyDescent="0.3">
      <c r="A3" s="1"/>
      <c r="B3" s="1"/>
      <c r="C3" s="1"/>
      <c r="D3" s="1"/>
      <c r="E3" s="1"/>
      <c r="F3" s="1"/>
      <c r="G3" s="15"/>
      <c r="H3" s="15"/>
      <c r="I3" s="33"/>
      <c r="J3" s="15"/>
      <c r="K3" s="5"/>
      <c r="L3" s="5"/>
      <c r="M3" s="1"/>
      <c r="N3" s="1"/>
      <c r="O3" s="1"/>
      <c r="P3" s="1"/>
    </row>
    <row r="4" spans="1:16" ht="18.75" customHeight="1" x14ac:dyDescent="0.3">
      <c r="A4" s="1"/>
      <c r="B4" s="1"/>
      <c r="C4" s="1"/>
      <c r="D4" s="1"/>
      <c r="E4" s="1"/>
      <c r="F4" s="1"/>
      <c r="G4" s="15"/>
      <c r="H4" s="15"/>
      <c r="I4" s="33"/>
      <c r="J4" s="15"/>
      <c r="K4" s="5"/>
      <c r="L4" s="5"/>
      <c r="M4" s="1"/>
      <c r="N4" s="1"/>
      <c r="O4" s="1"/>
      <c r="P4" s="1"/>
    </row>
    <row r="5" spans="1:16" ht="18.75" x14ac:dyDescent="0.3">
      <c r="A5" s="1"/>
      <c r="B5" s="1"/>
      <c r="C5" s="69" t="s">
        <v>20</v>
      </c>
      <c r="D5" s="69"/>
      <c r="E5" s="69"/>
      <c r="F5" s="69"/>
      <c r="G5" s="69"/>
      <c r="H5" s="69"/>
      <c r="I5" s="34"/>
      <c r="J5" s="9"/>
      <c r="K5" s="1"/>
      <c r="L5" s="1"/>
      <c r="M5" s="1"/>
      <c r="N5" s="1"/>
    </row>
    <row r="6" spans="1:16" ht="18.75" x14ac:dyDescent="0.3">
      <c r="A6" s="1"/>
      <c r="B6" s="1"/>
      <c r="C6" s="70"/>
      <c r="D6" s="70"/>
      <c r="E6" s="70"/>
      <c r="F6" s="70"/>
      <c r="G6" s="70"/>
      <c r="H6" s="70"/>
      <c r="I6" s="21"/>
      <c r="J6" s="16"/>
      <c r="K6" s="6"/>
      <c r="L6" s="6"/>
      <c r="M6" s="7"/>
      <c r="N6" s="7"/>
    </row>
    <row r="7" spans="1:16" ht="78.75" customHeight="1" x14ac:dyDescent="0.3">
      <c r="A7" s="71" t="s">
        <v>0</v>
      </c>
      <c r="B7" s="71" t="s">
        <v>1</v>
      </c>
      <c r="C7" s="71" t="s">
        <v>2</v>
      </c>
      <c r="D7" s="71" t="s">
        <v>3</v>
      </c>
      <c r="E7" s="71" t="s">
        <v>4</v>
      </c>
      <c r="F7" s="73" t="s">
        <v>5</v>
      </c>
      <c r="G7" s="74"/>
      <c r="H7" s="71" t="s">
        <v>35</v>
      </c>
      <c r="I7" s="76" t="s">
        <v>16</v>
      </c>
      <c r="J7" s="77"/>
      <c r="K7" s="79" t="s">
        <v>21</v>
      </c>
      <c r="L7" s="79"/>
      <c r="M7" s="1"/>
      <c r="N7" s="1"/>
    </row>
    <row r="8" spans="1:16" ht="64.5" customHeight="1" x14ac:dyDescent="0.3">
      <c r="A8" s="72"/>
      <c r="B8" s="72"/>
      <c r="C8" s="72"/>
      <c r="D8" s="72"/>
      <c r="E8" s="72"/>
      <c r="F8" s="2" t="s">
        <v>25</v>
      </c>
      <c r="G8" s="2" t="s">
        <v>40</v>
      </c>
      <c r="H8" s="72"/>
      <c r="I8" s="2" t="s">
        <v>26</v>
      </c>
      <c r="J8" s="2" t="s">
        <v>40</v>
      </c>
      <c r="K8" s="47" t="s">
        <v>27</v>
      </c>
      <c r="L8" s="47" t="s">
        <v>41</v>
      </c>
      <c r="M8" s="1"/>
      <c r="N8" s="1"/>
    </row>
    <row r="9" spans="1:16" ht="25.5" customHeight="1" x14ac:dyDescent="0.3">
      <c r="A9" s="62">
        <v>1</v>
      </c>
      <c r="B9" s="65" t="s">
        <v>6</v>
      </c>
      <c r="C9" s="3" t="s">
        <v>17</v>
      </c>
      <c r="D9" s="38" t="s">
        <v>14</v>
      </c>
      <c r="E9" s="26">
        <v>2238.52</v>
      </c>
      <c r="F9" s="26">
        <v>687.07</v>
      </c>
      <c r="G9" s="19">
        <v>703.94</v>
      </c>
      <c r="H9" s="13">
        <v>244.32</v>
      </c>
      <c r="I9" s="35">
        <f>E9+F9+H9</f>
        <v>3169.9100000000003</v>
      </c>
      <c r="J9" s="35">
        <f>E9+G9+H9</f>
        <v>3186.78</v>
      </c>
      <c r="K9" s="17">
        <f>I9*1.12</f>
        <v>3550.2992000000008</v>
      </c>
      <c r="L9" s="17">
        <f>J9*1.12</f>
        <v>3569.1936000000005</v>
      </c>
      <c r="M9" s="1"/>
      <c r="N9" s="1"/>
    </row>
    <row r="10" spans="1:16" ht="25.5" customHeight="1" x14ac:dyDescent="0.3">
      <c r="A10" s="62"/>
      <c r="B10" s="66"/>
      <c r="C10" s="3" t="s">
        <v>18</v>
      </c>
      <c r="D10" s="38" t="s">
        <v>14</v>
      </c>
      <c r="E10" s="27">
        <v>1545.88</v>
      </c>
      <c r="F10" s="26">
        <v>687.07</v>
      </c>
      <c r="G10" s="19">
        <v>703.94</v>
      </c>
      <c r="H10" s="30">
        <v>244.32</v>
      </c>
      <c r="I10" s="18">
        <f>E10+F10+H10</f>
        <v>2477.2700000000004</v>
      </c>
      <c r="J10" s="18">
        <f>E10+G10+H10</f>
        <v>2494.1400000000003</v>
      </c>
      <c r="K10" s="17">
        <f>I10*1.12</f>
        <v>2774.5424000000007</v>
      </c>
      <c r="L10" s="17">
        <f>J10*1.12</f>
        <v>2793.4368000000009</v>
      </c>
      <c r="M10" s="1"/>
      <c r="N10" s="1"/>
    </row>
    <row r="11" spans="1:16" ht="78" customHeight="1" x14ac:dyDescent="0.3">
      <c r="A11" s="62"/>
      <c r="B11" s="66"/>
      <c r="C11" s="3" t="s">
        <v>7</v>
      </c>
      <c r="D11" s="38" t="s">
        <v>14</v>
      </c>
      <c r="E11" s="27">
        <v>1545.88</v>
      </c>
      <c r="F11" s="26">
        <v>687.07</v>
      </c>
      <c r="G11" s="19">
        <v>703.94</v>
      </c>
      <c r="H11" s="13">
        <v>244.32</v>
      </c>
      <c r="I11" s="40">
        <f>E11+F11+H11</f>
        <v>2477.2700000000004</v>
      </c>
      <c r="J11" s="40">
        <f>E11+G11+H11</f>
        <v>2494.1400000000003</v>
      </c>
      <c r="K11" s="17">
        <f t="shared" ref="K11:K25" si="0">I11*1.12</f>
        <v>2774.5424000000007</v>
      </c>
      <c r="L11" s="17">
        <f t="shared" ref="L11:L25" si="1">J11*1.12</f>
        <v>2793.4368000000009</v>
      </c>
      <c r="M11" s="1"/>
      <c r="N11" s="1"/>
    </row>
    <row r="12" spans="1:16" ht="22.5" customHeight="1" x14ac:dyDescent="0.3">
      <c r="A12" s="62"/>
      <c r="B12" s="66"/>
      <c r="C12" s="3" t="s">
        <v>8</v>
      </c>
      <c r="D12" s="38" t="s">
        <v>14</v>
      </c>
      <c r="E12" s="27">
        <v>4016</v>
      </c>
      <c r="F12" s="26">
        <v>687.07</v>
      </c>
      <c r="G12" s="19">
        <v>703.94</v>
      </c>
      <c r="H12" s="13">
        <v>244.32</v>
      </c>
      <c r="I12" s="40">
        <f>E12+F12+H12</f>
        <v>4947.3899999999994</v>
      </c>
      <c r="J12" s="40">
        <f>E12+G12+H12</f>
        <v>4964.26</v>
      </c>
      <c r="K12" s="17">
        <f>I12*1.12</f>
        <v>5541.0767999999998</v>
      </c>
      <c r="L12" s="17">
        <f t="shared" si="1"/>
        <v>5559.9712000000009</v>
      </c>
      <c r="M12" s="1"/>
      <c r="N12" s="1"/>
    </row>
    <row r="13" spans="1:16" ht="24" customHeight="1" x14ac:dyDescent="0.3">
      <c r="A13" s="62"/>
      <c r="B13" s="67"/>
      <c r="C13" s="3" t="s">
        <v>9</v>
      </c>
      <c r="D13" s="38" t="s">
        <v>14</v>
      </c>
      <c r="E13" s="26">
        <v>4269.01</v>
      </c>
      <c r="F13" s="26">
        <v>687.07</v>
      </c>
      <c r="G13" s="19">
        <v>703.94</v>
      </c>
      <c r="H13" s="13">
        <v>244.32</v>
      </c>
      <c r="I13" s="40">
        <f>E13+F13+H13</f>
        <v>5200.3999999999996</v>
      </c>
      <c r="J13" s="40">
        <f>E13+G13+H13</f>
        <v>5217.2700000000004</v>
      </c>
      <c r="K13" s="17">
        <f t="shared" si="0"/>
        <v>5824.4480000000003</v>
      </c>
      <c r="L13" s="17">
        <f t="shared" si="1"/>
        <v>5843.3424000000014</v>
      </c>
      <c r="M13" s="1"/>
      <c r="N13" s="1"/>
    </row>
    <row r="14" spans="1:16" ht="27" customHeight="1" x14ac:dyDescent="0.3">
      <c r="A14" s="62">
        <v>2</v>
      </c>
      <c r="B14" s="63" t="s">
        <v>22</v>
      </c>
      <c r="C14" s="4" t="s">
        <v>10</v>
      </c>
      <c r="D14" s="38" t="s">
        <v>15</v>
      </c>
      <c r="E14" s="27">
        <v>197</v>
      </c>
      <c r="F14" s="26">
        <v>92.18</v>
      </c>
      <c r="G14" s="19">
        <v>92.95</v>
      </c>
      <c r="H14" s="13"/>
      <c r="I14" s="35">
        <f>E14+F14</f>
        <v>289.18</v>
      </c>
      <c r="J14" s="18">
        <f t="shared" ref="J14:J20" si="2">+E14+G14</f>
        <v>289.95</v>
      </c>
      <c r="K14" s="17">
        <f t="shared" si="0"/>
        <v>323.88160000000005</v>
      </c>
      <c r="L14" s="17">
        <f>J14*1.12</f>
        <v>324.74400000000003</v>
      </c>
      <c r="M14" s="1"/>
      <c r="N14" s="1"/>
    </row>
    <row r="15" spans="1:16" ht="24.75" customHeight="1" x14ac:dyDescent="0.3">
      <c r="A15" s="62"/>
      <c r="B15" s="63"/>
      <c r="C15" s="4" t="s">
        <v>11</v>
      </c>
      <c r="D15" s="38" t="s">
        <v>15</v>
      </c>
      <c r="E15" s="26">
        <v>121.62</v>
      </c>
      <c r="F15" s="26">
        <v>92.18</v>
      </c>
      <c r="G15" s="19">
        <v>92.95</v>
      </c>
      <c r="H15" s="13"/>
      <c r="I15" s="18">
        <f>E15+F15</f>
        <v>213.8</v>
      </c>
      <c r="J15" s="18">
        <f t="shared" si="2"/>
        <v>214.57</v>
      </c>
      <c r="K15" s="17">
        <f t="shared" si="0"/>
        <v>239.45600000000005</v>
      </c>
      <c r="L15" s="17">
        <f t="shared" si="1"/>
        <v>240.31840000000003</v>
      </c>
      <c r="M15" s="1"/>
      <c r="N15" s="1"/>
    </row>
    <row r="16" spans="1:16" ht="30.75" customHeight="1" x14ac:dyDescent="0.3">
      <c r="A16" s="62"/>
      <c r="B16" s="63"/>
      <c r="C16" s="4" t="s">
        <v>13</v>
      </c>
      <c r="D16" s="38" t="s">
        <v>15</v>
      </c>
      <c r="E16" s="26">
        <v>250.06</v>
      </c>
      <c r="F16" s="26">
        <v>92.18</v>
      </c>
      <c r="G16" s="19">
        <v>92.95</v>
      </c>
      <c r="H16" s="13"/>
      <c r="I16" s="40">
        <f>E16+F16</f>
        <v>342.24</v>
      </c>
      <c r="J16" s="18">
        <f t="shared" si="2"/>
        <v>343.01</v>
      </c>
      <c r="K16" s="17">
        <f t="shared" si="0"/>
        <v>383.30880000000002</v>
      </c>
      <c r="L16" s="17">
        <f t="shared" si="1"/>
        <v>384.1712</v>
      </c>
      <c r="M16" s="1"/>
      <c r="N16" s="1"/>
    </row>
    <row r="17" spans="1:16" ht="24.75" customHeight="1" x14ac:dyDescent="0.3">
      <c r="A17" s="62"/>
      <c r="B17" s="63"/>
      <c r="C17" s="4" t="s">
        <v>12</v>
      </c>
      <c r="D17" s="38" t="s">
        <v>15</v>
      </c>
      <c r="E17" s="26">
        <v>256.54000000000002</v>
      </c>
      <c r="F17" s="26">
        <v>92.18</v>
      </c>
      <c r="G17" s="19">
        <v>92.95</v>
      </c>
      <c r="H17" s="13"/>
      <c r="I17" s="40">
        <f t="shared" ref="I17:I25" si="3">E17+F17</f>
        <v>348.72</v>
      </c>
      <c r="J17" s="18">
        <f t="shared" si="2"/>
        <v>349.49</v>
      </c>
      <c r="K17" s="17">
        <f>I17*1.12</f>
        <v>390.56640000000004</v>
      </c>
      <c r="L17" s="17">
        <f>J17*1.12</f>
        <v>391.42880000000002</v>
      </c>
      <c r="M17" s="1"/>
      <c r="N17" s="1"/>
    </row>
    <row r="18" spans="1:16" ht="24" customHeight="1" x14ac:dyDescent="0.3">
      <c r="A18" s="62">
        <v>3</v>
      </c>
      <c r="B18" s="63" t="s">
        <v>23</v>
      </c>
      <c r="C18" s="4" t="s">
        <v>10</v>
      </c>
      <c r="D18" s="38" t="s">
        <v>15</v>
      </c>
      <c r="E18" s="26">
        <v>70.19</v>
      </c>
      <c r="F18" s="26">
        <v>64.13</v>
      </c>
      <c r="G18" s="19">
        <v>65.25</v>
      </c>
      <c r="H18" s="13"/>
      <c r="I18" s="40">
        <f t="shared" si="3"/>
        <v>134.32</v>
      </c>
      <c r="J18" s="18">
        <f t="shared" si="2"/>
        <v>135.44</v>
      </c>
      <c r="K18" s="17">
        <f t="shared" si="0"/>
        <v>150.4384</v>
      </c>
      <c r="L18" s="17">
        <f t="shared" si="1"/>
        <v>151.69280000000001</v>
      </c>
      <c r="M18" s="1"/>
      <c r="N18" s="1"/>
    </row>
    <row r="19" spans="1:16" ht="23.25" customHeight="1" x14ac:dyDescent="0.3">
      <c r="A19" s="62"/>
      <c r="B19" s="63"/>
      <c r="C19" s="4" t="s">
        <v>11</v>
      </c>
      <c r="D19" s="38" t="s">
        <v>15</v>
      </c>
      <c r="E19" s="28">
        <v>34.24</v>
      </c>
      <c r="F19" s="26">
        <v>64.13</v>
      </c>
      <c r="G19" s="19">
        <v>65.25</v>
      </c>
      <c r="H19" s="14"/>
      <c r="I19" s="40">
        <f t="shared" si="3"/>
        <v>98.37</v>
      </c>
      <c r="J19" s="18">
        <f t="shared" si="2"/>
        <v>99.490000000000009</v>
      </c>
      <c r="K19" s="17">
        <f t="shared" si="0"/>
        <v>110.17440000000002</v>
      </c>
      <c r="L19" s="17">
        <f t="shared" si="1"/>
        <v>111.42880000000002</v>
      </c>
      <c r="M19" s="1"/>
      <c r="N19" s="1"/>
    </row>
    <row r="20" spans="1:16" ht="22.5" customHeight="1" x14ac:dyDescent="0.3">
      <c r="A20" s="62"/>
      <c r="B20" s="63"/>
      <c r="C20" s="4" t="s">
        <v>13</v>
      </c>
      <c r="D20" s="38" t="s">
        <v>15</v>
      </c>
      <c r="E20" s="28">
        <v>114.74</v>
      </c>
      <c r="F20" s="26">
        <v>64.13</v>
      </c>
      <c r="G20" s="19">
        <v>65.25</v>
      </c>
      <c r="H20" s="14"/>
      <c r="I20" s="40">
        <f t="shared" si="3"/>
        <v>178.87</v>
      </c>
      <c r="J20" s="18">
        <f t="shared" si="2"/>
        <v>179.99</v>
      </c>
      <c r="K20" s="17">
        <f t="shared" si="0"/>
        <v>200.33440000000002</v>
      </c>
      <c r="L20" s="17">
        <f t="shared" si="1"/>
        <v>201.58880000000002</v>
      </c>
      <c r="M20" s="1"/>
      <c r="N20" s="1"/>
    </row>
    <row r="21" spans="1:16" ht="28.5" customHeight="1" x14ac:dyDescent="0.3">
      <c r="A21" s="62"/>
      <c r="B21" s="63"/>
      <c r="C21" s="4" t="s">
        <v>12</v>
      </c>
      <c r="D21" s="38" t="s">
        <v>15</v>
      </c>
      <c r="E21" s="29">
        <v>123.6</v>
      </c>
      <c r="F21" s="26">
        <v>64.13</v>
      </c>
      <c r="G21" s="19">
        <v>65.25</v>
      </c>
      <c r="H21" s="14"/>
      <c r="I21" s="40">
        <f t="shared" si="3"/>
        <v>187.73</v>
      </c>
      <c r="J21" s="18">
        <f t="shared" ref="J21:J25" si="4">+E21+G21</f>
        <v>188.85</v>
      </c>
      <c r="K21" s="17">
        <f t="shared" si="0"/>
        <v>210.2576</v>
      </c>
      <c r="L21" s="17">
        <f t="shared" si="1"/>
        <v>211.512</v>
      </c>
      <c r="M21" s="1"/>
      <c r="N21" s="1"/>
    </row>
    <row r="22" spans="1:16" ht="20.25" customHeight="1" x14ac:dyDescent="0.3">
      <c r="A22" s="64">
        <v>4</v>
      </c>
      <c r="B22" s="65" t="s">
        <v>24</v>
      </c>
      <c r="C22" s="4" t="s">
        <v>10</v>
      </c>
      <c r="D22" s="38" t="s">
        <v>15</v>
      </c>
      <c r="E22" s="28">
        <v>109.84</v>
      </c>
      <c r="F22" s="28">
        <v>98.86</v>
      </c>
      <c r="G22" s="20">
        <v>99.7</v>
      </c>
      <c r="H22" s="14"/>
      <c r="I22" s="40">
        <f t="shared" si="3"/>
        <v>208.7</v>
      </c>
      <c r="J22" s="18">
        <f t="shared" si="4"/>
        <v>209.54000000000002</v>
      </c>
      <c r="K22" s="17">
        <f t="shared" si="0"/>
        <v>233.744</v>
      </c>
      <c r="L22" s="17">
        <f t="shared" si="1"/>
        <v>234.68480000000005</v>
      </c>
      <c r="M22" s="1"/>
      <c r="N22" s="1"/>
    </row>
    <row r="23" spans="1:16" ht="24" customHeight="1" x14ac:dyDescent="0.3">
      <c r="A23" s="64"/>
      <c r="B23" s="66"/>
      <c r="C23" s="4" t="s">
        <v>11</v>
      </c>
      <c r="D23" s="38" t="s">
        <v>15</v>
      </c>
      <c r="E23" s="28">
        <v>86.25</v>
      </c>
      <c r="F23" s="28">
        <v>98.86</v>
      </c>
      <c r="G23" s="20">
        <v>99.7</v>
      </c>
      <c r="H23" s="14"/>
      <c r="I23" s="18">
        <f t="shared" si="3"/>
        <v>185.11</v>
      </c>
      <c r="J23" s="18">
        <f t="shared" si="4"/>
        <v>185.95</v>
      </c>
      <c r="K23" s="17">
        <f t="shared" si="0"/>
        <v>207.32320000000004</v>
      </c>
      <c r="L23" s="17">
        <f t="shared" si="1"/>
        <v>208.26400000000001</v>
      </c>
      <c r="M23" s="1"/>
      <c r="N23" s="1"/>
    </row>
    <row r="24" spans="1:16" ht="23.25" customHeight="1" x14ac:dyDescent="0.3">
      <c r="A24" s="64"/>
      <c r="B24" s="66"/>
      <c r="C24" s="4" t="s">
        <v>13</v>
      </c>
      <c r="D24" s="38" t="s">
        <v>15</v>
      </c>
      <c r="E24" s="28">
        <v>167.59</v>
      </c>
      <c r="F24" s="28">
        <v>98.86</v>
      </c>
      <c r="G24" s="20">
        <v>99.7</v>
      </c>
      <c r="H24" s="14"/>
      <c r="I24" s="40">
        <f t="shared" si="3"/>
        <v>266.45</v>
      </c>
      <c r="J24" s="18">
        <f t="shared" si="4"/>
        <v>267.29000000000002</v>
      </c>
      <c r="K24" s="17">
        <f t="shared" si="0"/>
        <v>298.42400000000004</v>
      </c>
      <c r="L24" s="17">
        <f t="shared" si="1"/>
        <v>299.36480000000006</v>
      </c>
      <c r="M24" s="1"/>
      <c r="N24" s="1"/>
    </row>
    <row r="25" spans="1:16" ht="27.75" customHeight="1" x14ac:dyDescent="0.3">
      <c r="A25" s="64"/>
      <c r="B25" s="67"/>
      <c r="C25" s="4" t="s">
        <v>12</v>
      </c>
      <c r="D25" s="38" t="s">
        <v>15</v>
      </c>
      <c r="E25" s="29">
        <v>186.73</v>
      </c>
      <c r="F25" s="28">
        <v>98.86</v>
      </c>
      <c r="G25" s="20">
        <v>99.7</v>
      </c>
      <c r="H25" s="14"/>
      <c r="I25" s="40">
        <f t="shared" si="3"/>
        <v>285.58999999999997</v>
      </c>
      <c r="J25" s="18">
        <f t="shared" si="4"/>
        <v>286.43</v>
      </c>
      <c r="K25" s="17">
        <f t="shared" si="0"/>
        <v>319.86079999999998</v>
      </c>
      <c r="L25" s="17">
        <f t="shared" si="1"/>
        <v>320.80160000000006</v>
      </c>
      <c r="M25" s="1"/>
      <c r="N25" s="1"/>
    </row>
    <row r="26" spans="1:16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20">
    <mergeCell ref="A18:A21"/>
    <mergeCell ref="B18:B21"/>
    <mergeCell ref="A22:A25"/>
    <mergeCell ref="B22:B25"/>
    <mergeCell ref="A14:A17"/>
    <mergeCell ref="B14:B17"/>
    <mergeCell ref="K7:L7"/>
    <mergeCell ref="G1:L1"/>
    <mergeCell ref="G2:J2"/>
    <mergeCell ref="C5:H6"/>
    <mergeCell ref="A9:A13"/>
    <mergeCell ref="B9:B13"/>
    <mergeCell ref="D7:D8"/>
    <mergeCell ref="C7:C8"/>
    <mergeCell ref="B7:B8"/>
    <mergeCell ref="A7:A8"/>
    <mergeCell ref="E7:E8"/>
    <mergeCell ref="H7:H8"/>
    <mergeCell ref="F7:G7"/>
    <mergeCell ref="I7:J7"/>
  </mergeCells>
  <pageMargins left="0.51181102362204722" right="0.39370078740157483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2021 каз+</vt:lpstr>
      <vt:lpstr>2022 каз+</vt:lpstr>
      <vt:lpstr>2022 каз+ (1)</vt:lpstr>
      <vt:lpstr>2023 каз+</vt:lpstr>
      <vt:lpstr>2024 каз+</vt:lpstr>
      <vt:lpstr>'2021 каз+'!Область_печати</vt:lpstr>
      <vt:lpstr>'2022 каз+'!Область_печати</vt:lpstr>
      <vt:lpstr>'2022 каз+ (1)'!Область_печати</vt:lpstr>
      <vt:lpstr>'2023 каз+'!Область_печати</vt:lpstr>
      <vt:lpstr>'2024 каз+'!Область_печати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2022-11-10T12:48:10Z</dcterms:modified>
</cp:coreProperties>
</file>