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9040" windowHeight="15990"/>
  </bookViews>
  <sheets>
    <sheet name="ТС-ТЭ" sheetId="10" r:id="rId1"/>
    <sheet name="ТС-ПВ" sheetId="1" r:id="rId2"/>
    <sheet name="ТС-ТВ" sheetId="2" state="hidden" r:id="rId3"/>
    <sheet name="Расшифровка, тенге" sheetId="3" state="hidden" r:id="rId4"/>
    <sheet name="налоги" sheetId="4" state="hidden" r:id="rId5"/>
    <sheet name="Служба сбыта расш" sheetId="6" state="hidden" r:id="rId6"/>
    <sheet name="ТС-ТВ " sheetId="12" r:id="rId7"/>
    <sheet name="ТС_ГВ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\a" localSheetId="6">#REF!</definedName>
    <definedName name="\a" localSheetId="0">#REF!</definedName>
    <definedName name="\a">#REF!</definedName>
    <definedName name="\g">#REF!</definedName>
    <definedName name="\h">#REF!</definedName>
    <definedName name="\m" localSheetId="6">#REF!</definedName>
    <definedName name="\m" localSheetId="0">#REF!</definedName>
    <definedName name="\m">#REF!</definedName>
    <definedName name="\n" localSheetId="6">#REF!</definedName>
    <definedName name="\n" localSheetId="0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Y">#REF!</definedName>
    <definedName name="\Z">#REF!</definedName>
    <definedName name="____________SP1" localSheetId="6">[1]FES!#REF!</definedName>
    <definedName name="____________SP1">#REF!</definedName>
    <definedName name="____________SP10" localSheetId="6">[1]FES!#REF!</definedName>
    <definedName name="____________SP10">#REF!</definedName>
    <definedName name="____________SP11" localSheetId="6">[1]FES!#REF!</definedName>
    <definedName name="____________SP11">#REF!</definedName>
    <definedName name="____________SP12" localSheetId="6">[1]FES!#REF!</definedName>
    <definedName name="____________SP12">#REF!</definedName>
    <definedName name="____________SP13" localSheetId="6">[1]FES!#REF!</definedName>
    <definedName name="____________SP13">#REF!</definedName>
    <definedName name="____________SP14" localSheetId="6">[1]FES!#REF!</definedName>
    <definedName name="____________SP14">#REF!</definedName>
    <definedName name="____________SP15" localSheetId="6">[1]FES!#REF!</definedName>
    <definedName name="____________SP15">#REF!</definedName>
    <definedName name="____________SP16" localSheetId="6">[1]FES!#REF!</definedName>
    <definedName name="____________SP16">#REF!</definedName>
    <definedName name="____________SP17" localSheetId="6">[1]FES!#REF!</definedName>
    <definedName name="____________SP17">#REF!</definedName>
    <definedName name="____________SP18" localSheetId="6">[1]FES!#REF!</definedName>
    <definedName name="____________SP18">#REF!</definedName>
    <definedName name="____________SP19" localSheetId="6">[1]FES!#REF!</definedName>
    <definedName name="____________SP19">#REF!</definedName>
    <definedName name="____________SP2" localSheetId="6">[1]FES!#REF!</definedName>
    <definedName name="____________SP2">#REF!</definedName>
    <definedName name="____________SP20" localSheetId="6">[1]FES!#REF!</definedName>
    <definedName name="____________SP20">#REF!</definedName>
    <definedName name="____________SP3" localSheetId="6">[1]FES!#REF!</definedName>
    <definedName name="____________SP3">#REF!</definedName>
    <definedName name="____________SP4" localSheetId="6">[1]FES!#REF!</definedName>
    <definedName name="____________SP4">#REF!</definedName>
    <definedName name="____________SP5" localSheetId="6">[1]FES!#REF!</definedName>
    <definedName name="____________SP5">#REF!</definedName>
    <definedName name="____________SP7" localSheetId="6">[1]FES!#REF!</definedName>
    <definedName name="____________SP7">#REF!</definedName>
    <definedName name="____________SP8" localSheetId="6">[1]FES!#REF!</definedName>
    <definedName name="____________SP8">#REF!</definedName>
    <definedName name="____________SP9" localSheetId="6">[1]FES!#REF!</definedName>
    <definedName name="____________SP9">#REF!</definedName>
    <definedName name="___________SP1" localSheetId="6">[1]FES!#REF!</definedName>
    <definedName name="___________SP1">#REF!</definedName>
    <definedName name="___________SP10" localSheetId="6">[1]FES!#REF!</definedName>
    <definedName name="___________SP10">#REF!</definedName>
    <definedName name="___________SP11" localSheetId="6">[1]FES!#REF!</definedName>
    <definedName name="___________SP11">#REF!</definedName>
    <definedName name="___________SP12" localSheetId="6">[1]FES!#REF!</definedName>
    <definedName name="___________SP12">#REF!</definedName>
    <definedName name="___________SP13" localSheetId="6">[1]FES!#REF!</definedName>
    <definedName name="___________SP13">#REF!</definedName>
    <definedName name="___________SP14" localSheetId="6">[1]FES!#REF!</definedName>
    <definedName name="___________SP14">#REF!</definedName>
    <definedName name="___________SP15" localSheetId="6">[1]FES!#REF!</definedName>
    <definedName name="___________SP15">#REF!</definedName>
    <definedName name="___________SP16" localSheetId="6">[1]FES!#REF!</definedName>
    <definedName name="___________SP16">#REF!</definedName>
    <definedName name="___________SP17" localSheetId="6">[1]FES!#REF!</definedName>
    <definedName name="___________SP17">#REF!</definedName>
    <definedName name="___________SP18" localSheetId="6">[1]FES!#REF!</definedName>
    <definedName name="___________SP18">#REF!</definedName>
    <definedName name="___________SP19" localSheetId="6">[1]FES!#REF!</definedName>
    <definedName name="___________SP19">#REF!</definedName>
    <definedName name="___________SP2" localSheetId="6">[1]FES!#REF!</definedName>
    <definedName name="___________SP2">#REF!</definedName>
    <definedName name="___________SP20" localSheetId="6">[1]FES!#REF!</definedName>
    <definedName name="___________SP20">#REF!</definedName>
    <definedName name="___________SP3" localSheetId="6">[1]FES!#REF!</definedName>
    <definedName name="___________SP3">#REF!</definedName>
    <definedName name="___________SP4" localSheetId="6">[1]FES!#REF!</definedName>
    <definedName name="___________SP4">#REF!</definedName>
    <definedName name="___________SP5" localSheetId="6">[1]FES!#REF!</definedName>
    <definedName name="___________SP5">#REF!</definedName>
    <definedName name="___________SP7" localSheetId="6">[1]FES!#REF!</definedName>
    <definedName name="___________SP7">#REF!</definedName>
    <definedName name="___________SP8" localSheetId="6">[1]FES!#REF!</definedName>
    <definedName name="___________SP8">#REF!</definedName>
    <definedName name="___________SP9" localSheetId="6">[1]FES!#REF!</definedName>
    <definedName name="___________SP9">#REF!</definedName>
    <definedName name="__________SP1" localSheetId="6">[1]FES!#REF!</definedName>
    <definedName name="__________SP1">#REF!</definedName>
    <definedName name="__________SP10" localSheetId="6">[1]FES!#REF!</definedName>
    <definedName name="__________SP10">#REF!</definedName>
    <definedName name="__________SP11" localSheetId="6">[1]FES!#REF!</definedName>
    <definedName name="__________SP11">#REF!</definedName>
    <definedName name="__________SP12" localSheetId="6">[1]FES!#REF!</definedName>
    <definedName name="__________SP12">#REF!</definedName>
    <definedName name="__________SP13" localSheetId="6">[1]FES!#REF!</definedName>
    <definedName name="__________SP13">#REF!</definedName>
    <definedName name="__________SP14" localSheetId="6">[1]FES!#REF!</definedName>
    <definedName name="__________SP14">#REF!</definedName>
    <definedName name="__________SP15" localSheetId="6">[1]FES!#REF!</definedName>
    <definedName name="__________SP15">#REF!</definedName>
    <definedName name="__________SP16" localSheetId="6">[1]FES!#REF!</definedName>
    <definedName name="__________SP16">#REF!</definedName>
    <definedName name="__________SP17" localSheetId="6">[1]FES!#REF!</definedName>
    <definedName name="__________SP17">#REF!</definedName>
    <definedName name="__________SP18" localSheetId="6">[1]FES!#REF!</definedName>
    <definedName name="__________SP18">#REF!</definedName>
    <definedName name="__________SP19" localSheetId="6">[1]FES!#REF!</definedName>
    <definedName name="__________SP19">#REF!</definedName>
    <definedName name="__________SP2" localSheetId="6">[1]FES!#REF!</definedName>
    <definedName name="__________SP2">#REF!</definedName>
    <definedName name="__________SP20" localSheetId="6">[1]FES!#REF!</definedName>
    <definedName name="__________SP20">#REF!</definedName>
    <definedName name="__________SP3" localSheetId="6">[1]FES!#REF!</definedName>
    <definedName name="__________SP3">#REF!</definedName>
    <definedName name="__________SP4" localSheetId="6">[1]FES!#REF!</definedName>
    <definedName name="__________SP4">#REF!</definedName>
    <definedName name="__________SP5" localSheetId="6">[1]FES!#REF!</definedName>
    <definedName name="__________SP5">#REF!</definedName>
    <definedName name="__________SP7" localSheetId="6">[1]FES!#REF!</definedName>
    <definedName name="__________SP7">#REF!</definedName>
    <definedName name="__________SP8" localSheetId="6">[1]FES!#REF!</definedName>
    <definedName name="__________SP8">#REF!</definedName>
    <definedName name="__________SP9" localSheetId="6">[1]FES!#REF!</definedName>
    <definedName name="__________SP9">#REF!</definedName>
    <definedName name="_________SP1" localSheetId="6">[1]FES!#REF!</definedName>
    <definedName name="_________SP1">#REF!</definedName>
    <definedName name="_________SP10" localSheetId="6">[1]FES!#REF!</definedName>
    <definedName name="_________SP10">#REF!</definedName>
    <definedName name="_________SP11" localSheetId="6">[1]FES!#REF!</definedName>
    <definedName name="_________SP11">#REF!</definedName>
    <definedName name="_________SP12" localSheetId="6">[1]FES!#REF!</definedName>
    <definedName name="_________SP12">#REF!</definedName>
    <definedName name="_________SP13" localSheetId="6">[1]FES!#REF!</definedName>
    <definedName name="_________SP13">#REF!</definedName>
    <definedName name="_________SP14" localSheetId="6">[1]FES!#REF!</definedName>
    <definedName name="_________SP14">#REF!</definedName>
    <definedName name="_________SP15" localSheetId="6">[1]FES!#REF!</definedName>
    <definedName name="_________SP15">#REF!</definedName>
    <definedName name="_________SP16" localSheetId="6">[1]FES!#REF!</definedName>
    <definedName name="_________SP16">#REF!</definedName>
    <definedName name="_________SP17" localSheetId="6">[1]FES!#REF!</definedName>
    <definedName name="_________SP17">#REF!</definedName>
    <definedName name="_________SP18" localSheetId="6">[1]FES!#REF!</definedName>
    <definedName name="_________SP18">#REF!</definedName>
    <definedName name="_________SP19" localSheetId="6">[1]FES!#REF!</definedName>
    <definedName name="_________SP19">#REF!</definedName>
    <definedName name="_________SP2" localSheetId="6">[1]FES!#REF!</definedName>
    <definedName name="_________SP2">#REF!</definedName>
    <definedName name="_________SP20" localSheetId="6">[1]FES!#REF!</definedName>
    <definedName name="_________SP20">#REF!</definedName>
    <definedName name="_________SP3" localSheetId="6">[1]FES!#REF!</definedName>
    <definedName name="_________SP3">#REF!</definedName>
    <definedName name="_________SP4" localSheetId="6">[1]FES!#REF!</definedName>
    <definedName name="_________SP4">#REF!</definedName>
    <definedName name="_________SP5" localSheetId="6">[1]FES!#REF!</definedName>
    <definedName name="_________SP5">#REF!</definedName>
    <definedName name="_________SP7" localSheetId="6">[1]FES!#REF!</definedName>
    <definedName name="_________SP7">#REF!</definedName>
    <definedName name="_________SP8" localSheetId="6">[1]FES!#REF!</definedName>
    <definedName name="_________SP8">#REF!</definedName>
    <definedName name="_________SP9" localSheetId="6">[1]FES!#REF!</definedName>
    <definedName name="_________SP9">#REF!</definedName>
    <definedName name="________SP1" localSheetId="6">[1]FES!#REF!</definedName>
    <definedName name="________SP1">#REF!</definedName>
    <definedName name="________SP10" localSheetId="6">[1]FES!#REF!</definedName>
    <definedName name="________SP10">#REF!</definedName>
    <definedName name="________SP11" localSheetId="6">[1]FES!#REF!</definedName>
    <definedName name="________SP11">#REF!</definedName>
    <definedName name="________SP12" localSheetId="6">[1]FES!#REF!</definedName>
    <definedName name="________SP12">#REF!</definedName>
    <definedName name="________SP13" localSheetId="6">[1]FES!#REF!</definedName>
    <definedName name="________SP13">#REF!</definedName>
    <definedName name="________SP14" localSheetId="6">[1]FES!#REF!</definedName>
    <definedName name="________SP14">#REF!</definedName>
    <definedName name="________SP15" localSheetId="6">[1]FES!#REF!</definedName>
    <definedName name="________SP15">#REF!</definedName>
    <definedName name="________SP16" localSheetId="6">[1]FES!#REF!</definedName>
    <definedName name="________SP16">#REF!</definedName>
    <definedName name="________SP17" localSheetId="6">[1]FES!#REF!</definedName>
    <definedName name="________SP17">#REF!</definedName>
    <definedName name="________SP18" localSheetId="6">[1]FES!#REF!</definedName>
    <definedName name="________SP18">#REF!</definedName>
    <definedName name="________SP19" localSheetId="6">[1]FES!#REF!</definedName>
    <definedName name="________SP19">#REF!</definedName>
    <definedName name="________SP2" localSheetId="6">[1]FES!#REF!</definedName>
    <definedName name="________SP2">#REF!</definedName>
    <definedName name="________SP20" localSheetId="6">[1]FES!#REF!</definedName>
    <definedName name="________SP20">#REF!</definedName>
    <definedName name="________SP3" localSheetId="6">[1]FES!#REF!</definedName>
    <definedName name="________SP3">#REF!</definedName>
    <definedName name="________SP4" localSheetId="6">[1]FES!#REF!</definedName>
    <definedName name="________SP4">#REF!</definedName>
    <definedName name="________SP5" localSheetId="6">[1]FES!#REF!</definedName>
    <definedName name="________SP5">#REF!</definedName>
    <definedName name="________SP7" localSheetId="6">[1]FES!#REF!</definedName>
    <definedName name="________SP7">#REF!</definedName>
    <definedName name="________SP8" localSheetId="6">[1]FES!#REF!</definedName>
    <definedName name="________SP8">#REF!</definedName>
    <definedName name="________SP9" localSheetId="6">[1]FES!#REF!</definedName>
    <definedName name="________SP9">#REF!</definedName>
    <definedName name="_______SP1" localSheetId="6">[1]FES!#REF!</definedName>
    <definedName name="_______SP1">#REF!</definedName>
    <definedName name="_______SP10" localSheetId="6">[1]FES!#REF!</definedName>
    <definedName name="_______SP10">#REF!</definedName>
    <definedName name="_______SP11" localSheetId="6">[1]FES!#REF!</definedName>
    <definedName name="_______SP11">#REF!</definedName>
    <definedName name="_______SP12" localSheetId="6">[1]FES!#REF!</definedName>
    <definedName name="_______SP12">#REF!</definedName>
    <definedName name="_______SP13" localSheetId="6">[1]FES!#REF!</definedName>
    <definedName name="_______SP13">#REF!</definedName>
    <definedName name="_______SP14" localSheetId="6">[1]FES!#REF!</definedName>
    <definedName name="_______SP14">#REF!</definedName>
    <definedName name="_______SP15" localSheetId="6">[1]FES!#REF!</definedName>
    <definedName name="_______SP15">#REF!</definedName>
    <definedName name="_______SP16" localSheetId="6">[1]FES!#REF!</definedName>
    <definedName name="_______SP16">#REF!</definedName>
    <definedName name="_______SP17" localSheetId="6">[1]FES!#REF!</definedName>
    <definedName name="_______SP17">#REF!</definedName>
    <definedName name="_______SP18" localSheetId="6">[1]FES!#REF!</definedName>
    <definedName name="_______SP18">#REF!</definedName>
    <definedName name="_______SP19" localSheetId="6">[1]FES!#REF!</definedName>
    <definedName name="_______SP19">#REF!</definedName>
    <definedName name="_______SP2" localSheetId="6">[1]FES!#REF!</definedName>
    <definedName name="_______SP2">#REF!</definedName>
    <definedName name="_______SP20" localSheetId="6">[1]FES!#REF!</definedName>
    <definedName name="_______SP20">#REF!</definedName>
    <definedName name="_______SP3" localSheetId="6">[1]FES!#REF!</definedName>
    <definedName name="_______SP3">#REF!</definedName>
    <definedName name="_______SP4" localSheetId="6">[1]FES!#REF!</definedName>
    <definedName name="_______SP4">#REF!</definedName>
    <definedName name="_______SP5" localSheetId="6">[1]FES!#REF!</definedName>
    <definedName name="_______SP5">#REF!</definedName>
    <definedName name="_______SP7" localSheetId="6">[1]FES!#REF!</definedName>
    <definedName name="_______SP7">#REF!</definedName>
    <definedName name="_______SP8" localSheetId="6">[1]FES!#REF!</definedName>
    <definedName name="_______SP8">#REF!</definedName>
    <definedName name="_______SP9" localSheetId="6">[1]FES!#REF!</definedName>
    <definedName name="_______SP9">#REF!</definedName>
    <definedName name="______IV65900">#REF!</definedName>
    <definedName name="______IV66000">#REF!</definedName>
    <definedName name="______IV69000">#REF!</definedName>
    <definedName name="______IV70000">#REF!</definedName>
    <definedName name="______JA1">#REF!</definedName>
    <definedName name="______KA1">#REF!</definedName>
    <definedName name="______LA1">#REF!</definedName>
    <definedName name="______MIF2">#REF!</definedName>
    <definedName name="______RA1">#REF!</definedName>
    <definedName name="______SP1" localSheetId="6">[1]FES!#REF!</definedName>
    <definedName name="______SP1">#REF!</definedName>
    <definedName name="______SP10" localSheetId="6">[1]FES!#REF!</definedName>
    <definedName name="______SP10">#REF!</definedName>
    <definedName name="______SP11" localSheetId="6">[1]FES!#REF!</definedName>
    <definedName name="______SP11">#REF!</definedName>
    <definedName name="______SP12" localSheetId="6">[1]FES!#REF!</definedName>
    <definedName name="______SP12">#REF!</definedName>
    <definedName name="______SP13" localSheetId="6">[1]FES!#REF!</definedName>
    <definedName name="______SP13">#REF!</definedName>
    <definedName name="______SP14" localSheetId="6">[1]FES!#REF!</definedName>
    <definedName name="______SP14">#REF!</definedName>
    <definedName name="______SP15" localSheetId="6">[1]FES!#REF!</definedName>
    <definedName name="______SP15">#REF!</definedName>
    <definedName name="______SP16" localSheetId="6">[1]FES!#REF!</definedName>
    <definedName name="______SP16">#REF!</definedName>
    <definedName name="______SP17" localSheetId="6">[1]FES!#REF!</definedName>
    <definedName name="______SP17">#REF!</definedName>
    <definedName name="______SP18" localSheetId="6">[1]FES!#REF!</definedName>
    <definedName name="______SP18">#REF!</definedName>
    <definedName name="______SP19" localSheetId="6">[1]FES!#REF!</definedName>
    <definedName name="______SP19">#REF!</definedName>
    <definedName name="______SP2" localSheetId="6">[1]FES!#REF!</definedName>
    <definedName name="______SP2">#REF!</definedName>
    <definedName name="______SP20" localSheetId="6">[1]FES!#REF!</definedName>
    <definedName name="______SP20">#REF!</definedName>
    <definedName name="______SP3" localSheetId="6">[1]FES!#REF!</definedName>
    <definedName name="______SP3">#REF!</definedName>
    <definedName name="______SP4" localSheetId="6">[1]FES!#REF!</definedName>
    <definedName name="______SP4">#REF!</definedName>
    <definedName name="______SP5" localSheetId="6">[1]FES!#REF!</definedName>
    <definedName name="______SP5">#REF!</definedName>
    <definedName name="______SP7" localSheetId="6">[1]FES!#REF!</definedName>
    <definedName name="______SP7">#REF!</definedName>
    <definedName name="______SP8" localSheetId="6">[1]FES!#REF!</definedName>
    <definedName name="______SP8">#REF!</definedName>
    <definedName name="______SP9" localSheetId="6">[1]FES!#REF!</definedName>
    <definedName name="______SP9">#REF!</definedName>
    <definedName name="_____A70000">#REF!</definedName>
    <definedName name="_____A80000">#REF!</definedName>
    <definedName name="_____IV65900">#REF!</definedName>
    <definedName name="_____IV66000">#REF!</definedName>
    <definedName name="_____IV69000">#REF!</definedName>
    <definedName name="_____IV70000">#REF!</definedName>
    <definedName name="_____JA1">#REF!</definedName>
    <definedName name="_____KA1">#REF!</definedName>
    <definedName name="_____KRD1">#REF!</definedName>
    <definedName name="_____KRD2">#REF!</definedName>
    <definedName name="_____LA1">#REF!</definedName>
    <definedName name="_____MIF1">#REF!</definedName>
    <definedName name="_____MIF2">#REF!</definedName>
    <definedName name="_____RA1">#REF!</definedName>
    <definedName name="_____sh1">#REF!</definedName>
    <definedName name="_____SP1" localSheetId="6">[1]FES!#REF!</definedName>
    <definedName name="_____SP1">#REF!</definedName>
    <definedName name="_____SP10" localSheetId="6">[1]FES!#REF!</definedName>
    <definedName name="_____SP10">#REF!</definedName>
    <definedName name="_____SP11" localSheetId="6">[1]FES!#REF!</definedName>
    <definedName name="_____SP11">#REF!</definedName>
    <definedName name="_____SP12" localSheetId="6">[1]FES!#REF!</definedName>
    <definedName name="_____SP12">#REF!</definedName>
    <definedName name="_____SP13" localSheetId="6">[1]FES!#REF!</definedName>
    <definedName name="_____SP13">#REF!</definedName>
    <definedName name="_____SP14" localSheetId="6">[1]FES!#REF!</definedName>
    <definedName name="_____SP14">#REF!</definedName>
    <definedName name="_____SP15" localSheetId="6">[1]FES!#REF!</definedName>
    <definedName name="_____SP15">#REF!</definedName>
    <definedName name="_____SP16" localSheetId="6">[1]FES!#REF!</definedName>
    <definedName name="_____SP16">#REF!</definedName>
    <definedName name="_____SP17" localSheetId="6">[1]FES!#REF!</definedName>
    <definedName name="_____SP17">#REF!</definedName>
    <definedName name="_____SP18" localSheetId="6">[1]FES!#REF!</definedName>
    <definedName name="_____SP18">#REF!</definedName>
    <definedName name="_____SP19" localSheetId="6">[1]FES!#REF!</definedName>
    <definedName name="_____SP19">#REF!</definedName>
    <definedName name="_____SP2" localSheetId="6">[1]FES!#REF!</definedName>
    <definedName name="_____SP2">#REF!</definedName>
    <definedName name="_____SP20" localSheetId="6">[1]FES!#REF!</definedName>
    <definedName name="_____SP20">#REF!</definedName>
    <definedName name="_____SP3" localSheetId="6">[1]FES!#REF!</definedName>
    <definedName name="_____SP3">#REF!</definedName>
    <definedName name="_____SP4" localSheetId="6">[1]FES!#REF!</definedName>
    <definedName name="_____SP4">#REF!</definedName>
    <definedName name="_____SP5" localSheetId="6">[1]FES!#REF!</definedName>
    <definedName name="_____SP5">#REF!</definedName>
    <definedName name="_____SP7" localSheetId="6">[1]FES!#REF!</definedName>
    <definedName name="_____SP7">#REF!</definedName>
    <definedName name="_____SP8" localSheetId="6">[1]FES!#REF!</definedName>
    <definedName name="_____SP8">#REF!</definedName>
    <definedName name="_____SP9" localSheetId="6">[1]FES!#REF!</definedName>
    <definedName name="_____SP9">#REF!</definedName>
    <definedName name="____A70000">#REF!</definedName>
    <definedName name="____A80000">#REF!</definedName>
    <definedName name="____IRR1">#REF!</definedName>
    <definedName name="____IV65900">#REF!</definedName>
    <definedName name="____IV66000">#REF!</definedName>
    <definedName name="____IV69000">#REF!</definedName>
    <definedName name="____IV70000">#REF!</definedName>
    <definedName name="____JA1">#REF!</definedName>
    <definedName name="____KA1">#REF!</definedName>
    <definedName name="____LA1">#REF!</definedName>
    <definedName name="____MIF1">#REF!</definedName>
    <definedName name="____MIF2">#REF!</definedName>
    <definedName name="____NPV1">#REF!</definedName>
    <definedName name="____PG1">#REF!</definedName>
    <definedName name="____PG3">#REF!</definedName>
    <definedName name="____RA1">#REF!</definedName>
    <definedName name="____sh1">#REF!</definedName>
    <definedName name="____SP1" localSheetId="6">[1]FES!#REF!</definedName>
    <definedName name="____SP1">#REF!</definedName>
    <definedName name="____SP10" localSheetId="6">[1]FES!#REF!</definedName>
    <definedName name="____SP10">#REF!</definedName>
    <definedName name="____SP11" localSheetId="6">[1]FES!#REF!</definedName>
    <definedName name="____SP11">#REF!</definedName>
    <definedName name="____SP12" localSheetId="6">[1]FES!#REF!</definedName>
    <definedName name="____SP12">#REF!</definedName>
    <definedName name="____SP13" localSheetId="6">[1]FES!#REF!</definedName>
    <definedName name="____SP13">#REF!</definedName>
    <definedName name="____SP14" localSheetId="6">[1]FES!#REF!</definedName>
    <definedName name="____SP14">#REF!</definedName>
    <definedName name="____SP15" localSheetId="6">[1]FES!#REF!</definedName>
    <definedName name="____SP15">#REF!</definedName>
    <definedName name="____SP16" localSheetId="6">[1]FES!#REF!</definedName>
    <definedName name="____SP16">#REF!</definedName>
    <definedName name="____SP17" localSheetId="6">[1]FES!#REF!</definedName>
    <definedName name="____SP17">#REF!</definedName>
    <definedName name="____SP18" localSheetId="6">[1]FES!#REF!</definedName>
    <definedName name="____SP18">#REF!</definedName>
    <definedName name="____SP19" localSheetId="6">[1]FES!#REF!</definedName>
    <definedName name="____SP19">#REF!</definedName>
    <definedName name="____SP2" localSheetId="6">[1]FES!#REF!</definedName>
    <definedName name="____SP2">#REF!</definedName>
    <definedName name="____SP20" localSheetId="6">[1]FES!#REF!</definedName>
    <definedName name="____SP20">#REF!</definedName>
    <definedName name="____SP3" localSheetId="6">[1]FES!#REF!</definedName>
    <definedName name="____SP3">#REF!</definedName>
    <definedName name="____SP4" localSheetId="6">[1]FES!#REF!</definedName>
    <definedName name="____SP4">#REF!</definedName>
    <definedName name="____SP5" localSheetId="6">[1]FES!#REF!</definedName>
    <definedName name="____SP5">#REF!</definedName>
    <definedName name="____SP7" localSheetId="6">[1]FES!#REF!</definedName>
    <definedName name="____SP7">#REF!</definedName>
    <definedName name="____SP8" localSheetId="6">[1]FES!#REF!</definedName>
    <definedName name="____SP8">#REF!</definedName>
    <definedName name="____SP9" localSheetId="6">[1]FES!#REF!</definedName>
    <definedName name="____SP9">#REF!</definedName>
    <definedName name="___10__123Graph_ACHART_17" hidden="1">#REF!</definedName>
    <definedName name="___11__123Graph_ACHART_18" hidden="1">#REF!</definedName>
    <definedName name="___12__123Graph_ACHART_2" hidden="1">#REF!</definedName>
    <definedName name="___13__123Graph_ACHART_22" hidden="1">#REF!</definedName>
    <definedName name="___14__123Graph_ACHART_23" hidden="1">#REF!</definedName>
    <definedName name="___15__123Graph_ACHART_24" hidden="1">#REF!</definedName>
    <definedName name="___16__123Graph_ACHART_25" hidden="1">#REF!</definedName>
    <definedName name="___17__123Graph_ACHART_26" hidden="1">#REF!</definedName>
    <definedName name="___18__123Graph_ACHART_27" hidden="1">#REF!</definedName>
    <definedName name="___19__123Graph_ACHART_28" hidden="1">#REF!</definedName>
    <definedName name="___2__123Graph_ACHART_1" hidden="1">#REF!</definedName>
    <definedName name="___20__123Graph_ACHART_29" hidden="1">#REF!</definedName>
    <definedName name="___21__123Graph_ACHART_3" hidden="1">#REF!</definedName>
    <definedName name="___22__123Graph_ACHART_30" hidden="1">#REF!</definedName>
    <definedName name="___23__123Graph_ACHART_4" hidden="1">#REF!</definedName>
    <definedName name="___24__123Graph_ACHART_5" hidden="1">#REF!</definedName>
    <definedName name="___25__123Graph_ACHART_6" hidden="1">#REF!</definedName>
    <definedName name="___26__123Graph_ACHART_7" hidden="1">#REF!</definedName>
    <definedName name="___27__123Graph_ACHART_8" hidden="1">#REF!</definedName>
    <definedName name="___28__123Graph_ACHART_9" hidden="1">#REF!</definedName>
    <definedName name="___29__123Graph_BCHART_1" hidden="1">#REF!</definedName>
    <definedName name="___3__123Graph_ACHART_10" hidden="1">#REF!</definedName>
    <definedName name="___30__123Graph_BCHART_10" hidden="1">#REF!</definedName>
    <definedName name="___31__123Graph_BCHART_11" hidden="1">#REF!</definedName>
    <definedName name="___32__123Graph_BCHART_12" hidden="1">#REF!</definedName>
    <definedName name="___33__123Graph_BCHART_13" hidden="1">#REF!</definedName>
    <definedName name="___34__123Graph_BCHART_14" hidden="1">#REF!</definedName>
    <definedName name="___35__123Graph_BCHART_15" hidden="1">#REF!</definedName>
    <definedName name="___36__123Graph_BCHART_16" hidden="1">#REF!</definedName>
    <definedName name="___37__123Graph_BCHART_17" hidden="1">#REF!</definedName>
    <definedName name="___38__123Graph_BCHART_18" hidden="1">#REF!</definedName>
    <definedName name="___39__123Graph_BCHART_2" hidden="1">#REF!</definedName>
    <definedName name="___4__123Graph_ACHART_11" hidden="1">#REF!</definedName>
    <definedName name="___40__123Graph_BCHART_22" hidden="1">#REF!</definedName>
    <definedName name="___41__123Graph_BCHART_23" hidden="1">#REF!</definedName>
    <definedName name="___42__123Graph_BCHART_24" hidden="1">#REF!</definedName>
    <definedName name="___43__123Graph_BCHART_25" hidden="1">#REF!</definedName>
    <definedName name="___44__123Graph_BCHART_26" hidden="1">#REF!</definedName>
    <definedName name="___45__123Graph_BCHART_27" hidden="1">#REF!</definedName>
    <definedName name="___46__123Graph_BCHART_28" hidden="1">#REF!</definedName>
    <definedName name="___47__123Graph_BCHART_29" hidden="1">#REF!</definedName>
    <definedName name="___48__123Graph_BCHART_3" hidden="1">#REF!</definedName>
    <definedName name="___49__123Graph_BCHART_30" hidden="1">#REF!</definedName>
    <definedName name="___5__123Graph_ACHART_12" hidden="1">#REF!</definedName>
    <definedName name="___50__123Graph_BCHART_4" hidden="1">#REF!</definedName>
    <definedName name="___51__123Graph_BCHART_5" hidden="1">#REF!</definedName>
    <definedName name="___52__123Graph_BCHART_6" hidden="1">#REF!</definedName>
    <definedName name="___53__123Graph_BCHART_7" hidden="1">#REF!</definedName>
    <definedName name="___54__123Graph_BCHART_8" hidden="1">#REF!</definedName>
    <definedName name="___55__123Graph_BCHART_9" hidden="1">#REF!</definedName>
    <definedName name="___56__123Graph_CCHART_25" hidden="1">#REF!</definedName>
    <definedName name="___57__123Graph_CCHART_26" hidden="1">#REF!</definedName>
    <definedName name="___58__123Graph_CCHART_27" hidden="1">#REF!</definedName>
    <definedName name="___59__123Graph_CCHART_28" hidden="1">#REF!</definedName>
    <definedName name="___6__123Graph_ACHART_13" hidden="1">#REF!</definedName>
    <definedName name="___60__123Graph_CCHART_29" hidden="1">#REF!</definedName>
    <definedName name="___61__123Graph_CCHART_30" hidden="1">#REF!</definedName>
    <definedName name="___62__123Graph_DCHART_25" hidden="1">#REF!</definedName>
    <definedName name="___63__123Graph_DCHART_26" hidden="1">#REF!</definedName>
    <definedName name="___64__123Graph_DCHART_27" hidden="1">#REF!</definedName>
    <definedName name="___65__123Graph_DCHART_28" hidden="1">#REF!</definedName>
    <definedName name="___66__123Graph_DCHART_29" hidden="1">#REF!</definedName>
    <definedName name="___67__123Graph_DCHART_30" hidden="1">#REF!</definedName>
    <definedName name="___68__123Graph_XCHART_10" hidden="1">#REF!</definedName>
    <definedName name="___69__123Graph_XCHART_11" hidden="1">#REF!</definedName>
    <definedName name="___7__123Graph_ACHART_14" hidden="1">#REF!</definedName>
    <definedName name="___70__123Graph_XCHART_12" hidden="1">#REF!</definedName>
    <definedName name="___71__123Graph_XCHART_13" hidden="1">#REF!</definedName>
    <definedName name="___72__123Graph_XCHART_14" hidden="1">#REF!</definedName>
    <definedName name="___73__123Graph_XCHART_15" hidden="1">#REF!</definedName>
    <definedName name="___74__123Graph_XCHART_16" hidden="1">#REF!</definedName>
    <definedName name="___75__123Graph_XCHART_2" hidden="1">#REF!</definedName>
    <definedName name="___76__123Graph_XCHART_3" hidden="1">#REF!</definedName>
    <definedName name="___77__123Graph_XCHART_4" hidden="1">#REF!</definedName>
    <definedName name="___78__123Graph_XCHART_5" hidden="1">#REF!</definedName>
    <definedName name="___79__123Graph_XCHART_6" hidden="1">#REF!</definedName>
    <definedName name="___8__123Graph_ACHART_15" hidden="1">#REF!</definedName>
    <definedName name="___80__123Graph_XCHART_7" hidden="1">#REF!</definedName>
    <definedName name="___81__123Graph_XCHART_8" hidden="1">#REF!</definedName>
    <definedName name="___82__123Graph_XCHART_9" hidden="1">#REF!</definedName>
    <definedName name="___9__123Graph_ACHART_16" hidden="1">#REF!</definedName>
    <definedName name="___A70000">#REF!</definedName>
    <definedName name="___A80000">#REF!</definedName>
    <definedName name="___IRR1">#REF!</definedName>
    <definedName name="___IV65900">#REF!</definedName>
    <definedName name="___IV66000">#REF!</definedName>
    <definedName name="___IV69000">#REF!</definedName>
    <definedName name="___IV70000">#REF!</definedName>
    <definedName name="___JA1">#REF!</definedName>
    <definedName name="___KA1">#REF!</definedName>
    <definedName name="___KRD1">#REF!</definedName>
    <definedName name="___KRD2">#REF!</definedName>
    <definedName name="___LA1">#REF!</definedName>
    <definedName name="___MIF1">#REF!</definedName>
    <definedName name="___MIF2">#REF!</definedName>
    <definedName name="___NPV1">#REF!</definedName>
    <definedName name="___PG1">#REF!</definedName>
    <definedName name="___PG3">#REF!</definedName>
    <definedName name="___RA1">#REF!</definedName>
    <definedName name="___sh1">#REF!</definedName>
    <definedName name="___SP1" localSheetId="6">[1]FES!#REF!</definedName>
    <definedName name="___SP1">#REF!</definedName>
    <definedName name="___SP10" localSheetId="6">[1]FES!#REF!</definedName>
    <definedName name="___SP10">#REF!</definedName>
    <definedName name="___SP11" localSheetId="6">[1]FES!#REF!</definedName>
    <definedName name="___SP11">#REF!</definedName>
    <definedName name="___SP12" localSheetId="6">[1]FES!#REF!</definedName>
    <definedName name="___SP12">#REF!</definedName>
    <definedName name="___SP13" localSheetId="6">[1]FES!#REF!</definedName>
    <definedName name="___SP13">#REF!</definedName>
    <definedName name="___SP14" localSheetId="6">[1]FES!#REF!</definedName>
    <definedName name="___SP14">#REF!</definedName>
    <definedName name="___SP15" localSheetId="6">[1]FES!#REF!</definedName>
    <definedName name="___SP15">#REF!</definedName>
    <definedName name="___SP16" localSheetId="6">[1]FES!#REF!</definedName>
    <definedName name="___SP16">#REF!</definedName>
    <definedName name="___SP17" localSheetId="6">[1]FES!#REF!</definedName>
    <definedName name="___SP17">#REF!</definedName>
    <definedName name="___SP18" localSheetId="6">[1]FES!#REF!</definedName>
    <definedName name="___SP18">#REF!</definedName>
    <definedName name="___SP19" localSheetId="6">[1]FES!#REF!</definedName>
    <definedName name="___SP19">#REF!</definedName>
    <definedName name="___SP2" localSheetId="6">[1]FES!#REF!</definedName>
    <definedName name="___SP2">#REF!</definedName>
    <definedName name="___SP20" localSheetId="6">[1]FES!#REF!</definedName>
    <definedName name="___SP20">#REF!</definedName>
    <definedName name="___SP3" localSheetId="6">[1]FES!#REF!</definedName>
    <definedName name="___SP3">#REF!</definedName>
    <definedName name="___SP4" localSheetId="6">[1]FES!#REF!</definedName>
    <definedName name="___SP4">#REF!</definedName>
    <definedName name="___SP5" localSheetId="6">[1]FES!#REF!</definedName>
    <definedName name="___SP5">#REF!</definedName>
    <definedName name="___SP7" localSheetId="6">[1]FES!#REF!</definedName>
    <definedName name="___SP7">#REF!</definedName>
    <definedName name="___SP8" localSheetId="6">[1]FES!#REF!</definedName>
    <definedName name="___SP8">#REF!</definedName>
    <definedName name="___SP9" localSheetId="6">[1]FES!#REF!</definedName>
    <definedName name="___SP9">#REF!</definedName>
    <definedName name="__1__123Graph_ACHART_3" hidden="1">#REF!</definedName>
    <definedName name="__10__123Graph_ACHART_17" hidden="1">#REF!</definedName>
    <definedName name="__11__123Graph_ACHART_18" hidden="1">#REF!</definedName>
    <definedName name="__12__123Graph_ACHART_2" hidden="1">#REF!</definedName>
    <definedName name="__123Graph_A" hidden="1">#REF!</definedName>
    <definedName name="__123Graph_ACOAL" hidden="1">#REF!</definedName>
    <definedName name="__123Graph_AOILIPR" hidden="1">#REF!</definedName>
    <definedName name="__123Graph_B" hidden="1">#REF!</definedName>
    <definedName name="__123Graph_BCOAL" hidden="1">#REF!</definedName>
    <definedName name="__123Graph_C" hidden="1">#REF!</definedName>
    <definedName name="__123Graph_CCOAL" hidden="1">#REF!</definedName>
    <definedName name="__123Graph_D" hidden="1">#REF!</definedName>
    <definedName name="__123Graph_DCOAL" hidden="1">#REF!</definedName>
    <definedName name="__123Graph_E" hidden="1">#REF!</definedName>
    <definedName name="__123Graph_ECOAL" hidden="1">#REF!</definedName>
    <definedName name="__123Graph_LBL_A" hidden="1">#REF!</definedName>
    <definedName name="__123Graph_LBL_B" hidden="1">#REF!</definedName>
    <definedName name="__123Graph_X" hidden="1">#REF!</definedName>
    <definedName name="__123Graph_XCOAL" hidden="1">#REF!</definedName>
    <definedName name="__123Graph_XOILIPR" hidden="1">#REF!</definedName>
    <definedName name="__13__123Graph_ACHART_22" hidden="1">#REF!</definedName>
    <definedName name="__14__123Graph_ACHART_23" hidden="1">#REF!</definedName>
    <definedName name="__15__123Graph_ACHART_24" hidden="1">#REF!</definedName>
    <definedName name="__16__123Graph_ACHART_25" hidden="1">#REF!</definedName>
    <definedName name="__17__123Graph_ACHART_26" hidden="1">#REF!</definedName>
    <definedName name="__18__123Graph_ACHART_27" hidden="1">#REF!</definedName>
    <definedName name="__19__123Graph_ACHART_28" hidden="1">#REF!</definedName>
    <definedName name="__1P">#REF!</definedName>
    <definedName name="__2__123Graph_ACHART_1" hidden="1">#REF!</definedName>
    <definedName name="__2__123Graph_BCHART_3" hidden="1">#REF!</definedName>
    <definedName name="__20__123Graph_ACHART_29" hidden="1">#REF!</definedName>
    <definedName name="__21__123Graph_ACHART_3" hidden="1">#REF!</definedName>
    <definedName name="__22__123Graph_ACHART_30" hidden="1">#REF!</definedName>
    <definedName name="__23__123Graph_ACHART_4" hidden="1">#REF!</definedName>
    <definedName name="__24__123Graph_ACHART_5" hidden="1">#REF!</definedName>
    <definedName name="__25__123Graph_ACHART_6" hidden="1">#REF!</definedName>
    <definedName name="__26__123Graph_ACHART_7" hidden="1">#REF!</definedName>
    <definedName name="__27__123Graph_ACHART_8" hidden="1">#REF!</definedName>
    <definedName name="__28__123Graph_ACHART_9" hidden="1">#REF!</definedName>
    <definedName name="__29__123Graph_BCHART_1" hidden="1">#REF!</definedName>
    <definedName name="__3__123Graph_ACHART_10" hidden="1">#REF!</definedName>
    <definedName name="__3__123Graph_CCHART_3" hidden="1">#REF!</definedName>
    <definedName name="__30__123Graph_BCHART_10" hidden="1">#REF!</definedName>
    <definedName name="__31__123Graph_BCHART_11" hidden="1">#REF!</definedName>
    <definedName name="__32__123Graph_BCHART_12" hidden="1">#REF!</definedName>
    <definedName name="__33__123Graph_BCHART_13" hidden="1">#REF!</definedName>
    <definedName name="__34__123Graph_BCHART_14" hidden="1">#REF!</definedName>
    <definedName name="__35__123Graph_BCHART_15" hidden="1">#REF!</definedName>
    <definedName name="__36__123Graph_BCHART_16" hidden="1">#REF!</definedName>
    <definedName name="__37__123Graph_BCHART_17" hidden="1">#REF!</definedName>
    <definedName name="__38__123Graph_BCHART_18" hidden="1">#REF!</definedName>
    <definedName name="__39__123Graph_BCHART_2" hidden="1">#REF!</definedName>
    <definedName name="__4__123Graph_ACHART_11" hidden="1">#REF!</definedName>
    <definedName name="__40__123Graph_BCHART_22" hidden="1">#REF!</definedName>
    <definedName name="__41__123Graph_BCHART_23" hidden="1">#REF!</definedName>
    <definedName name="__42__123Graph_BCHART_24" hidden="1">#REF!</definedName>
    <definedName name="__43__123Graph_BCHART_25" hidden="1">#REF!</definedName>
    <definedName name="__44__123Graph_BCHART_26" hidden="1">#REF!</definedName>
    <definedName name="__45__123Graph_BCHART_27" hidden="1">#REF!</definedName>
    <definedName name="__46__123Graph_BCHART_28" hidden="1">#REF!</definedName>
    <definedName name="__47__123Graph_BCHART_29" hidden="1">#REF!</definedName>
    <definedName name="__48__123Graph_BCHART_3" hidden="1">#REF!</definedName>
    <definedName name="__49__123Graph_BCHART_30" hidden="1">#REF!</definedName>
    <definedName name="__5__123Graph_ACHART_12" hidden="1">#REF!</definedName>
    <definedName name="__50__123Graph_BCHART_4" hidden="1">#REF!</definedName>
    <definedName name="__51__123Graph_BCHART_5" hidden="1">#REF!</definedName>
    <definedName name="__52__123Graph_BCHART_6" hidden="1">#REF!</definedName>
    <definedName name="__53__123Graph_BCHART_7" hidden="1">#REF!</definedName>
    <definedName name="__54__123Graph_BCHART_8" hidden="1">#REF!</definedName>
    <definedName name="__5450_01">#REF!</definedName>
    <definedName name="__5456_n">#REF!</definedName>
    <definedName name="__55__123Graph_BCHART_9" hidden="1">#REF!</definedName>
    <definedName name="__56__123Graph_CCHART_25" hidden="1">#REF!</definedName>
    <definedName name="__57__123Graph_CCHART_26" hidden="1">#REF!</definedName>
    <definedName name="__58__123Graph_CCHART_27" hidden="1">#REF!</definedName>
    <definedName name="__59__123Graph_CCHART_28" hidden="1">#REF!</definedName>
    <definedName name="__6__123Graph_ACHART_13" hidden="1">#REF!</definedName>
    <definedName name="__60__123Graph_CCHART_29" hidden="1">#REF!</definedName>
    <definedName name="__61__123Graph_CCHART_30" hidden="1">#REF!</definedName>
    <definedName name="__62__123Graph_DCHART_25" hidden="1">#REF!</definedName>
    <definedName name="__63__123Graph_DCHART_26" hidden="1">#REF!</definedName>
    <definedName name="__64__123Graph_DCHART_27" hidden="1">#REF!</definedName>
    <definedName name="__65__123Graph_DCHART_28" hidden="1">#REF!</definedName>
    <definedName name="__66__123Graph_DCHART_29" hidden="1">#REF!</definedName>
    <definedName name="__67__123Graph_DCHART_30" hidden="1">#REF!</definedName>
    <definedName name="__68__123Graph_XCHART_10" hidden="1">#REF!</definedName>
    <definedName name="__69__123Graph_XCHART_11" hidden="1">#REF!</definedName>
    <definedName name="__7__123Graph_ACHART_14" hidden="1">#REF!</definedName>
    <definedName name="__70__123Graph_XCHART_12" hidden="1">#REF!</definedName>
    <definedName name="__71__123Graph_XCHART_13" hidden="1">#REF!</definedName>
    <definedName name="__72__123Graph_XCHART_14" hidden="1">#REF!</definedName>
    <definedName name="__73__123Graph_XCHART_15" hidden="1">#REF!</definedName>
    <definedName name="__74__123Graph_XCHART_16" hidden="1">#REF!</definedName>
    <definedName name="__75__123Graph_XCHART_2" hidden="1">#REF!</definedName>
    <definedName name="__76__123Graph_XCHART_3" hidden="1">#REF!</definedName>
    <definedName name="__77__123Graph_XCHART_4" hidden="1">#REF!</definedName>
    <definedName name="__78__123Graph_XCHART_5" hidden="1">#REF!</definedName>
    <definedName name="__79__123Graph_XCHART_6" hidden="1">#REF!</definedName>
    <definedName name="__8__123Graph_ACHART_15" hidden="1">#REF!</definedName>
    <definedName name="__80__123Graph_XCHART_7" hidden="1">#REF!</definedName>
    <definedName name="__81__123Graph_XCHART_8" hidden="1">#REF!</definedName>
    <definedName name="__82__123Graph_XCHART_9" hidden="1">#REF!</definedName>
    <definedName name="__9__123Graph_ACHART_16" hidden="1">#REF!</definedName>
    <definedName name="__A70000">#REF!</definedName>
    <definedName name="__A80000">#REF!</definedName>
    <definedName name="__ee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_ee12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__ee13" hidden="1">{"IS_E",#N/A,FALSE,"FSN";"CF_E",#N/A,FALSE,"FSN";"Tum_E",#N/A,FALSE,"Prepaid";"FP_Alm_E",#N/A,FALSE,"FixedPhone";"Staff_E",#N/A,FALSE,"Staff";"subs_E",#N/A,FALSE,"SubProj";"subs_all_E",#N/A,FALSE,"SubProj"}</definedName>
    <definedName name="__ee1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_ee15" hidden="1">{"Subs_Reg_R",#N/A,FALSE,"SubsProj";"Capex_R",#N/A,FALSE,"CapEx"}</definedName>
    <definedName name="__ee1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_ee1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_ee1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_ee1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_ee20" hidden="1">{"IS_E",#N/A,FALSE,"FSN";"CF_E",#N/A,FALSE,"FSN";"Tum_E",#N/A,FALSE,"Prepaid";"FP_Alm_E",#N/A,FALSE,"FixedPhone";"Staff_E",#N/A,FALSE,"Staff";"subs_E",#N/A,FALSE,"SubProj";"subs_all_E",#N/A,FALSE,"SubProj"}</definedName>
    <definedName name="__ee22" hidden="1">{"Subs_Reg_R",#N/A,FALSE,"SubsProj";"Capex_R",#N/A,FALSE,"CapEx"}</definedName>
    <definedName name="__ee23" hidden="1">{"Subs_Reg_R",#N/A,FALSE,"SubsProj";"Capex_R",#N/A,FALSE,"CapEx"}</definedName>
    <definedName name="__ee2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_ee25" hidden="1">{"IS_E",#N/A,FALSE,"FSN";"CF_E",#N/A,FALSE,"FSN";"Tum_E",#N/A,FALSE,"Prepaid";"FP_Alm_E",#N/A,FALSE,"FixedPhone";"Staff_E",#N/A,FALSE,"Staff";"subs_E",#N/A,FALSE,"SubProj";"subs_all_E",#N/A,FALSE,"SubProj"}</definedName>
    <definedName name="__ee2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_ee2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_ee28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__ee29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_ee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_ee30" hidden="1">{"IS_E",#N/A,FALSE,"FSN";"CF_E",#N/A,FALSE,"FSN";"Tum_E",#N/A,FALSE,"Prepaid";"FP_Alm_E",#N/A,FALSE,"FixedPhone";"Staff_E",#N/A,FALSE,"Staff";"subs_E",#N/A,FALSE,"SubProj";"subs_all_E",#N/A,FALSE,"SubProj"}</definedName>
    <definedName name="__ee3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_ee3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_ee33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_ee3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_ee3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_ee3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_ee37" hidden="1">{"IS_E",#N/A,FALSE,"FSN";"CF_E",#N/A,FALSE,"FSN";"Tum_E",#N/A,FALSE,"Prepaid";"FP_Alm_E",#N/A,FALSE,"FixedPhone";"Staff_E",#N/A,FALSE,"Staff";"subs_E",#N/A,FALSE,"SubProj";"subs_all_E",#N/A,FALSE,"SubProj"}</definedName>
    <definedName name="__ee38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_ee39" hidden="1">{"Subs_Reg_R",#N/A,FALSE,"SubsProj";"Capex_R",#N/A,FALSE,"CapEx"}</definedName>
    <definedName name="__ee4" hidden="1">{"Subs_Reg_R",#N/A,FALSE,"SubsProj";"Capex_R",#N/A,FALSE,"CapEx"}</definedName>
    <definedName name="__ee40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_ee41" hidden="1">{"IS_E",#N/A,FALSE,"FSN";"CF_E",#N/A,FALSE,"FSN";"Tum_E",#N/A,FALSE,"Prepaid";"FP_Alm_E",#N/A,FALSE,"FixedPhone";"Staff_E",#N/A,FALSE,"Staff";"subs_E",#N/A,FALSE,"SubProj";"subs_all_E",#N/A,FALSE,"SubProj"}</definedName>
    <definedName name="__ee4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_ee43" hidden="1">{"Subs_Reg_R",#N/A,FALSE,"SubsProj";"Capex_R",#N/A,FALSE,"CapEx"}</definedName>
    <definedName name="__ee4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_ee4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_ee4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_ee4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__ee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_ee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_ee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_ee8" hidden="1">{"IS_E",#N/A,FALSE,"FSN";"CF_E",#N/A,FALSE,"FSN";"Tum_E",#N/A,FALSE,"Prepaid";"FP_Alm_E",#N/A,FALSE,"FixedPhone";"Staff_E",#N/A,FALSE,"Staff";"subs_E",#N/A,FALSE,"SubProj";"subs_all_E",#N/A,FALSE,"SubProj"}</definedName>
    <definedName name="__ee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_FDS_HYPERLINK_TOGGLE_STATE__" hidden="1">"ON"</definedName>
    <definedName name="__FDS_UNIQUE_RANGE_ID_GENERATOR_COUNTER" hidden="1">13</definedName>
    <definedName name="__IRR1">#REF!</definedName>
    <definedName name="__IV65900">#REF!</definedName>
    <definedName name="__IV66000">#REF!</definedName>
    <definedName name="__IV69000">#REF!</definedName>
    <definedName name="__IV70000">#REF!</definedName>
    <definedName name="__JA1">#REF!</definedName>
    <definedName name="__KA1">#REF!</definedName>
    <definedName name="__KRD1">#REF!</definedName>
    <definedName name="__KRD2">#REF!</definedName>
    <definedName name="__LA1">#REF!</definedName>
    <definedName name="__MIF1">#REF!</definedName>
    <definedName name="__MIF2">#REF!</definedName>
    <definedName name="__NPV1">#REF!</definedName>
    <definedName name="__PG1">#REF!</definedName>
    <definedName name="__PG13">#REF!</definedName>
    <definedName name="__PG15">#REF!</definedName>
    <definedName name="__PG3">#REF!</definedName>
    <definedName name="__PG4">#REF!</definedName>
    <definedName name="__PG5">#REF!</definedName>
    <definedName name="__PG9">#REF!</definedName>
    <definedName name="__RA1">#REF!</definedName>
    <definedName name="__sal2" hidden="1">{"SALARIOS",#N/A,FALSE,"Hoja3";"SUELDOS EMPLEADOS",#N/A,FALSE,"Hoja4";"SUELDOS EJECUTIVOS",#N/A,FALSE,"Hoja5"}</definedName>
    <definedName name="__sh1">#REF!</definedName>
    <definedName name="__SP1" localSheetId="6">[1]FES!#REF!</definedName>
    <definedName name="__SP1" localSheetId="0">#REF!</definedName>
    <definedName name="__SP1">#REF!</definedName>
    <definedName name="__SP10" localSheetId="6">[1]FES!#REF!</definedName>
    <definedName name="__SP10" localSheetId="0">#REF!</definedName>
    <definedName name="__SP10">#REF!</definedName>
    <definedName name="__SP11" localSheetId="6">[1]FES!#REF!</definedName>
    <definedName name="__SP11">#REF!</definedName>
    <definedName name="__SP12" localSheetId="6">[1]FES!#REF!</definedName>
    <definedName name="__SP12">#REF!</definedName>
    <definedName name="__SP13" localSheetId="6">[1]FES!#REF!</definedName>
    <definedName name="__SP13">#REF!</definedName>
    <definedName name="__SP14" localSheetId="6">[1]FES!#REF!</definedName>
    <definedName name="__SP14">#REF!</definedName>
    <definedName name="__SP15" localSheetId="6">[1]FES!#REF!</definedName>
    <definedName name="__SP15">#REF!</definedName>
    <definedName name="__SP16" localSheetId="6">[1]FES!#REF!</definedName>
    <definedName name="__SP16">#REF!</definedName>
    <definedName name="__SP17" localSheetId="6">[1]FES!#REF!</definedName>
    <definedName name="__SP17">#REF!</definedName>
    <definedName name="__SP18" localSheetId="6">[1]FES!#REF!</definedName>
    <definedName name="__SP18">#REF!</definedName>
    <definedName name="__SP19" localSheetId="6">[1]FES!#REF!</definedName>
    <definedName name="__SP19">#REF!</definedName>
    <definedName name="__SP2" localSheetId="6">[1]FES!#REF!</definedName>
    <definedName name="__SP2">#REF!</definedName>
    <definedName name="__SP20" localSheetId="6">[1]FES!#REF!</definedName>
    <definedName name="__SP20">#REF!</definedName>
    <definedName name="__SP3" localSheetId="6">[1]FES!#REF!</definedName>
    <definedName name="__SP3">#REF!</definedName>
    <definedName name="__SP4" localSheetId="6">[1]FES!#REF!</definedName>
    <definedName name="__SP4">#REF!</definedName>
    <definedName name="__SP5" localSheetId="6">[1]FES!#REF!</definedName>
    <definedName name="__SP5">#REF!</definedName>
    <definedName name="__SP7" localSheetId="6">[1]FES!#REF!</definedName>
    <definedName name="__SP7">#REF!</definedName>
    <definedName name="__SP8" localSheetId="6">[1]FES!#REF!</definedName>
    <definedName name="__SP8">#REF!</definedName>
    <definedName name="__SP9" localSheetId="6">[1]FES!#REF!</definedName>
    <definedName name="__SP9">#REF!</definedName>
    <definedName name="__wrt1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_wrt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_wrt1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__wrt12" hidden="1">{"IS_E",#N/A,FALSE,"FSN";"CF_E",#N/A,FALSE,"FSN";"Tum_E",#N/A,FALSE,"Prepaid";"FP_Alm_E",#N/A,FALSE,"FixedPhone";"Staff_E",#N/A,FALSE,"Staff";"subs_E",#N/A,FALSE,"SubProj";"subs_all_E",#N/A,FALSE,"SubProj"}</definedName>
    <definedName name="__wrt1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_wrt14" hidden="1">{"Subs_Reg_R",#N/A,FALSE,"SubsProj";"Capex_R",#N/A,FALSE,"CapEx"}</definedName>
    <definedName name="__wrt1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_wrt1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_wrt1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_wrt2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_wrt21" hidden="1">{"IS_E",#N/A,FALSE,"FSN";"CF_E",#N/A,FALSE,"FSN";"Tum_E",#N/A,FALSE,"Prepaid";"FP_Alm_E",#N/A,FALSE,"FixedPhone";"Staff_E",#N/A,FALSE,"Staff";"subs_E",#N/A,FALSE,"SubProj";"subs_all_E",#N/A,FALSE,"SubProj"}</definedName>
    <definedName name="__wrt2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_wrt23" hidden="1">{"Subs_Reg_R",#N/A,FALSE,"SubsProj";"Capex_R",#N/A,FALSE,"CapEx"}</definedName>
    <definedName name="__wrt24" hidden="1">{"Subs_Reg_R",#N/A,FALSE,"SubsProj";"Capex_R",#N/A,FALSE,"CapEx"}</definedName>
    <definedName name="__wrt2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_wrt26" hidden="1">{"IS_E",#N/A,FALSE,"FSN";"CF_E",#N/A,FALSE,"FSN";"Tum_E",#N/A,FALSE,"Prepaid";"FP_Alm_E",#N/A,FALSE,"FixedPhone";"Staff_E",#N/A,FALSE,"Staff";"subs_E",#N/A,FALSE,"SubProj";"subs_all_E",#N/A,FALSE,"SubProj"}</definedName>
    <definedName name="__wrt2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_wrt2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_wrt29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__wrt3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_wrt30" hidden="1">{"IS_E",#N/A,FALSE,"FSN";"CF_E",#N/A,FALSE,"FSN";"Tum_E",#N/A,FALSE,"Prepaid";"FP_Alm_E",#N/A,FALSE,"FixedPhone";"Staff_E",#N/A,FALSE,"Staff";"subs_E",#N/A,FALSE,"SubProj";"subs_all_E",#N/A,FALSE,"SubProj"}</definedName>
    <definedName name="__wrt3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_wrt32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_wrt33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_wrt3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_wrt3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_wrt36" hidden="1">{"IS_E",#N/A,FALSE,"FSN";"CF_E",#N/A,FALSE,"FSN";"Tum_E",#N/A,FALSE,"Prepaid";"FP_Alm_E",#N/A,FALSE,"FixedPhone";"Staff_E",#N/A,FALSE,"Staff";"subs_E",#N/A,FALSE,"SubProj";"subs_all_E",#N/A,FALSE,"SubProj"}</definedName>
    <definedName name="__wrt3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_wrt38" hidden="1">{"Subs_Reg_R",#N/A,FALSE,"SubsProj";"Capex_R",#N/A,FALSE,"CapEx"}</definedName>
    <definedName name="__wrt3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_wrt4" hidden="1">{"IS_E",#N/A,FALSE,"FSN";"CF_E",#N/A,FALSE,"FSN";"Tum_E",#N/A,FALSE,"Prepaid";"FP_Alm_E",#N/A,FALSE,"FixedPhone";"Staff_E",#N/A,FALSE,"Staff";"subs_E",#N/A,FALSE,"SubProj";"subs_all_E",#N/A,FALSE,"SubProj"}</definedName>
    <definedName name="__wrt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_wrt6" hidden="1">{"Subs_Reg_R",#N/A,FALSE,"SubsProj";"Capex_R",#N/A,FALSE,"CapEx"}</definedName>
    <definedName name="__wrt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_wrt8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_wry2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_wt3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_WTR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_1__123Graph_ACHART_1" hidden="1">#REF!</definedName>
    <definedName name="_1__123Graph_ACHART_3" hidden="1">#REF!</definedName>
    <definedName name="_1__FDSAUDITLINK__" hidden="1">{"fdsup://directions/FAT Viewer?action=UPDATE&amp;creator=factSet&amp;DYN_ARGS=true&amp;DOC_NAME=FAT:RGQ_ENTRPR_VAL_EV_SOURCE_WINDOW.FAT&amp;VAR:ID1=SLB&amp;VAR:SDATE=20090717&amp;VAR:FDATE=20090331&amp;VAR:FREQ=DAILY&amp;VAR:RELITEM=RP&amp;VAR:CURRENCY=USD&amp;VAR:DB_TYPE=&amp;VAR:UNITS=MONTHLY&amp;wind","ow=popup&amp;width=535&amp;height=425&amp;START_MAXIMIZED=FALSE&amp;Y=120"}</definedName>
    <definedName name="_1_a_1">#REF!</definedName>
    <definedName name="_10__123Graph_ACHART_16" hidden="1">#REF!</definedName>
    <definedName name="_10__123Graph_ACHART_17" hidden="1">#REF!</definedName>
    <definedName name="_10__123Graph_ACHART_18" hidden="1">#REF!</definedName>
    <definedName name="_10__FDSAUDITLINK__" hidden="1">{"fdsup://IBCentral/FAT Viewer?action=UPDATE&amp;creator=factset&amp;DOC_NAME=fat:reuters_qtrly_source_window.fat&amp;display_string=Audit&amp;DYN_ARGS=TRUE&amp;VAR:ID1=B05R23&amp;VAR:RCODE=STLD&amp;VAR:SDATE=20080799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100MBJULO_M">#REF!</definedName>
    <definedName name="_101MBJUNO_M">#REF!</definedName>
    <definedName name="_102MBMARO_M">#REF!</definedName>
    <definedName name="_103MBMAYO_M">#REF!</definedName>
    <definedName name="_104MBNOVO_M">#REF!</definedName>
    <definedName name="_105MBSEPO_M">#REF!</definedName>
    <definedName name="_106YAAPRO_M">#REF!</definedName>
    <definedName name="_107YAAUGO_M">#REF!</definedName>
    <definedName name="_108YADECO_M">#REF!</definedName>
    <definedName name="_109YAFEBO_M">#REF!</definedName>
    <definedName name="_10Excel_BuiltIn_Database_5_1">#REF!</definedName>
    <definedName name="_10MAMAYO_M">#REF!</definedName>
    <definedName name="_11">#REF!</definedName>
    <definedName name="_11__123Graph_ACHART_17" hidden="1">#REF!</definedName>
    <definedName name="_11__123Graph_ACHART_18" hidden="1">#REF!</definedName>
    <definedName name="_11__123Graph_ACHART_2" hidden="1">#REF!</definedName>
    <definedName name="_11__FDSAUDITLINK__" hidden="1">{"fdsup://directions/FAT Viewer?action=UPDATE&amp;creator=factset&amp;DYN_ARGS=TRUE&amp;DOC_NAME=FAT:FQL_AUDITING_CLIENT_TEMPLATE.FAT&amp;display_string=Audit&amp;VAR:KEY=XYLIHIVSXU&amp;VAR:QUERY=RkZfREVCVChBTk4sMCk=&amp;WINDOW=FIRST_POPUP&amp;HEIGHT=450&amp;WIDTH=450&amp;START_MAXIMIZED=FALSE&amp;VA","R:CALENDAR=US&amp;VAR:SYMBOL=MMLP&amp;VAR:INDEX=0"}</definedName>
    <definedName name="_110YAJANO_M">#REF!</definedName>
    <definedName name="_111111111" hidden="1">#REF!</definedName>
    <definedName name="_111YAJULO_M">#REF!</definedName>
    <definedName name="_112YAJUNO_M">#REF!</definedName>
    <definedName name="_113YAMARO_M">#REF!</definedName>
    <definedName name="_114YAMAYO_M">#REF!</definedName>
    <definedName name="_115YANOVO_M">#REF!</definedName>
    <definedName name="_116YAOCTO_M">#REF!</definedName>
    <definedName name="_117YASEPO_M">#REF!</definedName>
    <definedName name="_118YBAPRO_M">#REF!</definedName>
    <definedName name="_119YBAUGO_M">#REF!</definedName>
    <definedName name="_11MANOVO_M">#REF!</definedName>
    <definedName name="_12__123Graph_ACHART_18" hidden="1">#REF!</definedName>
    <definedName name="_12__123Graph_ACHART_2" hidden="1">#REF!</definedName>
    <definedName name="_12__123Graph_ACHART_22" hidden="1">#REF!</definedName>
    <definedName name="_12__FDSAUDITLINK__" hidden="1">{"fdsup://directions/FAT Viewer?action=UPDATE&amp;creator=factset&amp;DYN_ARGS=TRUE&amp;DOC_NAME=FAT:FQL_AUDITING_CLIENT_TEMPLATE.FAT&amp;display_string=Audit&amp;VAR:KEY=TKFKTKLEVU&amp;VAR:QUERY=RkZfREVCVChBTk4sMCk=&amp;WINDOW=FIRST_POPUP&amp;HEIGHT=450&amp;WIDTH=450&amp;START_MAXIMIZED=FALSE&amp;VA","R:CALENDAR=US&amp;VAR:SYMBOL=AMID&amp;VAR:INDEX=0"}</definedName>
    <definedName name="_120YBDECO_M">#REF!</definedName>
    <definedName name="_121YBFEBO_M">#REF!</definedName>
    <definedName name="_122YBJANO_M">#REF!</definedName>
    <definedName name="_123" hidden="1">#REF!</definedName>
    <definedName name="_1234" hidden="1">#REF!</definedName>
    <definedName name="_123Gr" hidden="1">#REF!</definedName>
    <definedName name="_123Graph_ACHART2" hidden="1">#REF!</definedName>
    <definedName name="_123YBJULO_M">#REF!</definedName>
    <definedName name="_124" hidden="1">#REF!</definedName>
    <definedName name="_124YBJUNO_M">#REF!</definedName>
    <definedName name="_125" hidden="1">#REF!</definedName>
    <definedName name="_125YBMARO_M">#REF!</definedName>
    <definedName name="_126" hidden="1">#REF!</definedName>
    <definedName name="_126YBMAYO_M">#REF!</definedName>
    <definedName name="_127YBNOVO_M">#REF!</definedName>
    <definedName name="_128YBOCTO_M">#REF!</definedName>
    <definedName name="_129YBSEPO_M">#REF!</definedName>
    <definedName name="_12Excel_BuiltIn_Database_50_1">#REF!</definedName>
    <definedName name="_12MAOCTO_M">#REF!</definedName>
    <definedName name="_13__123Graph_ACHART_2" hidden="1">#REF!</definedName>
    <definedName name="_13__123Graph_ACHART_22" hidden="1">#REF!</definedName>
    <definedName name="_13__123Graph_ACHART_23" hidden="1">#REF!</definedName>
    <definedName name="_13__FDSAUDITLINK__" hidden="1">{"fdsup://IBCentral/FAT Viewer?action=UPDATE&amp;creator=factset&amp;DOC_NAME=fat:reuters_qtrly_source_window.fat&amp;display_string=Audit&amp;DYN_ARGS=TRUE&amp;VAR:ID1=B00MRS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13MASEPO_M">#REF!</definedName>
    <definedName name="_14__123Graph_ACHART_22" hidden="1">#REF!</definedName>
    <definedName name="_14__123Graph_ACHART_23" hidden="1">#REF!</definedName>
    <definedName name="_14__123Graph_ACHART_24" hidden="1">#REF!</definedName>
    <definedName name="_14__FDSAUDITLINK__" hidden="1">{"fdsup://IBCentral/FAT Viewer?action=UPDATE&amp;creator=factset&amp;DOC_NAME=fat:reuters_qtrly_source_window.fat&amp;display_string=Audit&amp;DYN_ARGS=TRUE&amp;VAR:ID1=G9508910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4Excel_BuiltIn_Database_51_1">#REF!</definedName>
    <definedName name="_14MBAPRO_M">#REF!</definedName>
    <definedName name="_15__123Graph_ACHART_23" hidden="1">#REF!</definedName>
    <definedName name="_15__123Graph_ACHART_24" hidden="1">#REF!</definedName>
    <definedName name="_15__123Graph_ACHART_25" hidden="1">#REF!</definedName>
    <definedName name="_15__FDSAUDITLINK__" hidden="1">{"fdsup://IBCentral/FAT Viewer?action=UPDATE&amp;creator=factset&amp;DOC_NAME=fat:reuters_qtrly_source_window.fat&amp;display_string=Audit&amp;DYN_ARGS=TRUE&amp;VAR:ID1=G9508910&amp;VAR:RCODE=CMNEQ&amp;VAR:SDATE=20080999&amp;VAR:FREQ=Quarterly&amp;VAR:RELITEM=RP&amp;VAR:CURRENCY=USD&amp;VAR:CURRSOURC","E=EXSHARE&amp;VAR:NATFREQ=QUARTERLY&amp;VAR:RFIELD=FINALIZED&amp;VAR:DB_TYPE=&amp;VAR:UNITS=M&amp;window=popup&amp;width=450&amp;height=300&amp;START_MAXIMIZED=FALSE"}</definedName>
    <definedName name="_15MBAUGO_M">#REF!</definedName>
    <definedName name="_16__123Graph_ACHART_24" hidden="1">#REF!</definedName>
    <definedName name="_16__123Graph_ACHART_25" hidden="1">#REF!</definedName>
    <definedName name="_16__123Graph_ACHART_26" hidden="1">#REF!</definedName>
    <definedName name="_16__FDSAUDITLINK__" hidden="1">{"fdsup://IBCentral/FAT Viewer?action=UPDATE&amp;creator=factset&amp;DOC_NAME=fat:reuters_qtrly_source_window.fat&amp;display_string=Audit&amp;DYN_ARGS=TRUE&amp;VAR:ID1=G9508910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16Excel_BuiltIn_Database_52_1">#REF!</definedName>
    <definedName name="_16MBDECO_M">#REF!</definedName>
    <definedName name="_17__123Graph_ACHART_25" hidden="1">#REF!</definedName>
    <definedName name="_17__123Graph_ACHART_26" hidden="1">#REF!</definedName>
    <definedName name="_17__123Graph_ACHART_27" hidden="1">#REF!</definedName>
    <definedName name="_17__FDSAUDITLINK__" hidden="1">{"fdsup://IBCentral/FAT Viewer?action=UPDATE&amp;creator=factset&amp;DOC_NAME=fat:reuters_qtrly_source_window.fat&amp;display_string=Audit&amp;DYN_ARGS=TRUE&amp;VAR:ID1=40621610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7MBFEBO_M">#REF!</definedName>
    <definedName name="_18__123Graph_ACHART_26" hidden="1">#REF!</definedName>
    <definedName name="_18__123Graph_ACHART_27" hidden="1">#REF!</definedName>
    <definedName name="_18__123Graph_ACHART_28" hidden="1">#REF!</definedName>
    <definedName name="_18__FDSAUDITLINK__" hidden="1">{"fdsup://IBCentral/FAT Viewer?action=UPDATE&amp;creator=factset&amp;DOC_NAME=fat:reuters_qtrly_source_window.fat&amp;display_string=Audit&amp;DYN_ARGS=TRUE&amp;VAR:ID1=40621610&amp;VAR:RCODE=CMNEQ&amp;VAR:SDATE=20080999&amp;VAR:FREQ=Quarterly&amp;VAR:RELITEM=RP&amp;VAR:CURRENCY=USD&amp;VAR:CURRSOURC","E=EXSHARE&amp;VAR:NATFREQ=QUARTERLY&amp;VAR:RFIELD=FINALIZED&amp;VAR:DB_TYPE=&amp;VAR:UNITS=M&amp;window=popup&amp;width=450&amp;height=300&amp;START_MAXIMIZED=FALSE"}</definedName>
    <definedName name="_18MBJANO_M">#REF!</definedName>
    <definedName name="_19__123Graph_ACHART_27" hidden="1">#REF!</definedName>
    <definedName name="_19__123Graph_ACHART_28" hidden="1">#REF!</definedName>
    <definedName name="_19__123Graph_ACHART_29" hidden="1">#REF!</definedName>
    <definedName name="_19__FDSAUDITLINK__" hidden="1">{"fdsup://IBCentral/FAT Viewer?action=UPDATE&amp;creator=factset&amp;DOC_NAME=fat:reuters_qtrly_source_window.fat&amp;display_string=Audit&amp;DYN_ARGS=TRUE&amp;VAR:ID1=40621610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1995">#REF!</definedName>
    <definedName name="_19MBJULO_M">#REF!</definedName>
    <definedName name="_1P">#REF!</definedName>
    <definedName name="_2__123Graph_ACHART_1" hidden="1">#REF!</definedName>
    <definedName name="_2__123Graph_ACHART_10" hidden="1">#REF!</definedName>
    <definedName name="_2__123Graph_AChart_33G" hidden="1">#REF!</definedName>
    <definedName name="_2__123Graph_BCHART_3" hidden="1">#REF!</definedName>
    <definedName name="_2__FDSAUDITLINK__" hidden="1">{"fdsup://directions/FAT Viewer?action=UPDATE&amp;creator=factSet&amp;DYN_ARGS=true&amp;DOC_NAME=FAT:RGQ_ENTRPR_VAL_EV_SOURCE_WINDOW.FAT&amp;VAR:ID1=HAL&amp;VAR:SDATE=20090717&amp;VAR:FDATE=20090331&amp;VAR:FREQ=DAILY&amp;VAR:RELITEM=RP&amp;VAR:CURRENCY=USD&amp;VAR:DB_TYPE=&amp;VAR:UNITS=MONTHLY&amp;wind","ow=popup&amp;width=535&amp;height=425&amp;START_MAXIMIZED=FALSE&amp;Y=120"}</definedName>
    <definedName name="_2_a_1">#REF!</definedName>
    <definedName name="_20__123Graph_ACHART_28" hidden="1">#REF!</definedName>
    <definedName name="_20__123Graph_ACHART_29" hidden="1">#REF!</definedName>
    <definedName name="_20__123Graph_ACHART_3" hidden="1">#REF!</definedName>
    <definedName name="_20__FDSAUDITLINK__" hidden="1">{"fdsup://IBCentral/FAT Viewer?action=UPDATE&amp;creator=factset&amp;DOC_NAME=fat:reuters_qtrly_source_window.fat&amp;display_string=Audit&amp;DYN_ARGS=TRUE&amp;VAR:ID1=13342B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20MBJUNO_M">#REF!</definedName>
    <definedName name="_21__123Graph_ACHART_29" hidden="1">#REF!</definedName>
    <definedName name="_21__123Graph_ACHART_3" hidden="1">#REF!</definedName>
    <definedName name="_21__123Graph_ACHART_30" hidden="1">#REF!</definedName>
    <definedName name="_21__FDSAUDITLINK__" hidden="1">{"fdsup://IBCentral/FAT Viewer?action=UPDATE&amp;creator=factset&amp;DOC_NAME=fat:reuters_qtrly_source_window.fat&amp;display_string=Audit&amp;DYN_ARGS=TRUE&amp;VAR:ID1=13342B10&amp;VAR:RCODE=CMNEQ&amp;VAR:SDATE=20080999&amp;VAR:FREQ=Quarterly&amp;VAR:RELITEM=RP&amp;VAR:CURRENCY=USD&amp;VAR:CURRSOURC","E=EXSHARE&amp;VAR:NATFREQ=QUARTERLY&amp;VAR:RFIELD=FINALIZED&amp;VAR:DB_TYPE=&amp;VAR:UNITS=M&amp;window=popup&amp;width=450&amp;height=300&amp;START_MAXIMIZED=FALSE"}</definedName>
    <definedName name="_21MBMARO_M">#REF!</definedName>
    <definedName name="_22__123Graph_ACHART_3" hidden="1">#REF!</definedName>
    <definedName name="_22__123Graph_ACHART_30" hidden="1">#REF!</definedName>
    <definedName name="_22__123Graph_ACHART_4" hidden="1">#REF!</definedName>
    <definedName name="_22__FDSAUDITLINK__" hidden="1">{"fdsup://IBCentral/FAT Viewer?action=UPDATE&amp;creator=factset&amp;DOC_NAME=fat:reuters_qtrly_source_window.fat&amp;display_string=Audit&amp;DYN_ARGS=TRUE&amp;VAR:ID1=13342B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22MBMAYO_M">#REF!</definedName>
    <definedName name="_23__123Graph_ACHART_30" hidden="1">#REF!</definedName>
    <definedName name="_23__123Graph_ACHART_4" hidden="1">#REF!</definedName>
    <definedName name="_23__123Graph_ACHART_5" hidden="1">#REF!</definedName>
    <definedName name="_23__FDSAUDITLINK__" hidden="1">{"fdsup://IBCentral/FAT Viewer?action=UPDATE&amp;creator=factset&amp;DOC_NAME=fat:reuters_qtrly_source_window.fat&amp;display_string=Audit&amp;DYN_ARGS=TRUE&amp;VAR:ID1=26203710&amp;VAR:RCODE=SCSI&amp;VAR:SDATE=20080699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23MBNOVO_M">#REF!</definedName>
    <definedName name="_24__123Graph_ACHART_4" hidden="1">#REF!</definedName>
    <definedName name="_24__123Graph_ACHART_5" hidden="1">#REF!</definedName>
    <definedName name="_24__123Graph_ACHART_6" hidden="1">#REF!</definedName>
    <definedName name="_24__FDSAUDITLINK__" hidden="1">{"fdsup://IBCentral/FAT Viewer?action=UPDATE&amp;creator=factset&amp;DOC_NAME=fat:reuters_qtrly_source_window.fat&amp;display_string=Audit&amp;DYN_ARGS=TRUE&amp;VAR:ID1=26203710&amp;VAR:RCODE=CMNEQ&amp;VAR:SDATE=20080699&amp;VAR:FREQ=Quarterly&amp;VAR:RELITEM=RP&amp;VAR:CURRENCY=USD&amp;VAR:CURRSOURC","E=EXSHARE&amp;VAR:NATFREQ=QUARTERLY&amp;VAR:RFIELD=FINALIZED&amp;VAR:DB_TYPE=&amp;VAR:UNITS=M&amp;window=popup&amp;width=450&amp;height=300&amp;START_MAXIMIZED=FALSE"}</definedName>
    <definedName name="_24MBSEPO_M">#REF!</definedName>
    <definedName name="_25__123Graph_ACHART_5" hidden="1">#REF!</definedName>
    <definedName name="_25__123Graph_ACHART_6" hidden="1">#REF!</definedName>
    <definedName name="_25__123Graph_ACHART_7" hidden="1">#REF!</definedName>
    <definedName name="_25__FDSAUDITLINK__" hidden="1">{"fdsup://IBCentral/FAT Viewer?action=UPDATE&amp;creator=factset&amp;DOC_NAME=fat:reuters_qtrly_source_window.fat&amp;display_string=Audit&amp;DYN_ARGS=TRUE&amp;VAR:ID1=26203710&amp;VAR:RCODE=STLD&amp;VAR:SDATE=20080699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25YAAPRO_M">#REF!</definedName>
    <definedName name="_26__123Graph_ACHART_6" hidden="1">#REF!</definedName>
    <definedName name="_26__123Graph_ACHART_7" hidden="1">#REF!</definedName>
    <definedName name="_26__123Graph_ACHART_8" hidden="1">#REF!</definedName>
    <definedName name="_26__FDSAUDITLINK__" hidden="1">{"fdsup://IBCentral/FAT Viewer?action=UPDATE&amp;creator=factset&amp;DOC_NAME=fat:reuters_qtrly_source_window.fat&amp;display_string=Audit&amp;DYN_ARGS=TRUE&amp;VAR:ID1=757130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6YAAUGO_M">#REF!</definedName>
    <definedName name="_27__123Graph_ACHART_7" hidden="1">#REF!</definedName>
    <definedName name="_27__123Graph_ACHART_8" hidden="1">#REF!</definedName>
    <definedName name="_27__123Graph_ACHART_9" hidden="1">#REF!</definedName>
    <definedName name="_27__FDSAUDITLINK__" hidden="1">{"fdsup://IBCentral/FAT Viewer?action=UPDATE&amp;creator=factset&amp;DOC_NAME=fat:reuters_qtrly_source_window.fat&amp;display_string=Audit&amp;DYN_ARGS=TRUE&amp;VAR:ID1=757130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27YADECO_M">#REF!</definedName>
    <definedName name="_28__123Graph_ACHART_8" hidden="1">#REF!</definedName>
    <definedName name="_28__123Graph_ACHART_9" hidden="1">#REF!</definedName>
    <definedName name="_28__123Graph_BCHART_1" hidden="1">#REF!</definedName>
    <definedName name="_28__FDSAUDITLINK__" hidden="1">{"fdsup://IBCentral/FAT Viewer?action=UPDATE&amp;creator=factset&amp;DOC_NAME=fat:reuters_qtrly_source_window.fat&amp;display_string=Audit&amp;DYN_ARGS=TRUE&amp;VAR:ID1=757130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28YAFEBO_M">#REF!</definedName>
    <definedName name="_29__123Graph_ACHART_9" hidden="1">#REF!</definedName>
    <definedName name="_29__123Graph_BCHART_1" hidden="1">#REF!</definedName>
    <definedName name="_29__123Graph_BCHART_10" hidden="1">#REF!</definedName>
    <definedName name="_29__FDSAUDITLINK__" hidden="1">{"fdsup://IBCentral/FAT Viewer?action=UPDATE&amp;creator=factset&amp;DOC_NAME=fat:reuters_qtrly_source_window.fat&amp;display_string=Audit&amp;DYN_ARGS=TRUE&amp;VAR:ID1=B1G4F6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YAJANO_M">#REF!</definedName>
    <definedName name="_2Excel_BuiltIn_Database_1">#REF!</definedName>
    <definedName name="_2MAAPRO_M">#REF!</definedName>
    <definedName name="_3__123Graph_ACHART_1" hidden="1">#REF!</definedName>
    <definedName name="_3__123Graph_ACHART_10" hidden="1">#REF!</definedName>
    <definedName name="_3__123Graph_ACHART_11" hidden="1">#REF!</definedName>
    <definedName name="_3__123Graph_AChart_34G" hidden="1">#REF!</definedName>
    <definedName name="_3__123Graph_CCHART_3" hidden="1">#REF!</definedName>
    <definedName name="_3__FDSAUDITLINK__" hidden="1">{"fdsup://directions/FAT Viewer?action=UPDATE&amp;creator=factSet&amp;DYN_ARGS=true&amp;DOC_NAME=FAT:RGQ_ENTRPR_VAL_EV_SOURCE_WINDOW.FAT&amp;VAR:ID1=WFT&amp;VAR:SDATE=20090717&amp;VAR:FDATE=20090331&amp;VAR:FREQ=DAILY&amp;VAR:RELITEM=RP&amp;VAR:CURRENCY=USD&amp;VAR:DB_TYPE=&amp;VAR:UNITS=MONTHLY&amp;wind","ow=popup&amp;width=535&amp;height=425&amp;START_MAXIMIZED=FALSE&amp;Y=120"}</definedName>
    <definedName name="_30__123Graph_BCHART_1" hidden="1">#REF!</definedName>
    <definedName name="_30__123Graph_BCHART_10" hidden="1">#REF!</definedName>
    <definedName name="_30__123Graph_BCHART_11" hidden="1">#REF!</definedName>
    <definedName name="_30__FDSAUDITLINK__" hidden="1">{"fdsup://IBCentral/FAT Viewer?action=UPDATE&amp;creator=factset&amp;DOC_NAME=fat:reuters_qtrly_source_window.fat&amp;display_string=Audit&amp;DYN_ARGS=TRUE&amp;VAR:ID1=B1G4F6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30YAJULO_M">#REF!</definedName>
    <definedName name="_31__123Graph_BCHART_10" hidden="1">#REF!</definedName>
    <definedName name="_31__123Graph_BCHART_11" hidden="1">#REF!</definedName>
    <definedName name="_31__123Graph_BCHART_12" hidden="1">#REF!</definedName>
    <definedName name="_31__FDSAUDITLINK__" hidden="1">{"fdsup://IBCentral/FAT Viewer?action=UPDATE&amp;creator=factset&amp;DOC_NAME=fat:reuters_qtrly_source_window.fat&amp;display_string=Audit&amp;DYN_ARGS=TRUE&amp;VAR:ID1=B1G4F6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31YAJUNO_M">#REF!</definedName>
    <definedName name="_32__123Graph_BCHART_11" hidden="1">#REF!</definedName>
    <definedName name="_32__123Graph_BCHART_12" hidden="1">#REF!</definedName>
    <definedName name="_32__123Graph_BCHART_13" hidden="1">#REF!</definedName>
    <definedName name="_32__FDSAUDITLINK__" hidden="1">{"fdsup://IBCentral/FAT Viewer?action=UPDATE&amp;creator=factset&amp;DOC_NAME=fat:reuters_semi_source_window.fat&amp;display_string=Audit&amp;DYN_ARGS=TRUE&amp;VAR:ID1=315758&amp;VAR:RCODE=STLD&amp;VAR:SDATE=20080699&amp;VAR:FREQ=FSA&amp;VAR:RELITEM=&amp;VAR:CURRENCY=USD&amp;VAR:CURRSOURCE=EXSHARE&amp;VA","R:NATFREQ=FSA&amp;VAR:RFIELD=FINALIZED&amp;VAR:DB_TYPE=&amp;VAR:UNITS=M&amp;window=popup&amp;width=450&amp;height=300&amp;START_MAXIMIZED=FALSE"}</definedName>
    <definedName name="_32YAMARO_M">#REF!</definedName>
    <definedName name="_33__123Graph_BCHART_12" hidden="1">#REF!</definedName>
    <definedName name="_33__123Graph_BCHART_13" hidden="1">#REF!</definedName>
    <definedName name="_33__123Graph_BCHART_14" hidden="1">#REF!</definedName>
    <definedName name="_33__FDSAUDITLINK__" hidden="1">{"fdsup://IBCentral/FAT Viewer?action=UPDATE&amp;creator=factset&amp;DOC_NAME=fat:reuters_qtrly_source_window.fat&amp;display_string=Audit&amp;DYN_ARGS=TRUE&amp;VAR:ID1=659376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33YAMAYO_M">#REF!</definedName>
    <definedName name="_34__123Graph_BCHART_13" hidden="1">#REF!</definedName>
    <definedName name="_34__123Graph_BCHART_14" hidden="1">#REF!</definedName>
    <definedName name="_34__123Graph_BCHART_15" hidden="1">#REF!</definedName>
    <definedName name="_34__FDSAUDITLINK__" hidden="1">{"fdsup://IBCentral/FAT Viewer?action=UPDATE&amp;creator=factset&amp;DOC_NAME=fat:reuters_qtrly_source_window.fat&amp;display_string=Audit&amp;DYN_ARGS=TRUE&amp;VAR:ID1=659376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34YANOVO_M">#REF!</definedName>
    <definedName name="_35__123Graph_BCHART_14" hidden="1">#REF!</definedName>
    <definedName name="_35__123Graph_BCHART_15" hidden="1">#REF!</definedName>
    <definedName name="_35__123Graph_BCHART_16" hidden="1">#REF!</definedName>
    <definedName name="_35__FDSAUDITLINK__" hidden="1">{"fdsup://IBCentral/FAT Viewer?action=UPDATE&amp;creator=factset&amp;DOC_NAME=fat:reuters_qtrly_source_window.fat&amp;display_string=Audit&amp;DYN_ARGS=TRUE&amp;VAR:ID1=B05R23&amp;VAR:RCODE=SCSI&amp;VAR:SDATE=20080799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5YAOCTO_M">#REF!</definedName>
    <definedName name="_36__123Graph_BCHART_15" hidden="1">#REF!</definedName>
    <definedName name="_36__123Graph_BCHART_16" hidden="1">#REF!</definedName>
    <definedName name="_36__123Graph_BCHART_17" hidden="1">#REF!</definedName>
    <definedName name="_36__FDSAUDITLINK__" hidden="1">{"fdsup://IBCentral/FAT Viewer?action=UPDATE&amp;creator=factset&amp;DOC_NAME=fat:reuters_qtrly_source_window.fat&amp;display_string=Audit&amp;DYN_ARGS=TRUE&amp;VAR:ID1=B05R23&amp;VAR:RCODE=CMNEQ&amp;VAR:SDATE=20080799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36YASEPO_M">#REF!</definedName>
    <definedName name="_37__123Graph_BCHART_16" hidden="1">#REF!</definedName>
    <definedName name="_37__123Graph_BCHART_17" hidden="1">#REF!</definedName>
    <definedName name="_37__123Graph_BCHART_18" hidden="1">#REF!</definedName>
    <definedName name="_37__FDSAUDITLINK__" hidden="1">{"fdsup://IBCentral/FAT Viewer?action=UPDATE&amp;creator=factset&amp;DOC_NAME=fat:reuters_qtrly_source_window.fat&amp;display_string=Audit&amp;DYN_ARGS=TRUE&amp;VAR:ID1=B1GGM6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7YBAPRO_M">#REF!</definedName>
    <definedName name="_38__123Graph_BCHART_17" hidden="1">#REF!</definedName>
    <definedName name="_38__123Graph_BCHART_18" hidden="1">#REF!</definedName>
    <definedName name="_38__123Graph_BCHART_2" hidden="1">#REF!</definedName>
    <definedName name="_38__FDSAUDITLINK__" hidden="1">{"fdsup://IBCentral/FAT Viewer?action=UPDATE&amp;creator=factset&amp;DOC_NAME=fat:reuters_qtrly_source_window.fat&amp;display_string=Audit&amp;DYN_ARGS=TRUE&amp;VAR:ID1=B1GGM6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38YBAUGO_M">#REF!</definedName>
    <definedName name="_39__123Graph_BCHART_18" hidden="1">#REF!</definedName>
    <definedName name="_39__123Graph_BCHART_2" hidden="1">#REF!</definedName>
    <definedName name="_39__123Graph_BCHART_22" hidden="1">#REF!</definedName>
    <definedName name="_39__FDSAUDITLINK__" hidden="1">{"fdsup://IBCentral/FAT Viewer?action=UPDATE&amp;creator=factset&amp;DOC_NAME=fat:reuters_qtrly_source_window.fat&amp;display_string=Audit&amp;DYN_ARGS=TRUE&amp;VAR:ID1=487416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9YBDECO_M">#REF!</definedName>
    <definedName name="_3Excel_BuiltIn_Database_19_1">#REF!</definedName>
    <definedName name="_3MAAUGO_M">#REF!</definedName>
    <definedName name="_4__123Graph_ACHART_10" hidden="1">#REF!</definedName>
    <definedName name="_4__123Graph_ACHART_11" hidden="1">#REF!</definedName>
    <definedName name="_4__123Graph_ACHART_12" hidden="1">#REF!</definedName>
    <definedName name="_4__123Graph_AChart_9G" hidden="1">#REF!</definedName>
    <definedName name="_4__FDSAUDITLINK__" hidden="1">{"fdsup://IBCentral/FAT Viewer?action=UPDATE&amp;creator=factset&amp;DOC_NAME=fat:reuters_qtrly_source_window.fat&amp;display_string=Audit&amp;DYN_ARGS=TRUE&amp;VAR:ID1=37933610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0__123Graph_BCHART_2" hidden="1">#REF!</definedName>
    <definedName name="_40__123Graph_BCHART_22" hidden="1">#REF!</definedName>
    <definedName name="_40__123Graph_BCHART_23" hidden="1">#REF!</definedName>
    <definedName name="_40__FDSAUDITLINK__" hidden="1">{"fdsup://IBCentral/FAT Viewer?action=UPDATE&amp;creator=factset&amp;DOC_NAME=fat:reuters_qtrly_source_window.fat&amp;display_string=Audit&amp;DYN_ARGS=TRUE&amp;VAR:ID1=B1GGM6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0YBFEBO_M">#REF!</definedName>
    <definedName name="_41__123Graph_BCHART_22" hidden="1">#REF!</definedName>
    <definedName name="_41__123Graph_BCHART_23" hidden="1">#REF!</definedName>
    <definedName name="_41__123Graph_BCHART_24" hidden="1">#REF!</definedName>
    <definedName name="_41__FDSAUDITLINK__" hidden="1">{"fdsup://IBCentral/FAT Viewer?action=UPDATE&amp;creator=factset&amp;DOC_NAME=fat:reuters_qtrly_source_window.fat&amp;display_string=Audit&amp;DYN_ARGS=TRUE&amp;VAR:ID1=525824&amp;VAR:RCODE=SCSI&amp;VAR:SDATE=20080599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1YBJANO_M">#REF!</definedName>
    <definedName name="_42__123Graph_BCHART_23" hidden="1">#REF!</definedName>
    <definedName name="_42__123Graph_BCHART_24" hidden="1">#REF!</definedName>
    <definedName name="_42__123Graph_BCHART_25" hidden="1">#REF!</definedName>
    <definedName name="_42__FDSAUDITLINK__" hidden="1">{"fdsup://IBCentral/FAT Viewer?action=UPDATE&amp;creator=factset&amp;DOC_NAME=fat:reuters_qtrly_source_window.fat&amp;display_string=Audit&amp;DYN_ARGS=TRUE&amp;VAR:ID1=525824&amp;VAR:RCODE=CMNEQ&amp;VAR:SDATE=20080599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2YBJULO_M">#REF!</definedName>
    <definedName name="_43__123Graph_BCHART_24" hidden="1">#REF!</definedName>
    <definedName name="_43__123Graph_BCHART_25" hidden="1">#REF!</definedName>
    <definedName name="_43__123Graph_BCHART_26" hidden="1">#REF!</definedName>
    <definedName name="_43__FDSAUDITLINK__" hidden="1">{"fdsup://IBCentral/FAT Viewer?action=UPDATE&amp;creator=factset&amp;DOC_NAME=fat:reuters_qtrly_source_window.fat&amp;display_string=Audit&amp;DYN_ARGS=TRUE&amp;VAR:ID1=487416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4300_n">#REF!</definedName>
    <definedName name="_4302_00">#REF!</definedName>
    <definedName name="_4302_01">#REF!</definedName>
    <definedName name="_4302_n">#REF!</definedName>
    <definedName name="_43YBJUNO_M">#REF!</definedName>
    <definedName name="_44__123Graph_BCHART_25" hidden="1">#REF!</definedName>
    <definedName name="_44__123Graph_BCHART_26" hidden="1">#REF!</definedName>
    <definedName name="_44__123Graph_BCHART_27" hidden="1">#REF!</definedName>
    <definedName name="_44__FDSAUDITLINK__" hidden="1">{"fdsup://IBCentral/FAT Viewer?action=UPDATE&amp;creator=factset&amp;DOC_NAME=fat:reuters_qtrly_source_window.fat&amp;display_string=Audit&amp;DYN_ARGS=TRUE&amp;VAR:ID1=744897&amp;VAR:RCODE=CMNEQ&amp;VAR:SDATE=20080999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4YBMARO_M">#REF!</definedName>
    <definedName name="_45__123Graph_BCHART_26" hidden="1">#REF!</definedName>
    <definedName name="_45__123Graph_BCHART_27" hidden="1">#REF!</definedName>
    <definedName name="_45__123Graph_BCHART_28" hidden="1">#REF!</definedName>
    <definedName name="_45__FDSAUDITLINK__" hidden="1">{"fdsup://IBCentral/FAT Viewer?action=UPDATE&amp;creator=factset&amp;DOC_NAME=fat:reuters_qtrly_source_window.fat&amp;display_string=Audit&amp;DYN_ARGS=TRUE&amp;VAR:ID1=67523210&amp;VAR:RCODE=SCSI&amp;VAR:SDATE=20080999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500_n">#REF!</definedName>
    <definedName name="_4510_00">#REF!</definedName>
    <definedName name="_4510_01">#REF!</definedName>
    <definedName name="_4510_n">#REF!</definedName>
    <definedName name="_4530_00">#REF!</definedName>
    <definedName name="_4530_01">#REF!</definedName>
    <definedName name="_4530_n">#REF!</definedName>
    <definedName name="_45YBMAYO_M">#REF!</definedName>
    <definedName name="_46__123Graph_BCHART_27" hidden="1">#REF!</definedName>
    <definedName name="_46__123Graph_BCHART_28" hidden="1">#REF!</definedName>
    <definedName name="_46__123Graph_BCHART_29" hidden="1">#REF!</definedName>
    <definedName name="_46__FDSAUDITLINK__" hidden="1">{"fdsup://IBCentral/FAT Viewer?action=UPDATE&amp;creator=factset&amp;DOC_NAME=fat:reuters_qtrly_source_window.fat&amp;display_string=Audit&amp;DYN_ARGS=TRUE&amp;VAR:ID1=525824&amp;VAR:RCODE=STLD&amp;VAR:SDATE=20080599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6YBNOVO_M">#REF!</definedName>
    <definedName name="_47__123Graph_BCHART_28" hidden="1">#REF!</definedName>
    <definedName name="_47__123Graph_BCHART_29" hidden="1">#REF!</definedName>
    <definedName name="_47__123Graph_BCHART_3" hidden="1">#REF!</definedName>
    <definedName name="_47__FDSAUDITLINK__" hidden="1">{"fdsup://IBCentral/FAT Viewer?action=UPDATE&amp;creator=factset&amp;DOC_NAME=fat:reuters_qtrly_source_window.fat&amp;display_string=Audit&amp;DYN_ARGS=TRUE&amp;VAR:ID1=744897&amp;VAR:RCODE=STLD&amp;VAR:SDATE=20080999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7YBOCTO_M">#REF!</definedName>
    <definedName name="_48__123Graph_BCHART_29" hidden="1">#REF!</definedName>
    <definedName name="_48__123Graph_BCHART_3" hidden="1">#REF!</definedName>
    <definedName name="_48__123Graph_BCHART_30" hidden="1">#REF!</definedName>
    <definedName name="_48__FDSAUDITLINK__" hidden="1">{"fdsup://IBCentral/FAT Viewer?action=UPDATE&amp;creator=factset&amp;DOC_NAME=fat:reuters_qtrly_source_window.fat&amp;display_string=Audit&amp;DYN_ARGS=TRUE&amp;VAR:ID1=67523210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4800_n">#REF!</definedName>
    <definedName name="_4801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8YBSEPO_M">#REF!</definedName>
    <definedName name="_49__123Graph_BCHART_3" hidden="1">#REF!</definedName>
    <definedName name="_49__123Graph_BCHART_30" hidden="1">#REF!</definedName>
    <definedName name="_49__123Graph_BCHART_4" hidden="1">#REF!</definedName>
    <definedName name="_49__FDSAUDITLINK__" hidden="1">{"fdsup://directions/FAT Viewer?action=UPDATE&amp;creator=factSet&amp;DYN_ARGS=true&amp;DOC_NAME=FAT:RGQ_ENTRPR_VAL_EV_SOURCE_WINDOW.FAT&amp;VAR:ID1=BHI&amp;VAR:SDATE=20090206&amp;VAR:FDATE=20081231&amp;VAR:FREQ=DAILY&amp;VAR:RELITEM=RP&amp;VAR:CURRENCY=USD&amp;VAR:DB_TYPE=&amp;VAR:UNITS=MONTHLY&amp;wind","ow=popup&amp;width=535&amp;height=425&amp;START_MAXIMIZED=FALSE&amp;Y=120"}</definedName>
    <definedName name="_4900_00">#REF!</definedName>
    <definedName name="_4900_01">#REF!</definedName>
    <definedName name="_4900_n">#REF!</definedName>
    <definedName name="_4902_00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99">#REF!</definedName>
    <definedName name="_4942_n">#REF!</definedName>
    <definedName name="_4Excel_BuiltIn_Database_1">#REF!</definedName>
    <definedName name="_4Excel_BuiltIn_Database_47_1">#REF!</definedName>
    <definedName name="_4MADECO_M">#REF!</definedName>
    <definedName name="_5__123Graph_ACHART_11" hidden="1">#REF!</definedName>
    <definedName name="_5__123Graph_ACHART_12" hidden="1">#REF!</definedName>
    <definedName name="_5__123Graph_ACHART_13" hidden="1">#REF!</definedName>
    <definedName name="_5__123Graph_BCHART_3" hidden="1">#REF!</definedName>
    <definedName name="_5__FDSAUDITLINK__" hidden="1">{"fdsup://IBCentral/FAT Viewer?action=UPDATE&amp;creator=factset&amp;DOC_NAME=fat:reuters_qtrly_source_window.fat&amp;display_string=Audit&amp;DYN_ARGS=TRUE&amp;VAR:ID1=B01LS2&amp;VAR:RCODE=CMNEQ&amp;VAR:SDATE=20080699&amp;VAR:FREQ=Quarterly&amp;VAR:RELITEM=RP&amp;VAR:CURRENCY=USD&amp;VAR:CURRSOURCE=","EXSHARE&amp;VAR:NATFREQ=QUARTERLY&amp;VAR:RFIELD=FINALIZED&amp;VAR:DB_TYPE=&amp;VAR:UNITS=M&amp;window=popup&amp;width=450&amp;height=300&amp;START_MAXIMIZED=FALSE"}</definedName>
    <definedName name="_50__123Graph_BCHART_30" hidden="1">#REF!</definedName>
    <definedName name="_50__123Graph_BCHART_4" hidden="1">#REF!</definedName>
    <definedName name="_50__123Graph_BCHART_5" hidden="1">#REF!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__123Graph_BCHART_4" hidden="1">#REF!</definedName>
    <definedName name="_51__123Graph_BCHART_5" hidden="1">#REF!</definedName>
    <definedName name="_51__123Graph_BCHART_6" hidden="1">#REF!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n">#REF!</definedName>
    <definedName name="_52__123Graph_BCHART_5" hidden="1">#REF!</definedName>
    <definedName name="_52__123Graph_BCHART_6" hidden="1">#REF!</definedName>
    <definedName name="_52__123Graph_BCHART_7" hidden="1">#REF!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__123Graph_BCHART_6" hidden="1">#REF!</definedName>
    <definedName name="_53__123Graph_BCHART_7" hidden="1">#REF!</definedName>
    <definedName name="_53__123Graph_BCHART_8" hidden="1">#REF!</definedName>
    <definedName name="_5302_00">#REF!</definedName>
    <definedName name="_5302_01">#REF!</definedName>
    <definedName name="_5302_n">#REF!</definedName>
    <definedName name="_54__123Graph_BCHART_7" hidden="1">#REF!</definedName>
    <definedName name="_54__123Graph_BCHART_8" hidden="1">#REF!</definedName>
    <definedName name="_54__123Graph_BCHART_9" hidden="1">#REF!</definedName>
    <definedName name="_5400_00">#REF!</definedName>
    <definedName name="_5400_01">#REF!</definedName>
    <definedName name="_5400_n">#REF!</definedName>
    <definedName name="_5402_00">#REF!</definedName>
    <definedName name="_5402_01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__123Graph_BCHART_8" hidden="1">#REF!</definedName>
    <definedName name="_55__123Graph_BCHART_9" hidden="1">#REF!</definedName>
    <definedName name="_55__123Graph_CCHART_25" hidden="1">#REF!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6__123Graph_BCHART_9" hidden="1">#REF!</definedName>
    <definedName name="_56__123Graph_CCHART_25" hidden="1">#REF!</definedName>
    <definedName name="_56__123Graph_CCHART_26" hidden="1">#REF!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7__123Graph_CCHART_25" hidden="1">#REF!</definedName>
    <definedName name="_57__123Graph_CCHART_26" hidden="1">#REF!</definedName>
    <definedName name="_57__123Graph_CCHART_27" hidden="1">#REF!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__123Graph_CCHART_26" hidden="1">#REF!</definedName>
    <definedName name="_58__123Graph_CCHART_27" hidden="1">#REF!</definedName>
    <definedName name="_58__123Graph_CCHART_28" hidden="1">#REF!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__123Graph_CCHART_27" hidden="1">#REF!</definedName>
    <definedName name="_59__123Graph_CCHART_28" hidden="1">#REF!</definedName>
    <definedName name="_59__123Graph_CCHART_29" hidden="1">#REF!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5Excel_BuiltIn_Database_19_1">#REF!</definedName>
    <definedName name="_5Excel_BuiltIn_Database_49_1">#REF!</definedName>
    <definedName name="_5MAFEBO_M">#REF!</definedName>
    <definedName name="_6__123Graph_ACHART_12" hidden="1">#REF!</definedName>
    <definedName name="_6__123Graph_ACHART_13" hidden="1">#REF!</definedName>
    <definedName name="_6__123Graph_ACHART_14" hidden="1">#REF!</definedName>
    <definedName name="_6__123Graph_BChart_33G" hidden="1">#REF!</definedName>
    <definedName name="_6__FDSAUDITLINK__" hidden="1">{"fdsup://IBCentral/FAT Viewer?action=UPDATE&amp;creator=factset&amp;DOC_NAME=fat:reuters_qtrly_source_window.fat&amp;display_string=Audit&amp;DYN_ARGS=TRUE&amp;VAR:ID1=B01LS2&amp;VAR:RCODE=SCSI&amp;VAR:SDATE=20080699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60__123Graph_CCHART_28" hidden="1">#REF!</definedName>
    <definedName name="_60__123Graph_CCHART_29" hidden="1">#REF!</definedName>
    <definedName name="_60__123Graph_CCHART_30" hidden="1">#REF!</definedName>
    <definedName name="_61__123Graph_CCHART_29" hidden="1">#REF!</definedName>
    <definedName name="_61__123Graph_CCHART_30" hidden="1">#REF!</definedName>
    <definedName name="_61__123Graph_DCHART_25" hidden="1">#REF!</definedName>
    <definedName name="_62__123Graph_CCHART_30" hidden="1">#REF!</definedName>
    <definedName name="_62__123Graph_DCHART_25" hidden="1">#REF!</definedName>
    <definedName name="_62__123Graph_DCHART_26" hidden="1">#REF!</definedName>
    <definedName name="_63__123Graph_DCHART_25" hidden="1">#REF!</definedName>
    <definedName name="_63__123Graph_DCHART_26" hidden="1">#REF!</definedName>
    <definedName name="_63__123Graph_DCHART_27" hidden="1">#REF!</definedName>
    <definedName name="_64__123Graph_DCHART_26" hidden="1">#REF!</definedName>
    <definedName name="_64__123Graph_DCHART_27" hidden="1">#REF!</definedName>
    <definedName name="_64__123Graph_DCHART_28" hidden="1">#REF!</definedName>
    <definedName name="_65__123Graph_DCHART_27" hidden="1">#REF!</definedName>
    <definedName name="_65__123Graph_DCHART_28" hidden="1">#REF!</definedName>
    <definedName name="_65__123Graph_DCHART_29" hidden="1">#REF!</definedName>
    <definedName name="_66__123Graph_DCHART_28" hidden="1">#REF!</definedName>
    <definedName name="_66__123Graph_DCHART_29" hidden="1">#REF!</definedName>
    <definedName name="_66__123Graph_DCHART_30" hidden="1">#REF!</definedName>
    <definedName name="_67__123Graph_DCHART_29" hidden="1">#REF!</definedName>
    <definedName name="_67__123Graph_DCHART_30" hidden="1">#REF!</definedName>
    <definedName name="_67__123Graph_XCHART_10" hidden="1">#REF!</definedName>
    <definedName name="_68__123Graph_DCHART_30" hidden="1">#REF!</definedName>
    <definedName name="_68__123Graph_XCHART_10" hidden="1">#REF!</definedName>
    <definedName name="_68__123Graph_XCHART_11" hidden="1">#REF!</definedName>
    <definedName name="_69__123Graph_XCHART_10" hidden="1">#REF!</definedName>
    <definedName name="_69__123Graph_XCHART_11" hidden="1">#REF!</definedName>
    <definedName name="_69__123Graph_XCHART_12" hidden="1">#REF!</definedName>
    <definedName name="_6Excel_BuiltIn_Database_5_1">#REF!</definedName>
    <definedName name="_6MAJANO_M">#REF!</definedName>
    <definedName name="_7__123Graph_ACHART_13" hidden="1">#REF!</definedName>
    <definedName name="_7__123Graph_ACHART_14" hidden="1">#REF!</definedName>
    <definedName name="_7__123Graph_ACHART_15" hidden="1">#REF!</definedName>
    <definedName name="_7__123Graph_BChart_34G" hidden="1">#REF!</definedName>
    <definedName name="_7__FDSAUDITLINK__" hidden="1">{"fdsup://IBCentral/FAT Viewer?action=UPDATE&amp;creator=factset&amp;DOC_NAME=fat:reuters_qtrly_source_window.fat&amp;display_string=Audit&amp;DYN_ARGS=TRUE&amp;VAR:ID1=B24FFZ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70__123Graph_XCHART_11" hidden="1">#REF!</definedName>
    <definedName name="_70__123Graph_XCHART_12" hidden="1">#REF!</definedName>
    <definedName name="_70__123Graph_XCHART_13" hidden="1">#REF!</definedName>
    <definedName name="_71__123Graph_XCHART_12" hidden="1">#REF!</definedName>
    <definedName name="_71__123Graph_XCHART_13" hidden="1">#REF!</definedName>
    <definedName name="_71__123Graph_XCHART_14" hidden="1">#REF!</definedName>
    <definedName name="_72__123Graph_XCHART_13" hidden="1">#REF!</definedName>
    <definedName name="_72__123Graph_XCHART_14" hidden="1">#REF!</definedName>
    <definedName name="_72__123Graph_XCHART_15" hidden="1">#REF!</definedName>
    <definedName name="_73__123Graph_XCHART_14" hidden="1">#REF!</definedName>
    <definedName name="_73__123Graph_XCHART_15" hidden="1">#REF!</definedName>
    <definedName name="_73__123Graph_XCHART_16" hidden="1">#REF!</definedName>
    <definedName name="_74__123Graph_XCHART_15" hidden="1">#REF!</definedName>
    <definedName name="_74__123Graph_XCHART_16" hidden="1">#REF!</definedName>
    <definedName name="_74__123Graph_XCHART_2" hidden="1">#REF!</definedName>
    <definedName name="_75__123Graph_XCHART_16" hidden="1">#REF!</definedName>
    <definedName name="_75__123Graph_XCHART_2" hidden="1">#REF!</definedName>
    <definedName name="_75__123Graph_XCHART_3" hidden="1">#REF!</definedName>
    <definedName name="_76__123Graph_XCHART_2" hidden="1">#REF!</definedName>
    <definedName name="_76__123Graph_XCHART_3" hidden="1">#REF!</definedName>
    <definedName name="_76__123Graph_XCHART_4" hidden="1">#REF!</definedName>
    <definedName name="_77__123Graph_XCHART_3" hidden="1">#REF!</definedName>
    <definedName name="_77__123Graph_XCHART_4" hidden="1">#REF!</definedName>
    <definedName name="_77__123Graph_XCHART_5" hidden="1">#REF!</definedName>
    <definedName name="_78__123Graph_XCHART_4" hidden="1">#REF!</definedName>
    <definedName name="_78__123Graph_XCHART_5" hidden="1">#REF!</definedName>
    <definedName name="_78__123Graph_XCHART_6" hidden="1">#REF!</definedName>
    <definedName name="_79__123Graph_XCHART_5" hidden="1">#REF!</definedName>
    <definedName name="_79__123Graph_XCHART_6" hidden="1">#REF!</definedName>
    <definedName name="_79__123Graph_XCHART_7" hidden="1">#REF!</definedName>
    <definedName name="_7Excel_BuiltIn_Database_47_1">#REF!</definedName>
    <definedName name="_7Excel_BuiltIn_Database_50_1">#REF!</definedName>
    <definedName name="_7MAJULO_M">#REF!</definedName>
    <definedName name="_8__123Graph_ACHART_14" hidden="1">#REF!</definedName>
    <definedName name="_8__123Graph_ACHART_15" hidden="1">#REF!</definedName>
    <definedName name="_8__123Graph_ACHART_16" hidden="1">#REF!</definedName>
    <definedName name="_8__123Graph_CCHART_3" hidden="1">#REF!</definedName>
    <definedName name="_8__FDSAUDITLINK__" hidden="1">{"fdsup://IBCentral/FAT Viewer?action=UPDATE&amp;creator=factset&amp;DOC_NAME=fat:reuters_qtrly_source_window.fat&amp;display_string=Audit&amp;DYN_ARGS=TRUE&amp;VAR:ID1=37933610&amp;VAR:RCODE=STLD&amp;VAR:SDATE=20080999&amp;VAR:FREQ=Quarterly&amp;VAR:RELITEM=&amp;VAR:CURRENCY=USD&amp;VAR:CURRSOURCE=E","XSHARE&amp;VAR:NATFREQ=QUARTERLY&amp;VAR:RFIELD=FINALIZED&amp;VAR:DB_TYPE=&amp;VAR:UNITS=M&amp;window=popup&amp;width=450&amp;height=300&amp;START_MAXIMIZED=FALSE"}</definedName>
    <definedName name="_80__123Graph_XCHART_6" hidden="1">#REF!</definedName>
    <definedName name="_80__123Graph_XCHART_7" hidden="1">#REF!</definedName>
    <definedName name="_80__123Graph_XCHART_8" hidden="1">#REF!</definedName>
    <definedName name="_81__123Graph_XCHART_7" hidden="1">#REF!</definedName>
    <definedName name="_81__123Graph_XCHART_8" hidden="1">#REF!</definedName>
    <definedName name="_81__123Graph_XCHART_9" hidden="1">#REF!</definedName>
    <definedName name="_82__123Graph_XCHART_8" hidden="1">#REF!</definedName>
    <definedName name="_82__123Graph_XCHART_9" hidden="1">#REF!</definedName>
    <definedName name="_83__123Graph_XCHART_9" hidden="1">#REF!</definedName>
    <definedName name="_83_поставка">#REF!</definedName>
    <definedName name="_83MAAPRO_M">#REF!</definedName>
    <definedName name="_84_поставка">#REF!</definedName>
    <definedName name="_84MAAUGO_M">#REF!</definedName>
    <definedName name="_85_поставка">#REF!</definedName>
    <definedName name="_85MADECO_M">#REF!</definedName>
    <definedName name="_86_поставка">#REF!</definedName>
    <definedName name="_86MAFEBO_M">#REF!</definedName>
    <definedName name="_87_поставка">#REF!</definedName>
    <definedName name="_87MAJANO_M">#REF!</definedName>
    <definedName name="_88_поставка">#REF!</definedName>
    <definedName name="_88MAJULO_M">#REF!</definedName>
    <definedName name="_89_поставка">#REF!</definedName>
    <definedName name="_89MAJUNO_M">#REF!</definedName>
    <definedName name="_8Excel_BuiltIn_Database_51_1">#REF!</definedName>
    <definedName name="_8MAJUNO_M">#REF!</definedName>
    <definedName name="_9__123Graph_ACHART_15" hidden="1">#REF!</definedName>
    <definedName name="_9__123Graph_ACHART_16" hidden="1">#REF!</definedName>
    <definedName name="_9__123Graph_ACHART_17" hidden="1">#REF!</definedName>
    <definedName name="_9__123Graph_CChart_33G" hidden="1">#REF!</definedName>
    <definedName name="_9__FDSAUDITLINK__" hidden="1">{"fdsup://IBCentral/FAT Viewer?action=UPDATE&amp;creator=factset&amp;DOC_NAME=fat:reuters_qtrly_source_window.fat&amp;display_string=Audit&amp;DYN_ARGS=TRUE&amp;VAR:ID1=B01LS2&amp;VAR:RCODE=STLD&amp;VAR:SDATE=20080699&amp;VAR:FREQ=Quarterly&amp;VAR:RELITEM=&amp;VAR:CURRENCY=USD&amp;VAR:CURRSOURCE=EXS","HARE&amp;VAR:NATFREQ=QUARTERLY&amp;VAR:RFIELD=FINALIZED&amp;VAR:DB_TYPE=&amp;VAR:UNITS=M&amp;window=popup&amp;width=450&amp;height=300&amp;START_MAXIMIZED=FALSE"}</definedName>
    <definedName name="_90_поставка">#REF!</definedName>
    <definedName name="_90MAMARO_M">#REF!</definedName>
    <definedName name="_91_поставка">#REF!</definedName>
    <definedName name="_91MAMAYO_M">#REF!</definedName>
    <definedName name="_92_поставка">#REF!</definedName>
    <definedName name="_92MANOVO_M">#REF!</definedName>
    <definedName name="_93MAOCTO_M">#REF!</definedName>
    <definedName name="_94MASEPO_M">#REF!</definedName>
    <definedName name="_95MBAPRO_M">#REF!</definedName>
    <definedName name="_96MBAUGO_M">#REF!</definedName>
    <definedName name="_97MBDECO_M">#REF!</definedName>
    <definedName name="_98MBFEBO_M">#REF!</definedName>
    <definedName name="_99MBJANO_M">#REF!</definedName>
    <definedName name="_9Excel_BuiltIn_Database_49_1">#REF!</definedName>
    <definedName name="_9Excel_BuiltIn_Database_52_1">#REF!</definedName>
    <definedName name="_9MAMARO_M">#REF!</definedName>
    <definedName name="_a">"SELECT AVG(kotvals.low+kotvals.hi)/2"</definedName>
    <definedName name="_a_">#REF!</definedName>
    <definedName name="_a_2">#REF!</definedName>
    <definedName name="_a_20">#REF!</definedName>
    <definedName name="_a_25">#REF!</definedName>
    <definedName name="_a_26">#REF!</definedName>
    <definedName name="_a_27">#REF!</definedName>
    <definedName name="_a_32">#REF!</definedName>
    <definedName name="_a_33">#REF!</definedName>
    <definedName name="_a_34">#REF!</definedName>
    <definedName name="_a_45">#REF!</definedName>
    <definedName name="_a_47">#REF!</definedName>
    <definedName name="_a_49">#REF!</definedName>
    <definedName name="_a_51">#REF!</definedName>
    <definedName name="_a_52">#REF!</definedName>
    <definedName name="_a_53">#REF!</definedName>
    <definedName name="_a1">"SELECT Round((AVG(kotvals.low)+avg(kotvals.hi))/2),3)"</definedName>
    <definedName name="_a11">#REF!</definedName>
    <definedName name="_A70000">#REF!</definedName>
    <definedName name="_A80000">#REF!</definedName>
    <definedName name="_aa8">#REF!</definedName>
    <definedName name="_ActualSales">#REF!</definedName>
    <definedName name="_b">"FROM kotirovka.kotvals, kotirovka.msgstore "</definedName>
    <definedName name="_b_">#REF!</definedName>
    <definedName name="_B2">#REF!+#REF!+#REF!+#REF!+#REF!+#REF!+#REF!+#REF!+#REF!</definedName>
    <definedName name="_bdm.0050C7C024E54455A3C105A4AD93B33B.edm" hidden="1">#REF!</definedName>
    <definedName name="_bdm.01FAC462A0F145C4A62CEEB6B5FD0A23.edm" hidden="1">#REF!</definedName>
    <definedName name="_bdm.03F54FAD08954368A5B92A788785E2FE.edm" hidden="1">#REF!</definedName>
    <definedName name="_bdm.04F2C226301047039BA32DACA0BF5807.edm" hidden="1">#REF!</definedName>
    <definedName name="_bdm.05255D0FD3A4448B9348F75CF818855E.edm" hidden="1">#REF!</definedName>
    <definedName name="_bdm.05B939F5FA4D4E38876CB1075CEADA9A.edm" hidden="1">#REF!</definedName>
    <definedName name="_bdm.06D7451592254FB5A03B2A3DC1731D90.edm" hidden="1">#REF!</definedName>
    <definedName name="_bdm.06DFC158E48E47AA9CCB733D109198D1.edm" hidden="1">#REF!</definedName>
    <definedName name="_bdm.0CDCFAD302D343AF9DC4507F87EBE437.edm" hidden="1">#REF!</definedName>
    <definedName name="_bdm.11598959ABCA498383285E9D0C339CC9.edm" hidden="1">#REF!</definedName>
    <definedName name="_bdm.1588B75876F04639872AF45E0CBE4E1C.edm" hidden="1">#REF!</definedName>
    <definedName name="_bdm.15F8FBF1FC4C4580B3B1A5FCDCFEBEB4.edm" hidden="1">#REF!</definedName>
    <definedName name="_bdm.160012FFD15E4396AE5694023724FBF9.edm" hidden="1">#REF!</definedName>
    <definedName name="_bdm.1AE1E243B9A944FA9627F752D19BA208.edm" hidden="1">#REF!</definedName>
    <definedName name="_bdm.1B89865CBB854F72AA6BF01301FC7891.edm" hidden="1">#REF!</definedName>
    <definedName name="_bdm.1CA38E89B2E446499B417D4BF2A4A825.edm" hidden="1">#REF!</definedName>
    <definedName name="_bdm.1EB9B9DCFC5E4BB3987AA9A51AFE1504.edm" hidden="1">#REF!</definedName>
    <definedName name="_bdm.23332F4208C147819A9A2DFC8D94E550.edm" hidden="1">#REF!</definedName>
    <definedName name="_bdm.2731DEF749044209B05F3C5D5778C203.edm" hidden="1">#REF!</definedName>
    <definedName name="_bdm.2827D745BABD4189A8F284CE3CB24323.edm" hidden="1">#REF!</definedName>
    <definedName name="_bdm.28D866F26A2948C2A473B45B74D29F14.edm" hidden="1">#REF!</definedName>
    <definedName name="_bdm.2A3D0C0A206E4F70B5F593A30CF43250.edm" hidden="1">#REF!</definedName>
    <definedName name="_bdm.2A6BFE8A399B45659E8E0432F51633D9.edm" hidden="1">#REF!</definedName>
    <definedName name="_bdm.2A7272BA3F934485845F6B70FC39C6D8.edm" hidden="1">#REF!</definedName>
    <definedName name="_bdm.2B13202997F44AA09DE0D380B137249C.edm" hidden="1">#REF!</definedName>
    <definedName name="_bdm.2D1C822BE14D4A0F8ABB9C0B18453FB2.edm" hidden="1">#REF!</definedName>
    <definedName name="_bdm.2DA0D1B288C341BABF3AABB02AD95B91.edm" hidden="1">#REF!</definedName>
    <definedName name="_bdm.2E64EBC8A2BE4C86ABD73BEE8FC1D1BC.edm" hidden="1">#REF!</definedName>
    <definedName name="_bdm.30F8AA3BD6E54471B1F4BCC660CAD512.edm" hidden="1">#REF!</definedName>
    <definedName name="_bdm.31654FA73F1443F2BF4BDB6D302D7812.edm" hidden="1">#REF!</definedName>
    <definedName name="_bdm.31930C31ECDE46BE8C214F2813ACE9A9.edm" hidden="1">#REF!</definedName>
    <definedName name="_bdm.33ED345342BB4427A69FB754A699B10E.edm" hidden="1">#REF!</definedName>
    <definedName name="_bdm.353C426679C647908EB789A206B70446.edm" hidden="1">#REF!</definedName>
    <definedName name="_bdm.40DA3599DABE4F0B9E6AEEC95B11FC2A.edm" hidden="1">#REF!</definedName>
    <definedName name="_bdm.419CB360B93A4A35A6FE946085F23117.edm" hidden="1">#REF!</definedName>
    <definedName name="_bdm.435D936263B649258E94A50E40527CB6.edm" hidden="1">#REF!</definedName>
    <definedName name="_bdm.447B3EB9BB634C44B4C5F4BB4FF4DE3F.edm" hidden="1">#REF!</definedName>
    <definedName name="_bdm.4523E34AC64C40C38DFD5E0149F37DA5.edm" hidden="1">#REF!</definedName>
    <definedName name="_bdm.490EC1868B034200BBBEF496347847D5.edm" hidden="1">#REF!</definedName>
    <definedName name="_bdm.4B77C271E0A34AA39783CC8280DC280C.edm" hidden="1">#REF!</definedName>
    <definedName name="_bdm.4E262E8C77244916A17A54D238168E64.edm" hidden="1">#REF!</definedName>
    <definedName name="_bdm.51048DD11D194237A1DCA253C68384E0.edm" hidden="1">#REF!</definedName>
    <definedName name="_bdm.527170C002D642B8821A6B334D7C1E74.edm" hidden="1">#REF!</definedName>
    <definedName name="_bdm.541CEBC9DA6F4129B7F36B7E64449D47.edm" hidden="1">#REF!</definedName>
    <definedName name="_bdm.56CB3EDBACFC46549A0C2B53261E3B1D.edm" hidden="1">#REF!</definedName>
    <definedName name="_bdm.5701C13E90F547A183C8754438373C7C.edm" hidden="1">#REF!</definedName>
    <definedName name="_bdm.5A8250F342AA443C9C487543457B1D46.edm" hidden="1">#REF!</definedName>
    <definedName name="_bdm.5BE0BBA049A34DAD884508EABB17CBF5.edm" hidden="1">#REF!</definedName>
    <definedName name="_bdm.5C40DD93C2C74668860588BD9DE0EDDB.edm" hidden="1">#REF!</definedName>
    <definedName name="_bdm.5DDF38A09626484E82E2477354DAA782.edm" hidden="1">#REF!</definedName>
    <definedName name="_bdm.61606BE365854AF3B552410991BDC633.edm" hidden="1">#REF!</definedName>
    <definedName name="_bdm.618512F222BC41869C4DEF12E11416AF.edm" hidden="1">#REF!</definedName>
    <definedName name="_bdm.631AE393FAD7423F869E7DF02F8CBB81.edm" hidden="1">#REF!</definedName>
    <definedName name="_bdm.6397692377F8444EA5DBF1FD41822C59.edm" hidden="1">#REF!</definedName>
    <definedName name="_bdm.642B579E10A64263BC3CEB2AC3CD0780.edm" hidden="1">#REF!</definedName>
    <definedName name="_bdm.65591572E5514B21A8EFADE76EE8BB66.edm" hidden="1">#REF!</definedName>
    <definedName name="_bdm.65695C15B8B946B691ADAEC8ECC5D52A.edm" hidden="1">#REF!</definedName>
    <definedName name="_bdm.6689ABEFF0364DC4833DDF38965D4078.edm" hidden="1">#REF!</definedName>
    <definedName name="_bdm.66B6CA0E5A784259A3D70B6EE047B549.edm" hidden="1">#REF!</definedName>
    <definedName name="_bdm.6A62F56DB6264062ACF5CCE348E189DC.edm" hidden="1">#REF!</definedName>
    <definedName name="_bdm.6B0DFC68CE444988A9925D21C1E74564.edm" hidden="1">#REF!</definedName>
    <definedName name="_bdm.6C283AF66BDC4BC0B5D29623F0501134.edm" hidden="1">#REF!</definedName>
    <definedName name="_bdm.6F5A16020D244F11AD68C9BB78D016CC.edm" hidden="1">#REF!</definedName>
    <definedName name="_bdm.7250B394DDF4440EBEFB84A4473E0FA3.edm" hidden="1">#REF!</definedName>
    <definedName name="_bdm.726A76500B2D46A8BFBEE3B43BEAB0FF.edm" hidden="1">#REF!</definedName>
    <definedName name="_bdm.72F10DB40B6E40FF869D71B0909FFC89.edm" hidden="1">#REF!</definedName>
    <definedName name="_bdm.743702B993DC4437A08F7597E341A587.edm" hidden="1">#REF!</definedName>
    <definedName name="_bdm.75E20BA2CCEF4E69BD2A7BC5C34FB7D4.edm" hidden="1">#REF!</definedName>
    <definedName name="_bdm.7936632FA7274C148B09761BEEAEAF5C.edm" hidden="1">#REF!</definedName>
    <definedName name="_bdm.821D84B3E42E461287BA69F3E25797B5.edm" hidden="1">#REF!</definedName>
    <definedName name="_bdm.8500631D49894F3E9A00C4AFDB64A76C.edm" hidden="1">#REF!</definedName>
    <definedName name="_bdm.862CE5A327AE47E980AE660F9B87332F.edm" hidden="1">#REF!</definedName>
    <definedName name="_bdm.872E5E89327F40BA81015B257D6DDC5B.edm" hidden="1">#REF!</definedName>
    <definedName name="_bdm.8AE73D3B340D4B799B91C1BA2F4D4A3C.edm" hidden="1">#REF!</definedName>
    <definedName name="_bdm.8CD269A8379847EC9C1D78F67BFBC6B1.edm" hidden="1">#REF!</definedName>
    <definedName name="_bdm.8EF24FFAD422404FB87DA87BF7BC0289.edm" hidden="1">#REF!</definedName>
    <definedName name="_bdm.8F9281CA084B4439AC309E9F14F79BD5.edm" hidden="1">#REF!</definedName>
    <definedName name="_bdm.92A11B92652F46A79104BDB7AD6382F0.edm" hidden="1">#REF!</definedName>
    <definedName name="_bdm.964D16071EBB44148D9AE8573E7F3B38.edm" hidden="1">#REF!</definedName>
    <definedName name="_bdm.97525D8E36A94321BA430FB49F9F38B9.edm" hidden="1">#REF!</definedName>
    <definedName name="_bdm.97B4EF6148FD49D2A0B5737D0BFB1944.edm" hidden="1">#REF!</definedName>
    <definedName name="_bdm.9A64BD6D215446C8A719D658F11042BE.edm" hidden="1">#REF!</definedName>
    <definedName name="_bdm.9AD178935D664C14BDEA70CD6BE3FDC6.edm" hidden="1">#REF!</definedName>
    <definedName name="_bdm.9BBEB928820E49D1A4CA12584BF2F9F2.edm" hidden="1">#REF!</definedName>
    <definedName name="_bdm.9F907B9973E746BD826560E222660D3A.edm" hidden="1">#REF!</definedName>
    <definedName name="_bdm.9FE53E77B32640BB8AB91A14F00FB39C.edm" hidden="1">#REF!</definedName>
    <definedName name="_bdm.A0D26EB8C9124D80888B0D302BC61D47.edm" hidden="1">#REF!</definedName>
    <definedName name="_bdm.A2A3C59DF45D4493BBD16484191885EB.edm" hidden="1">#REF!</definedName>
    <definedName name="_bdm.A35AB56FA7E542FAA5DCB97563585956.edm" hidden="1">#REF!</definedName>
    <definedName name="_bdm.A4F32D9E1BBF405BAE8D5D2FF3E1A771.edm" hidden="1">#REF!</definedName>
    <definedName name="_bdm.AC4F7D6AA92F4BB5829AC9EFF78D78C9.edm" hidden="1">#REF!</definedName>
    <definedName name="_bdm.ADAE965AEDAD489984911EBF0526FCB5.edm" hidden="1">#REF!</definedName>
    <definedName name="_bdm.B13AE3FBCAE94E318305FBF489299637.edm" hidden="1">#REF!</definedName>
    <definedName name="_bdm.B50F97ABAC5D41C2A61242258DBE2CA9.edm" hidden="1">#REF!</definedName>
    <definedName name="_bdm.B64097166248458D9659E932D5BA7F8A.edm" hidden="1">#REF!</definedName>
    <definedName name="_bdm.B758E694E3414E0284A164B16915F2DE.edm" hidden="1">#REF!</definedName>
    <definedName name="_bdm.B7FF5DF7DBFA4118A896B302412E358C.edm" hidden="1">#REF!</definedName>
    <definedName name="_bdm.B815B168AF3A4F2DB3D6899D7D339A49.edm" hidden="1">#REF!</definedName>
    <definedName name="_bdm.BA02BBC094D04D13A21F0142D3C2B149.edm" hidden="1">#REF!</definedName>
    <definedName name="_bdm.BB4680D8AEE94C91B502DF6A0409A584.edm" hidden="1">#REF!</definedName>
    <definedName name="_bdm.BC9C265AFF9C45C69CD8FD9B7779ED5A.edm" hidden="1">#REF!</definedName>
    <definedName name="_bdm.BFB0C1930F3040CCB6BD3AF04B7507EB.edm" hidden="1">#REF!</definedName>
    <definedName name="_bdm.C070AD5AB6CD4406A54C4993D0837CEB.edm" hidden="1">#REF!</definedName>
    <definedName name="_bdm.C54236E1226D416F9F48872D586AD65A.edm" hidden="1">#REF!</definedName>
    <definedName name="_bdm.C66EEECB96614BBE9650D912F7115A65.edm" hidden="1">#REF!</definedName>
    <definedName name="_bdm.C7BCC6D2E5CC441BA6CBA230554FC2CC.edm" hidden="1">#REF!</definedName>
    <definedName name="_bdm.C89933F2178F40B98776F93BABC43E4F.edm" hidden="1">#REF!</definedName>
    <definedName name="_bdm.C8B867E1ADC34D47B1E26783C6D2F93E.edm" hidden="1">#REF!</definedName>
    <definedName name="_bdm.CACB3807EC3E45939BCE0F1F9083CAD1.edm" hidden="1">#REF!</definedName>
    <definedName name="_bdm.CB8294BBA99E492F836DF83BC2ADAFE5.edm" hidden="1">#REF!</definedName>
    <definedName name="_bdm.CC47E109A9B94C9DA62BA199DCB7BD99.edm" hidden="1">#REF!</definedName>
    <definedName name="_bdm.CF6ACFFED89C41A2839F013524809819.edm" hidden="1">#REF!</definedName>
    <definedName name="_bdm.CFD2354BFE624E0DB687DC8D160F993A.edm" hidden="1">#REF!</definedName>
    <definedName name="_bdm.D105FA52E011440AA1D14DDD3E0505AC.edm" hidden="1">#REF!</definedName>
    <definedName name="_bdm.D20E0FA3B68A4574987EE66D4197257C.edm" hidden="1">#REF!</definedName>
    <definedName name="_bdm.D818A6227CDA4ABE9000FCE4CA36F0A2.edm" hidden="1">#REF!</definedName>
    <definedName name="_bdm.DACDAF359D984E74928F569724B435AD.edm" hidden="1">#REF!</definedName>
    <definedName name="_bdm.DD0B27258AE848C19EEB95D8470DF01E.edm" hidden="1">#REF!</definedName>
    <definedName name="_bdm.E08F4D93196D461F880F055E130ABEF4.edm" hidden="1">#REF!</definedName>
    <definedName name="_bdm.E3C5C076CB634B50B600037A0DF81097.edm" hidden="1">#REF!</definedName>
    <definedName name="_bdm.E79B01E86D3643C3A919FFDB64C4DA6E.edm" hidden="1">#REF!</definedName>
    <definedName name="_bdm.E8628A07FAC94CD6AF2F9984AD67DB43.edm" hidden="1">#REF!</definedName>
    <definedName name="_bdm.E87E75B10BFB4BABB4DF84075B1A8EBC.edm" hidden="1">#REF!</definedName>
    <definedName name="_bdm.E9C915C128ED4C74A28C9376F9F47D32.edm" hidden="1">#REF!</definedName>
    <definedName name="_bdm.EAAE5D679C1145309736574360AAC080.edm" hidden="1">#REF!</definedName>
    <definedName name="_bdm.ED80064D43E9461A9F8FD48FC7A635CE.edm" hidden="1">#REF!</definedName>
    <definedName name="_bdm.EE40EA49B4704809A0E6CDBBBCD8AF3D.edm" hidden="1">#REF!</definedName>
    <definedName name="_bdm.EE5036B80E704392BCC6D19BFC298A4A.edm" hidden="1">#REF!</definedName>
    <definedName name="_bdm.F0536A369A8A4B0D9E2729DFBDFC3339.edm" hidden="1">#REF!</definedName>
    <definedName name="_bdm.F1804F0D1AA843B082AC609D40A16D3A.edm" hidden="1">#REF!</definedName>
    <definedName name="_bdm.F4F9CDAEBEF7487A8DA5071FAD9DF135.edm" hidden="1">#REF!</definedName>
    <definedName name="_bdm.F5AABF040F7544968730661333BF0C6D.edm" hidden="1">#REF!</definedName>
    <definedName name="_bdm.F666E40EDC23440C8411FFB80B53E092.edm" hidden="1">#REF!</definedName>
    <definedName name="_bdm.F9EE0CC1C3CD4F3F937DAE3238A57DC8.edm" hidden="1">#REF!</definedName>
    <definedName name="_bdm.F9FBFA8AFC3246118558D04C2209D716.edm" hidden="1">#REF!</definedName>
    <definedName name="_bdm.FastTrackBookmark.12_14_2005_3_58_56_PM.edm" hidden="1">#REF!</definedName>
    <definedName name="_bdm.FBE86009621A46DFBB604C139AE55412.edm" hidden="1">#REF!</definedName>
    <definedName name="_bdm.FE1EC54739DC457C929BBB53010A5023.edm" hidden="1">#REF!</definedName>
    <definedName name="_bdm.FE3D50E4B26548259DD6BF5301BB5A6C.edm" hidden="1">#REF!</definedName>
    <definedName name="_bdm.FF8C18F4663845FE8458869F2EC657AA.edm" hidden="1">#REF!</definedName>
    <definedName name="_c">"WHERE kotvals.msgid = msgstore.id AND ((kotvals.name='URALS(med)') AND (year(msgstore.kot_date)="</definedName>
    <definedName name="_companies_list" localSheetId="6">#REF!</definedName>
    <definedName name="_companies_list" localSheetId="0">#REF!</definedName>
    <definedName name="_companies_list">#REF!</definedName>
    <definedName name="_company_name" localSheetId="6">[2]Содержание!$D$7</definedName>
    <definedName name="_company_name" localSheetId="0">#REF!</definedName>
    <definedName name="_company_name">#REF!</definedName>
    <definedName name="_d">") AND (Month(msgstore.kot_date)="</definedName>
    <definedName name="_DAT1">#REF!</definedName>
    <definedName name="_DAT10">#REF!</definedName>
    <definedName name="_DAT11">#REF!</definedName>
    <definedName name="_DAT12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y">#REF!</definedName>
    <definedName name="_e">"DSN=kotirovka; uid=mkobrinetz; pwd=data@base; database=kotirovka"</definedName>
    <definedName name="_ee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ee12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_ee13" hidden="1">{"IS_E",#N/A,FALSE,"FSN";"CF_E",#N/A,FALSE,"FSN";"Tum_E",#N/A,FALSE,"Prepaid";"FP_Alm_E",#N/A,FALSE,"FixedPhone";"Staff_E",#N/A,FALSE,"Staff";"subs_E",#N/A,FALSE,"SubProj";"subs_all_E",#N/A,FALSE,"SubProj"}</definedName>
    <definedName name="_ee14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ee15" hidden="1">{"Subs_Reg_R",#N/A,FALSE,"SubsProj";"Capex_R",#N/A,FALSE,"CapEx"}</definedName>
    <definedName name="_ee1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ee17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ee1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ee1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ee20" hidden="1">{"IS_E",#N/A,FALSE,"FSN";"CF_E",#N/A,FALSE,"FSN";"Tum_E",#N/A,FALSE,"Prepaid";"FP_Alm_E",#N/A,FALSE,"FixedPhone";"Staff_E",#N/A,FALSE,"Staff";"subs_E",#N/A,FALSE,"SubProj";"subs_all_E",#N/A,FALSE,"SubProj"}</definedName>
    <definedName name="_ee22" hidden="1">{"Subs_Reg_R",#N/A,FALSE,"SubsProj";"Capex_R",#N/A,FALSE,"CapEx"}</definedName>
    <definedName name="_ee23" hidden="1">{"Subs_Reg_R",#N/A,FALSE,"SubsProj";"Capex_R",#N/A,FALSE,"CapEx"}</definedName>
    <definedName name="_ee2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ee25" hidden="1">{"IS_E",#N/A,FALSE,"FSN";"CF_E",#N/A,FALSE,"FSN";"Tum_E",#N/A,FALSE,"Prepaid";"FP_Alm_E",#N/A,FALSE,"FixedPhone";"Staff_E",#N/A,FALSE,"Staff";"subs_E",#N/A,FALSE,"SubProj";"subs_all_E",#N/A,FALSE,"SubProj"}</definedName>
    <definedName name="_ee26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ee2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ee28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_ee29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ee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ee30" hidden="1">{"IS_E",#N/A,FALSE,"FSN";"CF_E",#N/A,FALSE,"FSN";"Tum_E",#N/A,FALSE,"Prepaid";"FP_Alm_E",#N/A,FALSE,"FixedPhone";"Staff_E",#N/A,FALSE,"Staff";"subs_E",#N/A,FALSE,"SubProj";"subs_all_E",#N/A,FALSE,"SubProj"}</definedName>
    <definedName name="_ee3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ee3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ee33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ee3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ee3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ee3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ee37" hidden="1">{"IS_E",#N/A,FALSE,"FSN";"CF_E",#N/A,FALSE,"FSN";"Tum_E",#N/A,FALSE,"Prepaid";"FP_Alm_E",#N/A,FALSE,"FixedPhone";"Staff_E",#N/A,FALSE,"Staff";"subs_E",#N/A,FALSE,"SubProj";"subs_all_E",#N/A,FALSE,"SubProj"}</definedName>
    <definedName name="_ee38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ee39" hidden="1">{"Subs_Reg_R",#N/A,FALSE,"SubsProj";"Capex_R",#N/A,FALSE,"CapEx"}</definedName>
    <definedName name="_ee4" hidden="1">{"Subs_Reg_R",#N/A,FALSE,"SubsProj";"Capex_R",#N/A,FALSE,"CapEx"}</definedName>
    <definedName name="_ee40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ee41" hidden="1">{"IS_E",#N/A,FALSE,"FSN";"CF_E",#N/A,FALSE,"FSN";"Tum_E",#N/A,FALSE,"Prepaid";"FP_Alm_E",#N/A,FALSE,"FixedPhone";"Staff_E",#N/A,FALSE,"Staff";"subs_E",#N/A,FALSE,"SubProj";"subs_all_E",#N/A,FALSE,"SubProj"}</definedName>
    <definedName name="_ee4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ee43" hidden="1">{"Subs_Reg_R",#N/A,FALSE,"SubsProj";"Capex_R",#N/A,FALSE,"CapEx"}</definedName>
    <definedName name="_ee44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ee4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ee4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ee47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_ee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ee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ee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ee8" hidden="1">{"IS_E",#N/A,FALSE,"FSN";"CF_E",#N/A,FALSE,"FSN";"Tum_E",#N/A,FALSE,"Prepaid";"FP_Alm_E",#N/A,FALSE,"FixedPhone";"Staff_E",#N/A,FALSE,"Staff";"subs_E",#N/A,FALSE,"SubProj";"subs_all_E",#N/A,FALSE,"SubProj"}</definedName>
    <definedName name="_ee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EPS2">#REF!</definedName>
    <definedName name="_EPS3">#REF!</definedName>
    <definedName name="_EPS4">#REF!</definedName>
    <definedName name="_Fill" hidden="1">#REF!</definedName>
    <definedName name="_h">#REF!</definedName>
    <definedName name="_IRR1">#REF!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KA1">#REF!</definedName>
    <definedName name="_Key1" hidden="1">#REF!</definedName>
    <definedName name="_Key2" hidden="1">#REF!</definedName>
    <definedName name="_KRD1">#REF!</definedName>
    <definedName name="_KRD2">#REF!</definedName>
    <definedName name="_kv1">#REF!</definedName>
    <definedName name="_kv2">#REF!</definedName>
    <definedName name="_kv3">#REF!</definedName>
    <definedName name="_kv4">#REF!</definedName>
    <definedName name="_LA1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TR01">#REF!</definedName>
    <definedName name="_LTR02">#REF!</definedName>
    <definedName name="_LTR03">#REF!</definedName>
    <definedName name="_LTR04">#REF!</definedName>
    <definedName name="_LTR05">#REF!</definedName>
    <definedName name="_LTR06">#REF!</definedName>
    <definedName name="_LTR07">#REF!</definedName>
    <definedName name="_LTR08">#REF!</definedName>
    <definedName name="_LTR09">#REF!</definedName>
    <definedName name="_LTR10">#REF!</definedName>
    <definedName name="_LTR11">#REF!</definedName>
    <definedName name="_LTR12">#REF!</definedName>
    <definedName name="_LTR13">#REF!</definedName>
    <definedName name="_LTR14">#REF!</definedName>
    <definedName name="_LTR15">#REF!</definedName>
    <definedName name="_LTR16">#REF!</definedName>
    <definedName name="_LTR17">#REF!</definedName>
    <definedName name="_LTR18">#REF!</definedName>
    <definedName name="_LTR19">#REF!</definedName>
    <definedName name="_LTR20">#REF!</definedName>
    <definedName name="_LTR21">#REF!</definedName>
    <definedName name="_LTR22">#REF!</definedName>
    <definedName name="_LTR23">#REF!</definedName>
    <definedName name="_LTR24">#REF!</definedName>
    <definedName name="_LTR25">#REF!</definedName>
    <definedName name="_LTR26">#REF!</definedName>
    <definedName name="_LTR27">#REF!</definedName>
    <definedName name="_m">#REF!</definedName>
    <definedName name="_m_2">#REF!</definedName>
    <definedName name="_m_20">#REF!</definedName>
    <definedName name="_m_25">#REF!</definedName>
    <definedName name="_m_26">#REF!</definedName>
    <definedName name="_m_27">#REF!</definedName>
    <definedName name="_m_32">#REF!</definedName>
    <definedName name="_m_33">#REF!</definedName>
    <definedName name="_m_34">#REF!</definedName>
    <definedName name="_m_45">#REF!</definedName>
    <definedName name="_m_47">#REF!</definedName>
    <definedName name="_m_49">#REF!</definedName>
    <definedName name="_m_51">#REF!</definedName>
    <definedName name="_m_52">#REF!</definedName>
    <definedName name="_m_53">#REF!</definedName>
    <definedName name="_mbm66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_MIF1">#REF!</definedName>
    <definedName name="_MIF2">#REF!</definedName>
    <definedName name="_n">#REF!</definedName>
    <definedName name="_n_2">#REF!</definedName>
    <definedName name="_n_20">#REF!</definedName>
    <definedName name="_n_25">#REF!</definedName>
    <definedName name="_n_26">#REF!</definedName>
    <definedName name="_n_27">#REF!</definedName>
    <definedName name="_n_32">#REF!</definedName>
    <definedName name="_n_33">#REF!</definedName>
    <definedName name="_n_34">#REF!</definedName>
    <definedName name="_n_45">#REF!</definedName>
    <definedName name="_n_47">#REF!</definedName>
    <definedName name="_n_49">#REF!</definedName>
    <definedName name="_n_51">#REF!</definedName>
    <definedName name="_n_52">#REF!</definedName>
    <definedName name="_n_53">#REF!</definedName>
    <definedName name="_name1" hidden="1">#REF!</definedName>
    <definedName name="_NPV1">#REF!</definedName>
    <definedName name="_o">#REF!</definedName>
    <definedName name="_o_2">#REF!</definedName>
    <definedName name="_o_20">#REF!</definedName>
    <definedName name="_o_25">#REF!</definedName>
    <definedName name="_o_26">#REF!</definedName>
    <definedName name="_o_27">#REF!</definedName>
    <definedName name="_o_32">#REF!</definedName>
    <definedName name="_o_33">#REF!</definedName>
    <definedName name="_o_34">#REF!</definedName>
    <definedName name="_o_45">#REF!</definedName>
    <definedName name="_o_47">#REF!</definedName>
    <definedName name="_o_49">#REF!</definedName>
    <definedName name="_o_51">#REF!</definedName>
    <definedName name="_o_52">#REF!</definedName>
    <definedName name="_o_53">#REF!</definedName>
    <definedName name="_Order1" hidden="1">255</definedName>
    <definedName name="_Order2" hidden="1">255</definedName>
    <definedName name="_period" localSheetId="6">[2]Содержание!$D$4</definedName>
    <definedName name="_period" localSheetId="0">#REF!</definedName>
    <definedName name="_period">#REF!</definedName>
    <definedName name="_PG1">#REF!</definedName>
    <definedName name="_PG13">#REF!</definedName>
    <definedName name="_PG15">#REF!</definedName>
    <definedName name="_PG3">#REF!</definedName>
    <definedName name="_PG4">#REF!</definedName>
    <definedName name="_PG5">#REF!</definedName>
    <definedName name="_PG9">#REF!</definedName>
    <definedName name="_pl99">#REF!</definedName>
    <definedName name="_platts">#REF!</definedName>
    <definedName name="_q_list" localSheetId="6">#REF!</definedName>
    <definedName name="_q_list">#REF!</definedName>
    <definedName name="_RA1">#REF!</definedName>
    <definedName name="_Ref113247518_34">#REF!</definedName>
    <definedName name="_Ref113247518_35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SE3">#REF!</definedName>
    <definedName name="_sal2" hidden="1">{"SALARIOS",#N/A,FALSE,"Hoja3";"SUELDOS EMPLEADOS",#N/A,FALSE,"Hoja4";"SUELDOS EJECUTIVOS",#N/A,FALSE,"Hoja5"}</definedName>
    <definedName name="_SCF24">#REF!</definedName>
    <definedName name="_SCF25">#REF!</definedName>
    <definedName name="_SCF26">#N/A</definedName>
    <definedName name="_SCF27">#N/A</definedName>
    <definedName name="_SCF32">#REF!</definedName>
    <definedName name="_SCF33">#REF!</definedName>
    <definedName name="_SCF38">#REF!</definedName>
    <definedName name="_SCF39">#REF!</definedName>
    <definedName name="_sh1">#REF!</definedName>
    <definedName name="_Sort" hidden="1">#REF!</definedName>
    <definedName name="_SP1" localSheetId="6">[3]FES!#REF!</definedName>
    <definedName name="_SP1">#REF!</definedName>
    <definedName name="_SP10" localSheetId="6">[3]FES!#REF!</definedName>
    <definedName name="_SP10">#REF!</definedName>
    <definedName name="_SP11" localSheetId="6">[3]FES!#REF!</definedName>
    <definedName name="_SP11">#REF!</definedName>
    <definedName name="_SP12" localSheetId="6">[3]FES!#REF!</definedName>
    <definedName name="_SP12">#REF!</definedName>
    <definedName name="_SP13" localSheetId="6">[3]FES!#REF!</definedName>
    <definedName name="_SP13">#REF!</definedName>
    <definedName name="_SP14" localSheetId="6">[3]FES!#REF!</definedName>
    <definedName name="_SP14">#REF!</definedName>
    <definedName name="_SP15" localSheetId="6">[3]FES!#REF!</definedName>
    <definedName name="_SP15">#REF!</definedName>
    <definedName name="_SP16" localSheetId="6">[3]FES!#REF!</definedName>
    <definedName name="_SP16">#REF!</definedName>
    <definedName name="_SP17" localSheetId="6">[3]FES!#REF!</definedName>
    <definedName name="_SP17">#REF!</definedName>
    <definedName name="_SP18" localSheetId="6">[3]FES!#REF!</definedName>
    <definedName name="_SP18">#REF!</definedName>
    <definedName name="_SP19" localSheetId="6">[3]FES!#REF!</definedName>
    <definedName name="_SP19">#REF!</definedName>
    <definedName name="_SP2" localSheetId="6">[3]FES!#REF!</definedName>
    <definedName name="_SP2">#REF!</definedName>
    <definedName name="_SP20" localSheetId="6">[3]FES!#REF!</definedName>
    <definedName name="_SP20">#REF!</definedName>
    <definedName name="_SP3" localSheetId="6">[3]FES!#REF!</definedName>
    <definedName name="_SP3">#REF!</definedName>
    <definedName name="_SP4" localSheetId="6">[3]FES!#REF!</definedName>
    <definedName name="_SP4">#REF!</definedName>
    <definedName name="_SP5" localSheetId="6">[3]FES!#REF!</definedName>
    <definedName name="_SP5">#REF!</definedName>
    <definedName name="_SP7" localSheetId="6">[3]FES!#REF!</definedName>
    <definedName name="_SP7">#REF!</definedName>
    <definedName name="_SP8" localSheetId="6">[3]FES!#REF!</definedName>
    <definedName name="_SP8">#REF!</definedName>
    <definedName name="_SP9" localSheetId="6">[3]FES!#REF!</definedName>
    <definedName name="_SP9">#REF!</definedName>
    <definedName name="_sr2003">#REF!</definedName>
    <definedName name="_sul1">#REF!</definedName>
    <definedName name="_table_out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oc219889771_34">#REF!</definedName>
    <definedName name="_Toc219889771_35">#REF!</definedName>
    <definedName name="_Toc219889775_34">#REF!</definedName>
    <definedName name="_Toc219889775_35">#REF!</definedName>
    <definedName name="_USD2003">#REF!</definedName>
    <definedName name="_USD2004">#REF!</definedName>
    <definedName name="_vv1">#REF!</definedName>
    <definedName name="_vv2">#REF!</definedName>
    <definedName name="_vvv1">#REF!</definedName>
    <definedName name="_wrt1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wrt10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wrt1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_wrt12" hidden="1">{"IS_E",#N/A,FALSE,"FSN";"CF_E",#N/A,FALSE,"FSN";"Tum_E",#N/A,FALSE,"Prepaid";"FP_Alm_E",#N/A,FALSE,"FixedPhone";"Staff_E",#N/A,FALSE,"Staff";"subs_E",#N/A,FALSE,"SubProj";"subs_all_E",#N/A,FALSE,"SubProj"}</definedName>
    <definedName name="_wrt13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wrt14" hidden="1">{"Subs_Reg_R",#N/A,FALSE,"SubsProj";"Capex_R",#N/A,FALSE,"CapEx"}</definedName>
    <definedName name="_wrt15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wrt16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wrt17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wrt2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wrt21" hidden="1">{"IS_E",#N/A,FALSE,"FSN";"CF_E",#N/A,FALSE,"FSN";"Tum_E",#N/A,FALSE,"Prepaid";"FP_Alm_E",#N/A,FALSE,"FixedPhone";"Staff_E",#N/A,FALSE,"Staff";"subs_E",#N/A,FALSE,"SubProj";"subs_all_E",#N/A,FALSE,"SubProj"}</definedName>
    <definedName name="_wrt22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wrt23" hidden="1">{"Subs_Reg_R",#N/A,FALSE,"SubsProj";"Capex_R",#N/A,FALSE,"CapEx"}</definedName>
    <definedName name="_wrt24" hidden="1">{"Subs_Reg_R",#N/A,FALSE,"SubsProj";"Capex_R",#N/A,FALSE,"CapEx"}</definedName>
    <definedName name="_wrt25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wrt26" hidden="1">{"IS_E",#N/A,FALSE,"FSN";"CF_E",#N/A,FALSE,"FSN";"Tum_E",#N/A,FALSE,"Prepaid";"FP_Alm_E",#N/A,FALSE,"FixedPhone";"Staff_E",#N/A,FALSE,"Staff";"subs_E",#N/A,FALSE,"SubProj";"subs_all_E",#N/A,FALSE,"SubProj"}</definedName>
    <definedName name="_wrt2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wrt28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wrt29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_wrt3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wrt30" hidden="1">{"IS_E",#N/A,FALSE,"FSN";"CF_E",#N/A,FALSE,"FSN";"Tum_E",#N/A,FALSE,"Prepaid";"FP_Alm_E",#N/A,FALSE,"FixedPhone";"Staff_E",#N/A,FALSE,"Staff";"subs_E",#N/A,FALSE,"SubProj";"subs_all_E",#N/A,FALSE,"SubProj"}</definedName>
    <definedName name="_wrt31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wrt32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wrt33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wrt34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_wrt35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wrt36" hidden="1">{"IS_E",#N/A,FALSE,"FSN";"CF_E",#N/A,FALSE,"FSN";"Tum_E",#N/A,FALSE,"Prepaid";"FP_Alm_E",#N/A,FALSE,"FixedPhone";"Staff_E",#N/A,FALSE,"Staff";"subs_E",#N/A,FALSE,"SubProj";"subs_all_E",#N/A,FALSE,"SubProj"}</definedName>
    <definedName name="_wrt37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wrt38" hidden="1">{"Subs_Reg_R",#N/A,FALSE,"SubsProj";"Capex_R",#N/A,FALSE,"CapEx"}</definedName>
    <definedName name="_wrt39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wrt4" hidden="1">{"IS_E",#N/A,FALSE,"FSN";"CF_E",#N/A,FALSE,"FSN";"Tum_E",#N/A,FALSE,"Prepaid";"FP_Alm_E",#N/A,FALSE,"FixedPhone";"Staff_E",#N/A,FALSE,"Staff";"subs_E",#N/A,FALSE,"SubProj";"subs_all_E",#N/A,FALSE,"SubProj"}</definedName>
    <definedName name="_wrt5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_wrt6" hidden="1">{"Subs_Reg_R",#N/A,FALSE,"SubsProj";"Capex_R",#N/A,FALSE,"CapEx"}</definedName>
    <definedName name="_wrt7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wrt8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wry24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_wt39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_WTR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_www12312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_y_list" localSheetId="6">#REF!</definedName>
    <definedName name="_y_list" localSheetId="0">#REF!</definedName>
    <definedName name="_y_list">#REF!</definedName>
    <definedName name="_year" localSheetId="6">[2]Содержание!$D$6</definedName>
    <definedName name="_year" localSheetId="0">#REF!</definedName>
    <definedName name="_year">#REF!</definedName>
    <definedName name="_а111">#REF!</definedName>
    <definedName name="_Сверка">#REF!</definedName>
    <definedName name="_xlnm._FilterDatabase" hidden="1">#REF!</definedName>
    <definedName name="A">#REF!</definedName>
    <definedName name="a_">#REF!</definedName>
    <definedName name="A_ExecutiveSummary">#REF!</definedName>
    <definedName name="aaa">#REF!</definedName>
    <definedName name="AAA_DOCTOPS" hidden="1">"AAA_SET"</definedName>
    <definedName name="AAA_duser" hidden="1">"OFF"</definedName>
    <definedName name="aaaaa">#N/A</definedName>
    <definedName name="aaaadddd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s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awwa" hidden="1">{#N/A,#N/A,FALSE,"Sheet2";#N/A,#N/A,FALSE,"Sheet3";#N/A,#N/A,FALSE,"Sheet4";#N/A,#N/A,FALSE,"Sheet5";#N/A,#N/A,FALSE,"Sheet7";#N/A,#N/A,FALSE,"Sheet8";#N/A,#N/A,FALSE,"Sheet9";#N/A,#N/A,FALSE,"Sheet10";#N/A,#N/A,FALSE,"Sheet11"}</definedName>
    <definedName name="ABSEnergoKZT">#REF!</definedName>
    <definedName name="ABSEnergoKZT_9">#REF!</definedName>
    <definedName name="AccessDatabase" hidden="1">"C:\Мои документы\New standart\MS-Reports\Резервирование.mdb"</definedName>
    <definedName name="AccountL">#REF!</definedName>
    <definedName name="AcctDetai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CoalPaymentInclVATKzt">#REF!</definedName>
    <definedName name="ad">#N/A</definedName>
    <definedName name="AdminContractorsQuantity">#REF!</definedName>
    <definedName name="AdminContractorsQuantity_9">#REF!</definedName>
    <definedName name="AdminContractSalaryKzt">#REF!</definedName>
    <definedName name="AdminContractSalaryKzt_9">#REF!</definedName>
    <definedName name="AdminFixedAssetsKzt">#REF!</definedName>
    <definedName name="AdminFixedAssetsKzt_9">#REF!</definedName>
    <definedName name="AdminPeopleQuantaty">#REF!</definedName>
    <definedName name="AdminPeopleQuantaty_9">#REF!</definedName>
    <definedName name="AdminPeopleQuantity">#REF!</definedName>
    <definedName name="AdminPeopleQuantity_9">#REF!</definedName>
    <definedName name="AdminSafetySuppliesKzt">#REF!</definedName>
    <definedName name="AdminSafetySuppliesKzt_9">#REF!</definedName>
    <definedName name="AdminSalaryKzt">#REF!</definedName>
    <definedName name="AdminSalaryKzt_9">#REF!</definedName>
    <definedName name="AESExpensesInUSD">#REF!</definedName>
    <definedName name="AESExpensesInUSD_9">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ktau">#REF!</definedName>
    <definedName name="aktau2003">#REF!</definedName>
    <definedName name="AmortazIntangFixedAssetsRatePercent">#REF!</definedName>
    <definedName name="AmortazIntangFixedAssetsRatePercent_9">#REF!</definedName>
    <definedName name="AmortizIntangibleFixedAssetsKzt">#REF!</definedName>
    <definedName name="AnalysisNetInc">#REF!</definedName>
    <definedName name="annual_report2" hidden="1">{"ARPandL",#N/A,FALSE,"Report Annual";"ARCashflow",#N/A,FALSE,"Report Annual";"ARBalanceSheet",#N/A,FALSE,"Report Annual";"ARRatios",#N/A,FALSE,"Report Annual"}</definedName>
    <definedName name="anscount" hidden="1">1</definedName>
    <definedName name="App">#REF!</definedName>
    <definedName name="APPNAME">#REF!</definedName>
    <definedName name="apr">#REF!</definedName>
    <definedName name="aprkzt">#REF!</definedName>
    <definedName name="aprusd">#REF!</definedName>
    <definedName name="ARA_Threshold">#REF!</definedName>
    <definedName name="are">#REF!</definedName>
    <definedName name="ARP_Threshold">#REF!</definedName>
    <definedName name="as">#REF!</definedName>
    <definedName name="AS2DocOpenMode" hidden="1">"AS2DocumentEdit"</definedName>
    <definedName name="AS2HasNoAutoHeaderFooter" hidden="1">" 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s">#REF!</definedName>
    <definedName name="ASASAS">#REF!</definedName>
    <definedName name="asd">#N/A</definedName>
    <definedName name="asda" hidden="1">{#N/A,#N/A,FALSE,"Aging Summary";#N/A,#N/A,FALSE,"Ratio Analysis";#N/A,#N/A,FALSE,"Test 120 Day Accts";#N/A,#N/A,FALSE,"Tickmarks"}</definedName>
    <definedName name="as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sdasd">#REF!</definedName>
    <definedName name="asdasdas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asdasdasd2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asdasdasdasd">#REF!</definedName>
    <definedName name="asdasdd">#REF!</definedName>
    <definedName name="asfafafs">#REF!</definedName>
    <definedName name="asfaff">#REF!</definedName>
    <definedName name="asfasfas" hidden="1">{#N/A,#N/A,FALSE,"МТВ"}</definedName>
    <definedName name="asffssfa">#REF!</definedName>
    <definedName name="AshDisposalTax">#REF!</definedName>
    <definedName name="AshDisposalTax_9">#REF!</definedName>
    <definedName name="assad">#REF!</definedName>
    <definedName name="assel" localSheetId="6">#REF!</definedName>
    <definedName name="assel" localSheetId="0">#REF!</definedName>
    <definedName name="assel">#REF!</definedName>
    <definedName name="assel_2">#REF!</definedName>
    <definedName name="assel_20">#REF!</definedName>
    <definedName name="assel_25">#REF!</definedName>
    <definedName name="assel_26">#REF!</definedName>
    <definedName name="assel_27">#REF!</definedName>
    <definedName name="assel_32">#REF!</definedName>
    <definedName name="assel_33">#REF!</definedName>
    <definedName name="assel_34">#REF!</definedName>
    <definedName name="assel_35">#REF!</definedName>
    <definedName name="assel_41">#REF!</definedName>
    <definedName name="assel_42">#REF!</definedName>
    <definedName name="assel_43">#REF!</definedName>
    <definedName name="assel_45">#REF!</definedName>
    <definedName name="assel_46">#REF!</definedName>
    <definedName name="assel_47">#REF!</definedName>
    <definedName name="assel_49">#REF!</definedName>
    <definedName name="assel_51">#REF!</definedName>
    <definedName name="assel_52">#REF!</definedName>
    <definedName name="assel_53">#REF!</definedName>
    <definedName name="Assumption">#REF!</definedName>
    <definedName name="AssumSEComb" hidden="1">{"clp_bs_doc",#N/A,FALSE,"CLP";"clp_is_doc",#N/A,FALSE,"CLP";"clp_cf_doc",#N/A,FALSE,"CLP";"clp_fr_doc",#N/A,FALSE,"CLP"}</definedName>
    <definedName name="Atyrau">#REF!</definedName>
    <definedName name="atysam2003">#REF!</definedName>
    <definedName name="AuditDate">#REF!</definedName>
    <definedName name="aver">#REF!</definedName>
    <definedName name="AverageFxRateKztUSD">#REF!</definedName>
    <definedName name="AverHouseLoadPercent">#REF!</definedName>
    <definedName name="AverHouseLoadPercent_9">#REF!</definedName>
    <definedName name="AverMaikPortionPercent">#REF!</definedName>
    <definedName name="AverMaikPortionPercent_9">#REF!</definedName>
    <definedName name="AverWeightedCoalPriceKztTon">#REF!</definedName>
    <definedName name="AverWeightedCoalPriceKztTon_9">#REF!</definedName>
    <definedName name="B" localSheetId="6">'[4]7.1'!#REF!</definedName>
    <definedName name="B" localSheetId="0">#REF!</definedName>
    <definedName name="B">#REF!</definedName>
    <definedName name="b_">#REF!</definedName>
    <definedName name="B_HKMCorpBudget">#REF!</definedName>
    <definedName name="Balance_Sheet">#REF!</definedName>
    <definedName name="BankInterestPercent">#REF!</definedName>
    <definedName name="BankInterestPercent_9">#REF!</definedName>
    <definedName name="BankInterestPercentKZTBase">#REF!</definedName>
    <definedName name="BankInterestPercentKZTBase_9">#REF!</definedName>
    <definedName name="BankInterestPercentUSDBase">#REF!</definedName>
    <definedName name="BankInterestPercentUSDBase_9">#REF!</definedName>
    <definedName name="Base">OFFSET(#REF!,0,0,COUNTA(#REF!),50)</definedName>
    <definedName name="Batumi">#REF!</definedName>
    <definedName name="bbb">#REF!+#REF!+#REF!+#REF!+#REF!+#REF!+#REF!+#REF!+#REF!</definedName>
    <definedName name="bcm">#REF!</definedName>
    <definedName name="bdbhhrth" hidden="1">{#N/A,#N/A,FALSE,"МТВ"}</definedName>
    <definedName name="BEDRIJFS_NAAM">#REF!</definedName>
    <definedName name="BEDRIJFS_NR">#REF!</definedName>
    <definedName name="BEDRIJFS_VALUTA">#REF!</definedName>
    <definedName name="Beta_g">#REF!</definedName>
    <definedName name="BG_Del" hidden="1">15</definedName>
    <definedName name="BG_Ins" hidden="1">4</definedName>
    <definedName name="BG_Mod" hidden="1">6</definedName>
    <definedName name="BILAN">#REF!</definedName>
    <definedName name="BlackPlatePriceBaseIn">#REF!</definedName>
    <definedName name="BlackPlatePriceOptimisticIn">#REF!</definedName>
    <definedName name="BlackPlatePricePessimisticIn">#REF!</definedName>
    <definedName name="BLACKPLATES">#REF!</definedName>
    <definedName name="BlackPlateUnitVariableKZTShareIn">#REF!</definedName>
    <definedName name="BlackPlateUnitVariableRealIn">#REF!</definedName>
    <definedName name="BlackPlateVolumeBaseIn">#REF!</definedName>
    <definedName name="BlackPlateVolumeOptimisticIn">#REF!</definedName>
    <definedName name="BlackPlateVolumePessimisticIn">#REF!</definedName>
    <definedName name="BLAST_FURNACE">#REF!</definedName>
    <definedName name="BLPB1" hidden="1">#REF!</definedName>
    <definedName name="BLPB2" hidden="1">#REF!</definedName>
    <definedName name="BOEKJAAR">#REF!</definedName>
    <definedName name="Boolean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S">#REF!</definedName>
    <definedName name="BS_accounts">#REF!</definedName>
    <definedName name="BS_Detay">#REF!</definedName>
    <definedName name="BSAESO">#REF!</definedName>
    <definedName name="BSAESOStart">#REF!</definedName>
    <definedName name="BSDim">#REF!</definedName>
    <definedName name="BSDName">#REF!</definedName>
    <definedName name="BSDNStart">#REF!</definedName>
    <definedName name="BSDStart">#REF!</definedName>
    <definedName name="BSTATUS">#REF!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#REF!</definedName>
    <definedName name="Busdev_9">#REF!</definedName>
    <definedName name="busdev1">#REF!</definedName>
    <definedName name="busdev1_9">#REF!</definedName>
    <definedName name="Business_LKP">#REF!</definedName>
    <definedName name="bvdhgfnhth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C_CostCenterBudget">#REF!</definedName>
    <definedName name="ca">#REF!</definedName>
    <definedName name="ca_9">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ncel" hidden="1">{"PARTNERS CAPITAL STMT",#N/A,FALSE,"Partners Capital"}</definedName>
    <definedName name="cancel2" hidden="1">{"PNLProjDL",#N/A,FALSE,"PROJCO";"PNLParDL",#N/A,FALSE,"Parent"}</definedName>
    <definedName name="cancel3" hidden="1">{"Summary",#N/A,FALSE,"MICMULT";"Income Statement",#N/A,FALSE,"MICMULT";"Cash Flows",#N/A,FALSE,"MICMULT"}</definedName>
    <definedName name="capex">OFFSET(#REF!,0,0,COUNTA(#REF!),2)</definedName>
    <definedName name="CapexAdditionsReal">#REF!</definedName>
    <definedName name="capexprj">#REF!</definedName>
    <definedName name="Capital">#REF!</definedName>
    <definedName name="Cash_to_Corp">#REF!</definedName>
    <definedName name="CashBalance">#REF!</definedName>
    <definedName name="CashBalance_9">#REF!</definedName>
    <definedName name="CASHCVNMAY">#REF!+#REF!</definedName>
    <definedName name="CASHCVNMAY_9">#REF!+#REF!</definedName>
    <definedName name="CashDet">#REF!</definedName>
    <definedName name="CashFlowBalanceKztIn">#REF!</definedName>
    <definedName name="CashFlowBalanceKztIn_9">#REF!</definedName>
    <definedName name="CashFlowClosingBalanceKzt">#REF!</definedName>
    <definedName name="CashFlowClosingBalanceKzt_9">#REF!</definedName>
    <definedName name="category">#REF!</definedName>
    <definedName name="cbcbcb">#REF!</definedName>
    <definedName name="CC_Score">#REF!</definedName>
    <definedName name="ccc">#REF!</definedName>
    <definedName name="cccc">#REF!</definedName>
    <definedName name="cd">#REF!</definedName>
    <definedName name="cellIsStratified">#REF!</definedName>
    <definedName name="cellProjectedMisstatementWarning">#REF!</definedName>
    <definedName name="cellSampleSize">#REF!</definedName>
    <definedName name="cellSampleSizeWarning">#REF!</definedName>
    <definedName name="cellSSF">#REF!</definedName>
    <definedName name="cf">#REF!</definedName>
    <definedName name="cf_03">#REF!</definedName>
    <definedName name="CF_2003">#REF!</definedName>
    <definedName name="CF_AccruedExpenses">#REF!</definedName>
    <definedName name="CF_Cash">#REF!</definedName>
    <definedName name="cf_code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APRACT">#REF!</definedName>
    <definedName name="CFAPRBUD">#REF!</definedName>
    <definedName name="CFAUGACT">#REF!</definedName>
    <definedName name="CFAUGBUD">#REF!</definedName>
    <definedName name="CFclosingBalanceKzt">#REF!</definedName>
    <definedName name="CFclosingBalanceKzt_9">#REF!</definedName>
    <definedName name="CFDECACT">#REF!</definedName>
    <definedName name="CFDECBUD">#REF!</definedName>
    <definedName name="cfef" hidden="1">{#N/A,#N/A,FALSE,"Admin";#N/A,#N/A,FALSE,"Other"}</definedName>
    <definedName name="CFFEBACT">#REF!</definedName>
    <definedName name="CFFEBBUD">#REF!</definedName>
    <definedName name="cffordetail">#REF!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FSTATEMENT">#REF!</definedName>
    <definedName name="chart">#REF!</definedName>
    <definedName name="CHF">91.92</definedName>
    <definedName name="China">#REF!</definedName>
    <definedName name="china2003">#REF!</definedName>
    <definedName name="cis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Date" localSheetId="6">[5]Info!$G$6</definedName>
    <definedName name="ClDate" localSheetId="0">#REF!</definedName>
    <definedName name="ClDate">#REF!</definedName>
    <definedName name="ClientName">#REF!</definedName>
    <definedName name="cm_Capex">#REF!</definedName>
    <definedName name="cm_Cash">#REF!</definedName>
    <definedName name="cm_CFO">#REF!</definedName>
    <definedName name="cm_EE">#REF!</definedName>
    <definedName name="cm_FC">#REF!</definedName>
    <definedName name="cm_FX">#REF!</definedName>
    <definedName name="cm_IE">#REF!</definedName>
    <definedName name="cm_II">#REF!</definedName>
    <definedName name="cm_MI">#REF!</definedName>
    <definedName name="cm_OE">#REF!</definedName>
    <definedName name="cm_OGM">#REF!</definedName>
    <definedName name="cm_OI">#REF!</definedName>
    <definedName name="cm_Rev">#REF!</definedName>
    <definedName name="cm_SGA">#REF!</definedName>
    <definedName name="cm_VM">#REF!</definedName>
    <definedName name="CO_1" localSheetId="6">#REF!</definedName>
    <definedName name="CO_1">#REF!</definedName>
    <definedName name="CO_11" localSheetId="6">[6]CO11!$G$83:$T$142</definedName>
    <definedName name="CO_11">#REF!</definedName>
    <definedName name="CO_12" localSheetId="6">[6]CO12!$G$83:$T$142</definedName>
    <definedName name="CO_12">#REF!</definedName>
    <definedName name="CO_13" localSheetId="6">[6]CO13!$G$109:$T$193</definedName>
    <definedName name="CO_13">#REF!</definedName>
    <definedName name="CO_16" localSheetId="6">[6]CO16!$G$83:$T$142</definedName>
    <definedName name="CO_16">#REF!</definedName>
    <definedName name="CO_17" localSheetId="6">[6]CO17!$G$83:$T$142</definedName>
    <definedName name="CO_17">#REF!</definedName>
    <definedName name="CO_18" localSheetId="6">[6]CO18!$G$83:$T$142</definedName>
    <definedName name="CO_18">#REF!</definedName>
    <definedName name="CO_19" localSheetId="6">[6]CO19!$G$83:$T$142</definedName>
    <definedName name="CO_19">#REF!</definedName>
    <definedName name="CO_2" localSheetId="6">[6]CO2!$G$83:$T$142</definedName>
    <definedName name="CO_2">#REF!</definedName>
    <definedName name="CO_20" localSheetId="6">[6]CO20!$G$83:$T$142</definedName>
    <definedName name="CO_20">#REF!</definedName>
    <definedName name="CO_21" localSheetId="6">[6]CO21!$G$83:$T$142</definedName>
    <definedName name="CO_21">#REF!</definedName>
    <definedName name="CO_22" localSheetId="6">[6]CO22!$G$83:$T$142</definedName>
    <definedName name="CO_22">#REF!</definedName>
    <definedName name="CO_26" localSheetId="6">[6]CO26!$G$107:$T$190</definedName>
    <definedName name="CO_26">#REF!</definedName>
    <definedName name="CO_27" localSheetId="6">[6]CO27!$G$83:$T$142</definedName>
    <definedName name="CO_27">#REF!</definedName>
    <definedName name="CO_3" localSheetId="6">[6]CO3!$G$83:$T$142</definedName>
    <definedName name="CO_3">#REF!</definedName>
    <definedName name="CO_30" localSheetId="6">[6]CO30!$G$83:$T$142</definedName>
    <definedName name="CO_30">#REF!</definedName>
    <definedName name="CO_4" localSheetId="6">[6]CO4!$G$83:$T$142</definedName>
    <definedName name="CO_4">#REF!</definedName>
    <definedName name="CO_5" localSheetId="6">[6]CO5!$G$83:$T$142</definedName>
    <definedName name="CO_5">#REF!</definedName>
    <definedName name="CO_6" localSheetId="6">[6]CO6!$G$83:$T$142</definedName>
    <definedName name="CO_6">#REF!</definedName>
    <definedName name="CO_7" localSheetId="6">[6]CO7!$G$83:$T$142</definedName>
    <definedName name="CO_7">#REF!</definedName>
    <definedName name="Code">#REF!</definedName>
    <definedName name="COGS_from_related_parties">#REF!</definedName>
    <definedName name="CokePriceRealIn">#REF!</definedName>
    <definedName name="CokeUnitVariableKZTShareIn">#REF!</definedName>
    <definedName name="CokeUnitVariableRealIn">#REF!</definedName>
    <definedName name="CokeVolumeIn">#REF!</definedName>
    <definedName name="COLD_ROLLED">#REF!</definedName>
    <definedName name="Com_banks_in_D">#REF!</definedName>
    <definedName name="Combined_Book_Value_Totals">#REF!</definedName>
    <definedName name="CommercialdispatchKzt">#REF!</definedName>
    <definedName name="CompOt" localSheetId="6">'[7]12НК'!CompOt</definedName>
    <definedName name="CompOt" localSheetId="0">#N/A</definedName>
    <definedName name="CompOt">#REF!</definedName>
    <definedName name="CompRas" localSheetId="6">'[7]12НК'!CompRas</definedName>
    <definedName name="CompRas" localSheetId="0">#N/A</definedName>
    <definedName name="CompRas">#REF!</definedName>
    <definedName name="conect_name">#REF!</definedName>
    <definedName name="conect_name___0">#REF!</definedName>
    <definedName name="conect_name___14">#REF!</definedName>
    <definedName name="conect_name___23">#REF!</definedName>
    <definedName name="conect_name___28">#REF!</definedName>
    <definedName name="conect_name___40">#REF!</definedName>
    <definedName name="CONN_STRING">#REF!</definedName>
    <definedName name="connect_name">#REF!</definedName>
    <definedName name="connect_name___0">#REF!</definedName>
    <definedName name="connect_name___14">#REF!</definedName>
    <definedName name="connect_name___23">#REF!</definedName>
    <definedName name="connect_name___28">#REF!</definedName>
    <definedName name="connect_name___40">#REF!</definedName>
    <definedName name="Consol">#REF!</definedName>
    <definedName name="Consol_9">#REF!</definedName>
    <definedName name="consol_category">#REF!</definedName>
    <definedName name="CONSTRUCTION">#REF!</definedName>
    <definedName name="CONVERTER">#REF!</definedName>
    <definedName name="CorporateTaxKzt">#REF!</definedName>
    <definedName name="CorporateTaxKzt_9">#REF!</definedName>
    <definedName name="Cost">#REF!</definedName>
    <definedName name="Cost_Debt">#REF!</definedName>
    <definedName name="CostAllocs">#REF!</definedName>
    <definedName name="Country_Risk">#REF!</definedName>
    <definedName name="COVERS">#REF!</definedName>
    <definedName name="CoversPriceBaseIn">#REF!</definedName>
    <definedName name="CoversPriceOptimisticIn">#REF!</definedName>
    <definedName name="CoversPricePessimisticIn">#REF!</definedName>
    <definedName name="CoversUnitVariableKZTShareIn">#REF!</definedName>
    <definedName name="CoversUnitVariableRealIn">#REF!</definedName>
    <definedName name="CoversVolumeBaseIn">#REF!</definedName>
    <definedName name="CoversVolumeOptimisticIn">#REF!</definedName>
    <definedName name="CoversVolumePessimisticIn">#REF!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RCPriceBaseIn">#REF!</definedName>
    <definedName name="CRCPriceOptimisticIn">#REF!</definedName>
    <definedName name="CRCPricePessimisticIn">#REF!</definedName>
    <definedName name="CRCUnitVariableKZTShareIn">#REF!</definedName>
    <definedName name="CRCUnitVariableRealIn">#REF!</definedName>
    <definedName name="CRCVolumeBaseIn">#REF!</definedName>
    <definedName name="CRCVolumeOptimisticIn">#REF!</definedName>
    <definedName name="CRCVolumePessimisticIn">#REF!</definedName>
    <definedName name="crkf" hidden="1">{#N/A,#N/A,FALSE,"Aging Summary";#N/A,#N/A,FALSE,"Ratio Analysis";#N/A,#N/A,FALSE,"Test 120 Day Accts";#N/A,#N/A,FALSE,"Tickmarks"}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nab">#REF!</definedName>
    <definedName name="csRefreshOnOpen">1</definedName>
    <definedName name="csRefreshOnRotate">1</definedName>
    <definedName name="CSTATUS">#REF!</definedName>
    <definedName name="CSTATUS_1">#REF!</definedName>
    <definedName name="CSTATUSS">#REF!</definedName>
    <definedName name="ct">#REF!</definedName>
    <definedName name="CTGR">#REF!</definedName>
    <definedName name="CTGR_tab">#REF!</definedName>
    <definedName name="CTSN">#REF!</definedName>
    <definedName name="curIntCo">#REF!</definedName>
    <definedName name="Currencies">#REF!</definedName>
    <definedName name="Current">#REF!</definedName>
    <definedName name="customsrate">#REF!</definedName>
    <definedName name="cv">#REF!</definedName>
    <definedName name="cvo">#REF!</definedName>
    <definedName name="Cwvu.GREY_ALL." hidden="1">#REF!</definedName>
    <definedName name="CY_Administration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terest_Expense">#REF!</definedName>
    <definedName name="CY_Market_Value_of_Equity">#REF!</definedName>
    <definedName name="CY_Marketable_Sec">#REF!</definedName>
    <definedName name="CY_NET_PROFIT">#REF!</definedName>
    <definedName name="CY_Operating_Income">#REF!</definedName>
    <definedName name="CY_Other">#REF!</definedName>
    <definedName name="CY_Other_LT_Assets">#REF!</definedName>
    <definedName name="CY_Preferred_Stock">#REF!</definedName>
    <definedName name="CY_Selling">#REF!</definedName>
    <definedName name="CY_Tangible_Net_Worth">#REF!</definedName>
    <definedName name="CY_Taxes">#REF!</definedName>
    <definedName name="CY_Working_Capital">#REF!</definedName>
    <definedName name="cyp">#REF!</definedName>
    <definedName name="czhs">#REF!</definedName>
    <definedName name="d">#REF!</definedName>
    <definedName name="D_BudgetControls">#REF!</definedName>
    <definedName name="dasd">#REF!</definedName>
    <definedName name="data">#REF!</definedName>
    <definedName name="Datasrc">#REF!</definedName>
    <definedName name="Datum_koerslijst">#REF!</definedName>
    <definedName name="days">#REF!</definedName>
    <definedName name="dd">#N/A</definedName>
    <definedName name="ddd">#REF!</definedName>
    <definedName name="ddddwwwccc">#REF!</definedName>
    <definedName name="def_gen_book">#REF!</definedName>
    <definedName name="def_gen_book___0">#REF!</definedName>
    <definedName name="def_gen_book___14">#REF!</definedName>
    <definedName name="def_gen_book___23">#REF!</definedName>
    <definedName name="def_gen_book___28">#REF!</definedName>
    <definedName name="def_gen_book___40">#REF!</definedName>
    <definedName name="def_gen_boor">#REF!</definedName>
    <definedName name="def_templ_book">#REF!</definedName>
    <definedName name="def_templ_book___0">#REF!</definedName>
    <definedName name="def_templ_book___14">#REF!</definedName>
    <definedName name="def_templ_book___23">#REF!</definedName>
    <definedName name="def_templ_book___28">#REF!</definedName>
    <definedName name="def_templ_book___40">#REF!</definedName>
    <definedName name="delete2" hidden="1">{"BALANCE SHEET ACCTS",#N/A,TRUE,"Working Trial Balance";"INCOME STMT ACCTS",#N/A,TRUE,"Working Trial Balance"}</definedName>
    <definedName name="deltawc">#REF!</definedName>
    <definedName name="DEM">68.91</definedName>
    <definedName name="Dep">#REF!</definedName>
    <definedName name="DeprAdminFixedAssetsKzt">#REF!</definedName>
    <definedName name="DeprAdminFixedAssetsKzt_9">#REF!</definedName>
    <definedName name="DepreciationKzt">#REF!</definedName>
    <definedName name="DepreciationKzt_9">#REF!</definedName>
    <definedName name="DeprOperationalFixedAssetsKzt">#REF!</definedName>
    <definedName name="DetailbyCC">#REF!</definedName>
    <definedName name="dfgdfg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dfgdf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ggf">#REF!</definedName>
    <definedName name="dfghdfh">#REF!</definedName>
    <definedName name="dfghdfh44">#REF!</definedName>
    <definedName name="dgdgdf">#REF!</definedName>
    <definedName name="dgfter7564" hidden="1">{#N/A,#N/A,FALSE,"МТВ"}</definedName>
    <definedName name="dher3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I_AnalysisNetInc">#REF!</definedName>
    <definedName name="DI_Assumption">#REF!</definedName>
    <definedName name="DI_BudgetControls">#REF!</definedName>
    <definedName name="DI_ByCCGroup">#REF!</definedName>
    <definedName name="DI_Capex">#REF!</definedName>
    <definedName name="DI_CC_Score">#REF!</definedName>
    <definedName name="DI_CCBudget">#REF!</definedName>
    <definedName name="DI_CorpBudget">#REF!</definedName>
    <definedName name="DI_CostAllocs">#REF!</definedName>
    <definedName name="DI_DetailbyCC">#REF!</definedName>
    <definedName name="DI_EmpStats">#REF!</definedName>
    <definedName name="DI_Exec">#REF!</definedName>
    <definedName name="DI_FS_Comp">#REF!</definedName>
    <definedName name="DI_FS_Detail">#REF!</definedName>
    <definedName name="DI_KPI">#REF!</definedName>
    <definedName name="DI_Opex">#REF!</definedName>
    <definedName name="DI_Pricing">#REF!</definedName>
    <definedName name="DI_ProductionFC">#REF!</definedName>
    <definedName name="DI_SalesRevenue">#REF!</definedName>
    <definedName name="DI_SalesVolumes">#REF!</definedName>
    <definedName name="diesel">"Chart 8"</definedName>
    <definedName name="DieselFuelPriceKzt">#REF!</definedName>
    <definedName name="DieselFuelPriceKzt_9">#REF!</definedName>
    <definedName name="DieselFuelQuantityLitres">#REF!</definedName>
    <definedName name="DieselFuelQuantityLitres_9">#REF!</definedName>
    <definedName name="DifferenceInTheTransmisionTariffForCustomersKzt">#REF!</definedName>
    <definedName name="dItemsToTest">#REF!</definedName>
    <definedName name="dompipetariff">#REF!</definedName>
    <definedName name="DPAYB">#REF!</definedName>
    <definedName name="DPAYB_9">#REF!</definedName>
    <definedName name="dPlanningMateriality">#REF!</definedName>
    <definedName name="drery">#REF!</definedName>
    <definedName name="Druck1">#REF!</definedName>
    <definedName name="Druck10">#REF!</definedName>
    <definedName name="Druck2">#REF!</definedName>
    <definedName name="Druck3">#REF!</definedName>
    <definedName name="Druck4">#REF!</definedName>
    <definedName name="Druck5">#REF!</definedName>
    <definedName name="Druck7">#REF!</definedName>
    <definedName name="Druck8">#REF!</definedName>
    <definedName name="dSampleSize">#REF!</definedName>
    <definedName name="dsn">#REF!</definedName>
    <definedName name="dsn___0">#REF!</definedName>
    <definedName name="dsn___14">#REF!</definedName>
    <definedName name="dsn___23">#REF!</definedName>
    <definedName name="dsn___28">#REF!</definedName>
    <definedName name="dsn___40">#REF!</definedName>
    <definedName name="dTotalPopulationBookValue">#REF!</definedName>
    <definedName name="dTotalProjectedBookValue">#REF!</definedName>
    <definedName name="dTotalProjectedNumbersOfItems">#REF!</definedName>
    <definedName name="Due_to_related_parties">#REF!</definedName>
    <definedName name="EBRD_for_D">#REF!</definedName>
    <definedName name="EBTRD_for_D">#REF!</definedName>
    <definedName name="EBTRD_fro_D">#REF!</definedName>
    <definedName name="ede">#N/A</definedName>
    <definedName name="Edel_metaal">#REF!</definedName>
    <definedName name="eee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eeee">#REF!</definedName>
    <definedName name="eeeeee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heh444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lectricityPurchaseKzt">#REF!</definedName>
    <definedName name="EmissionEkiCoalKztForkWh">#REF!</definedName>
    <definedName name="EmissionEkiCoalKztForkWh_9">#REF!</definedName>
    <definedName name="EmissionMaikCoalKztForkWh">#REF!</definedName>
    <definedName name="EmissionMaikCoalKztForkWh_9">#REF!</definedName>
    <definedName name="EmissionTaxKzt">#REF!</definedName>
    <definedName name="EmissionTaxKzt_9">#REF!</definedName>
    <definedName name="EmissionTaxPerkWhOnEkiCoalKzt">#REF!</definedName>
    <definedName name="EmissionTaxPerkWhOnEkiCoalKzt_9">#REF!</definedName>
    <definedName name="EmissionTaxPerkWhOnMaikCoalKzt">#REF!</definedName>
    <definedName name="EmissionTaxPerkWhOnMaikCoalKzt_9">#REF!</definedName>
    <definedName name="EmpStats">#REF!</definedName>
    <definedName name="EnergyConcPriceRealIn">#REF!</definedName>
    <definedName name="EnergyConcUnitVariableKZTShareIn">#REF!</definedName>
    <definedName name="EnergyConcUnitVariableRealIn">#REF!</definedName>
    <definedName name="EnergyConcVolumeIn">#REF!</definedName>
    <definedName name="ENTITY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reert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reer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rgergegr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eyrreyre">#REF!</definedName>
    <definedName name="ergegegeg">#REF!</definedName>
    <definedName name="ergerge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gergege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rgergegergegerg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Erlan">#REF!</definedName>
    <definedName name="errereer">#REF!</definedName>
    <definedName name="ErrorRowsPrevious">#REF!</definedName>
    <definedName name="ErrorsRowsCurrent">#REF!</definedName>
    <definedName name="erser">#REF!,#REF!,#REF!,#REF!,#REF!,#REF!,#REF!,#REF!,#REF!,#REF!,#REF!,#REF!</definedName>
    <definedName name="erser_9">#REF!,#REF!,#REF!,#REF!,#REF!,#REF!,#REF!,#REF!,#REF!,#REF!,#REF!,#REF!</definedName>
    <definedName name="ertyeyeyey">#REF!</definedName>
    <definedName name="eryerye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UR">134.77</definedName>
    <definedName name="ev.Calculation" hidden="1">-4135</definedName>
    <definedName name="ev.Initialized" hidden="1">FALSE</definedName>
    <definedName name="EV__DECIMALSYMBOL__" hidden="1">","</definedName>
    <definedName name="EV__EVCOM_OPTIONS__" hidden="1">8</definedName>
    <definedName name="EV__EXPOPTIONS__" hidden="1">1</definedName>
    <definedName name="EV__LASTREFTIME__" hidden="1">42753.7132291667</definedName>
    <definedName name="EV__LOCKEDCVW__BUDGETING" hidden="1">"ACTUAL,PLANRAZV,A001,SKFUND,MANUAL,EUR,2008.TOTAL,YTD,"</definedName>
    <definedName name="EV__LOCKEDCVW__ICMatching" hidden="1">"ACTUAL,INPUT,DO0001,M3_TOTAL,M4_TOTAL,M5_TOTAL,M1_TOTAL,NON_GROUP,TOT_IC,I_F0001,LC,2011.DEC,YTD,"</definedName>
    <definedName name="EV__LOCKEDCVW__LEGAL" hidden="1">"100000000,ACTUAL,INPUT,DO0015,M3_NONE,M4_NONE,M5_NONE,F_NONE,CG001,I_NONE,KZT,2010.DEC,PERIODIC,"</definedName>
    <definedName name="EV__LOCKEDCVW__OWNERSHIP" hidden="1">"ACTUAL,CGE001,CG001,I_T,METHOD,2008.TOTAL,PERIODIC,"</definedName>
    <definedName name="EV__LOCKEDCVW__RATE" hidden="1">"ACTUAL,EUR,AVG,GLOBAL,2008.TOTAL,PERIODIC,"</definedName>
    <definedName name="EV__LOCKSTATUS__" hidden="1">4</definedName>
    <definedName name="EV__MAXEXPCOLS__" hidden="1">255</definedName>
    <definedName name="EV__MAXEXPROWS__" hidden="1">65535</definedName>
    <definedName name="EV__MEMORYCVW__" hidden="1">0</definedName>
    <definedName name="EV__WBEVMODE__" hidden="1">0</definedName>
    <definedName name="EV__WBREFOPTIONS__" hidden="1">134217733</definedName>
    <definedName name="EV__WBVERSION__" hidden="1">0</definedName>
    <definedName name="EV__WSINFO__" hidden="1">"passwort"</definedName>
    <definedName name="ew" localSheetId="6">'[7]12НК'!ew</definedName>
    <definedName name="ew" localSheetId="0">#N/A</definedName>
    <definedName name="ew">#REF!</definedName>
    <definedName name="ewgw" hidden="1">{#N/A,#N/A,FALSE,"Admin";#N/A,#N/A,FALSE,"Other"}</definedName>
    <definedName name="ewr">#REF!</definedName>
    <definedName name="ewrwr">#REF!</definedName>
    <definedName name="Excel">#REF!</definedName>
    <definedName name="Excel_BuiltIn__FilterDatabase_1">NA()</definedName>
    <definedName name="Excel_BuiltIn__FilterDatabase_35">#REF!</definedName>
    <definedName name="Excel_BuiltIn__FilterDatabase_5_1">#REF!</definedName>
    <definedName name="Excel_BuiltIn__FilterDatabase_6_1">#REF!</definedName>
    <definedName name="Excel_BuiltIn_Database">#REF!</definedName>
    <definedName name="Excel_BuiltIn_Database_19">#REF!</definedName>
    <definedName name="Excel_BuiltIn_Database_47">#REF!</definedName>
    <definedName name="Excel_BuiltIn_Database_49">#REF!</definedName>
    <definedName name="Excel_BuiltIn_Database_5">#REF!</definedName>
    <definedName name="Excel_BuiltIn_Database_50">#REF!</definedName>
    <definedName name="Excel_BuiltIn_Database_51">#REF!</definedName>
    <definedName name="Excel_BuiltIn_Database_52">#REF!</definedName>
    <definedName name="Excel_BuiltIn_Database_6">#REF!</definedName>
    <definedName name="Excel_BuiltIn_Print_Area">#REF!</definedName>
    <definedName name="Excel_BuiltIn_Print_Area_1">NA()</definedName>
    <definedName name="Excel_BuiltIn_Print_Titles_1">NA()</definedName>
    <definedName name="Excel_BuiltIn_Print_Titles_10">#REF!</definedName>
    <definedName name="Excel_BuiltIn_Print_Titles_10_12">#REF!</definedName>
    <definedName name="Excel_BuiltIn_Print_Titles_10_13">#REF!</definedName>
    <definedName name="Excel_BuiltIn_Print_Titles_10_14">#REF!</definedName>
    <definedName name="Excel_BuiltIn_Print_Titles_10_19">#REF!</definedName>
    <definedName name="Excel_BuiltIn_Print_Titles_10_36">#REF!</definedName>
    <definedName name="Excel_BuiltIn_Print_Titles_10_37">#REF!</definedName>
    <definedName name="Excel_BuiltIn_Print_Titles_10_38">#REF!</definedName>
    <definedName name="Excel_BuiltIn_Print_Titles_10_39">#REF!</definedName>
    <definedName name="Excel_BuiltIn_Print_Titles_10_47">#REF!</definedName>
    <definedName name="Excel_BuiltIn_Print_Titles_10_49">#REF!</definedName>
    <definedName name="Excel_BuiltIn_Print_Titles_10_5">#REF!</definedName>
    <definedName name="Excel_BuiltIn_Print_Titles_10_50">#REF!</definedName>
    <definedName name="Excel_BuiltIn_Print_Titles_10_51">#REF!</definedName>
    <definedName name="Excel_BuiltIn_Print_Titles_10_52">#REF!</definedName>
    <definedName name="Excel_BuiltIn_Print_Titles_10_53">#REF!</definedName>
    <definedName name="Excel_BuiltIn_Print_Titles_10_9">#REF!</definedName>
    <definedName name="Excel_BuiltIn_Print_Titles_40">#REF!</definedName>
    <definedName name="Excel_BuiltIn_Print_Titles_44">#REF!</definedName>
    <definedName name="Excel_BuiltIn_Recorder">#REF!</definedName>
    <definedName name="Excel1">#REF!</definedName>
    <definedName name="Excel10">#REF!</definedName>
    <definedName name="Excel11">#REF!</definedName>
    <definedName name="Excel12">#REF!</definedName>
    <definedName name="excel13">#REF!</definedName>
    <definedName name="excel14">#REF!</definedName>
    <definedName name="excel15">#REF!</definedName>
    <definedName name="excel16">#REF!</definedName>
    <definedName name="excel17">#REF!</definedName>
    <definedName name="Excel2">#REF!</definedName>
    <definedName name="Excel3">#REF!</definedName>
    <definedName name="excel5">#REF!</definedName>
    <definedName name="excel6">#REF!</definedName>
    <definedName name="Excels">#REF!</definedName>
    <definedName name="exch_rate_jan">#REF!</definedName>
    <definedName name="exch_rate_jan_9">#REF!</definedName>
    <definedName name="Expens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ctIn">#REF!</definedName>
    <definedName name="FAIZ">#REF!</definedName>
    <definedName name="FAIZ2">#REF!</definedName>
    <definedName name="FAIZ3">#REF!</definedName>
    <definedName name="farida">#REF!</definedName>
    <definedName name="FCAPRACT">#REF!</definedName>
    <definedName name="FCAPRBUD">#REF!</definedName>
    <definedName name="FCAUGACT">#REF!</definedName>
    <definedName name="FCAUGBUD">#REF!</definedName>
    <definedName name="FCDECACT">#REF!</definedName>
    <definedName name="FCDECBUD">#REF!</definedName>
    <definedName name="fcdfhdf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SEPACT">#REF!</definedName>
    <definedName name="FCSEPBUD">#REF!</definedName>
    <definedName name="fdbdfbdf">#REF!</definedName>
    <definedName name="fddf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dosija2003">#REF!</definedName>
    <definedName name="fff" localSheetId="6">[8]Форма2!$D$129:$F$132,[8]Форма2!$D$134:$F$135,[8]Форма2!$D$137:$F$140,[8]Форма2!$D$142:$F$144,[8]Форма2!$D$146:$F$150,[8]Форма2!$D$152:$F$154,[8]Форма2!$D$156:$F$162,[8]Форма2!$D$129</definedName>
    <definedName name="fff" localSheetId="0">#REF!,#REF!,#REF!,#REF!,#REF!,#REF!,#REF!,#REF!</definedName>
    <definedName name="fff">#REF!,#REF!,#REF!,#REF!,#REF!,#REF!,#REF!,#REF!</definedName>
    <definedName name="ffk">#REF!</definedName>
    <definedName name="fg" localSheetId="6">'[7]12НК'!fg</definedName>
    <definedName name="fg" localSheetId="0">#N/A</definedName>
    <definedName name="fg">#REF!</definedName>
    <definedName name="fgfgffg">#REF!</definedName>
    <definedName name="fgfgn">#REF!</definedName>
    <definedName name="fghdfhdf">#REF!</definedName>
    <definedName name="fghfg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gjfgjfgjgfj">#REF!</definedName>
    <definedName name="fgjgfj">#REF!</definedName>
    <definedName name="fgnjgf">#REF!</definedName>
    <definedName name="fhfhfjkfk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hfjfkfk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ibor_Rate_12">#REF!</definedName>
    <definedName name="Fibor_Rate_3">#REF!</definedName>
    <definedName name="Fibor_Rate_6">#REF!</definedName>
    <definedName name="FiltrIntCo">#REF!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rst_Hook">#REF!</definedName>
    <definedName name="FISCAL_YEARS">#REF!</definedName>
    <definedName name="FISCAL_YEARS_9">#REF!</definedName>
    <definedName name="FIX_infonet">#REF!</definedName>
    <definedName name="FixedAssetsAmortazRatePercent">#REF!</definedName>
    <definedName name="FixedAssetsAmortazRatePercent_9">#REF!</definedName>
    <definedName name="flujo2" hidden="1">{"FLUJO DE CAJA",#N/A,FALSE,"Hoja1";"ANEXOS FLUJO",#N/A,FALSE,"Hoja1"}</definedName>
    <definedName name="fnhfjjhjfgh">#REF!</definedName>
    <definedName name="Forma2" localSheetId="6">#REF!</definedName>
    <definedName name="Forma2" localSheetId="0">#REF!</definedName>
    <definedName name="Forma2">#REF!</definedName>
    <definedName name="Format0Dec">#REF!</definedName>
    <definedName name="Format2Dec">#REF!</definedName>
    <definedName name="FS_Comp">#REF!</definedName>
    <definedName name="FS_Detail">#REF!</definedName>
    <definedName name="FS_Summary">#REF!</definedName>
    <definedName name="fsa" localSheetId="6">#REF!</definedName>
    <definedName name="fsa" localSheetId="0">#REF!</definedName>
    <definedName name="fsa">#REF!</definedName>
    <definedName name="FSoPacific" hidden="1">{"BS",#N/A,FALSE,"USA"}</definedName>
    <definedName name="fthh2">#REF!</definedName>
    <definedName name="fuelco_wrn.test1." hidden="1">{"Income Statement",#N/A,FALSE,"CFMODEL";"Balance Sheet",#N/A,FALSE,"CFMODEL"}</definedName>
    <definedName name="fuelco_wrn.test2." hidden="1">{"SourcesUses",#N/A,TRUE,"CFMODEL";"TransOverview",#N/A,TRUE,"CFMODEL"}</definedName>
    <definedName name="fuelco_wrn.test3." hidden="1">{"SourcesUses",#N/A,TRUE,#N/A;"TransOverview",#N/A,TRUE,"CFMODEL"}</definedName>
    <definedName name="fuelco_wrn.test4." hidden="1">{"SourcesUses",#N/A,TRUE,"FundsFlow";"TransOverview",#N/A,TRUE,"FundsFlow"}</definedName>
    <definedName name="FuelOilCostKzt">#REF!</definedName>
    <definedName name="FuncArea">#REF!</definedName>
    <definedName name="FWEg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xRateKztUSD">#REF!</definedName>
    <definedName name="FYF_Capex">#REF!</definedName>
    <definedName name="FYF_Cash">#REF!</definedName>
    <definedName name="FYF_CFO">#REF!</definedName>
    <definedName name="FYF_EE">#REF!</definedName>
    <definedName name="FYF_FC">#REF!</definedName>
    <definedName name="FYF_FX">#REF!</definedName>
    <definedName name="FYF_IE">#REF!</definedName>
    <definedName name="FYF_II">#REF!</definedName>
    <definedName name="FYF_MI">#REF!</definedName>
    <definedName name="FYF_OE">#REF!</definedName>
    <definedName name="FYF_OGM">#REF!</definedName>
    <definedName name="FYF_OI">#REF!</definedName>
    <definedName name="FYF_Rev">#REF!</definedName>
    <definedName name="FYF_SGA">#REF!</definedName>
    <definedName name="FYF_VM">#REF!</definedName>
    <definedName name="G_70">#REF!</definedName>
    <definedName name="GALCOIL">#REF!</definedName>
    <definedName name="GalvalumPriceBaseIn">#REF!</definedName>
    <definedName name="GalvalumPriceOptimisticIn">#REF!</definedName>
    <definedName name="GalvalumPricePessimisticIn">#REF!</definedName>
    <definedName name="GalvalumUnitVariableKZTShareIn">#REF!</definedName>
    <definedName name="GalvalumUnitVariableRealIn">#REF!</definedName>
    <definedName name="GalvalumVolumeBaseIn">#REF!</definedName>
    <definedName name="GalvalumVolumeOptimisticIn">#REF!</definedName>
    <definedName name="GalvalumVolumePessimisticIn">#REF!</definedName>
    <definedName name="ganacias2" hidden="1">{"GAN.Y PERD.RESUMIDO",#N/A,FALSE,"Hoja1";"GAN.Y PERD.DETALLADO",#N/A,FALSE,"Hoja1"}</definedName>
    <definedName name="Gandugiri">#REF!</definedName>
    <definedName name="GDBUT">#REF!</definedName>
    <definedName name="gdgf">#REF!</definedName>
    <definedName name="GDRAP">#REF!</definedName>
    <definedName name="GEBUT">#REF!</definedName>
    <definedName name="gen_path">#REF!</definedName>
    <definedName name="gen_path___0">#REF!</definedName>
    <definedName name="gen_path___14">#REF!</definedName>
    <definedName name="gen_path___23">#REF!</definedName>
    <definedName name="gen_path___28">#REF!</definedName>
    <definedName name="gen_path___40">#REF!</definedName>
    <definedName name="GERAP">#REF!</definedName>
    <definedName name="gergerg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gergergegegerger">#REF!</definedName>
    <definedName name="geww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fgfgf">#REF!</definedName>
    <definedName name="gfgfgf2">#REF!</definedName>
    <definedName name="gfgfgfn">#REF!</definedName>
    <definedName name="gfhfgjfgj">#REF!</definedName>
    <definedName name="gfhg">#REF!</definedName>
    <definedName name="gfjfgjgfjfgj">#REF!</definedName>
    <definedName name="gfjgfj">#REF!</definedName>
    <definedName name="gfnfgnfn">#REF!</definedName>
    <definedName name="gg">#N/A</definedName>
    <definedName name="ggffgh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gg">#REF!</definedName>
    <definedName name="gggg">#REF!</definedName>
    <definedName name="gggg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gggg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ghj">#REF!</definedName>
    <definedName name="ghkghkghk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ghkgh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hkghkghkghk">#REF!</definedName>
    <definedName name="ghkghkgk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hkghkgkghk">#REF!</definedName>
    <definedName name="gilb.wrn.test2." hidden="1">{"SourcesUses",#N/A,TRUE,"CFMODEL";"TransOverview",#N/A,TRUE,"CFMODEL"}</definedName>
    <definedName name="gilb.wrn.test3." hidden="1">{"SourcesUses",#N/A,TRUE,#N/A;"TransOverview",#N/A,TRUE,"CFMODEL"}</definedName>
    <definedName name="gilb.wrn.test4." hidden="1">{"SourcesUses",#N/A,TRUE,"FundsFlow";"TransOverview",#N/A,TRUE,"FundsFlow"}</definedName>
    <definedName name="gilb_wrn.test1" hidden="1">{"Income Statement",#N/A,FALSE,"CFMODEL";"Balance Sheet",#N/A,FALSE,"CFMODEL"}</definedName>
    <definedName name="gjgj4">#REF!</definedName>
    <definedName name="gjkgkjgkj">#REF!</definedName>
    <definedName name="gme_creadat">#REF!</definedName>
    <definedName name="gme_dagboekcode">#REF!</definedName>
    <definedName name="gme_docnummer">#REF!</definedName>
    <definedName name="gme_mut_bedrag1">#REF!</definedName>
    <definedName name="gme_mut_bedrag2">#REF!</definedName>
    <definedName name="gme_mut_tegrek">#REF!</definedName>
    <definedName name="gme_mutoms">#REF!</definedName>
    <definedName name="gme_pernum">#REF!</definedName>
    <definedName name="gme_valdat">#REF!</definedName>
    <definedName name="gme_valsrt">#REF!</definedName>
    <definedName name="gn">#REF!+#REF!+#REF!+#REF!+#REF!+#REF!+#REF!+#REF!+#REF!</definedName>
    <definedName name="gnnggn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race_Period">#REF!</definedName>
    <definedName name="grergergeg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roups">#REF!</definedName>
    <definedName name="Growth_Rate">#REF!</definedName>
    <definedName name="grp">#REF!</definedName>
    <definedName name="h" hidden="1">{#N/A,#N/A,FALSE,"МТВ"}</definedName>
    <definedName name="ha" hidden="1">{"Reader",#N/A,FALSE,"Summary";"Reader",#N/A,FALSE,"Buildup";"Reader",#N/A,FALSE,"Financials";"Reader",#N/A,FALSE,"Debt &amp; Other"}</definedName>
    <definedName name="hallo">#REF!</definedName>
    <definedName name="Header1" localSheetId="6" hidden="1">IF(COUNTA(#REF!)=0,0,INDEX(#REF!,MATCH(ROW(#REF!),#REF!,TRUE)))+1</definedName>
    <definedName name="header1" localSheetId="0">#REF!</definedName>
    <definedName name="Header1" hidden="1">IF(COUNTA(#REF!)=0,0,INDEX(#REF!,MATCH(ROW(#REF!),#REF!,TRUE)))+1</definedName>
    <definedName name="Header2" localSheetId="6" hidden="1">[9]!Header1-1 &amp; "." &amp; MAX(1,COUNTA(INDEX(#REF!,MATCH([9]!Header1-1,#REF!,FALSE)):#REF!))</definedName>
    <definedName name="Header2" localSheetId="0" hidden="1">#REF!-1 &amp; "." &amp; MAX(1,COUNTA(INDEX(#REF!,MATCH(#REF!-1,#REF!,FALSE)):#REF!))</definedName>
    <definedName name="Header2" hidden="1">#REF!-1 &amp; "." &amp; MAX(1,COUNTA(INDEX(#REF!,MATCH(#REF!-1,#REF!,FALSE)):#REF!))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Fсушка_печ">#REF!</definedName>
    <definedName name="HFсушка_печать">#REF!</definedName>
    <definedName name="hg">#REF!</definedName>
    <definedName name="hghg">#REF!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h">#REF!</definedName>
    <definedName name="Hierarchy">#REF!</definedName>
    <definedName name="HILH">#N/A</definedName>
    <definedName name="hj">#N/A</definedName>
    <definedName name="hjkhjkhjk">#REF!</definedName>
    <definedName name="hjkhjkhk">#REF!</definedName>
    <definedName name="hjkjkkj">#REF!</definedName>
    <definedName name="hjkkjkjk">#REF!</definedName>
    <definedName name="HK" hidden="1">{"Reader",#N/A,FALSE,"Summary";"Reader",#N/A,FALSE,"Buildup";"Reader",#N/A,FALSE,"Financials";"Reader",#N/A,FALSE,"Debt &amp; Other"}</definedName>
    <definedName name="hka" hidden="1">{"Reader",#N/A,FALSE,"Summary";"Reader",#N/A,FALSE,"Buildup";"Reader",#N/A,FALSE,"Financials";"Reader",#N/A,FALSE,"Debt &amp; Other"}</definedName>
    <definedName name="hkj">#REF!</definedName>
    <definedName name="hn.Delete015" hidden="1">#REF!,#REF!,#REF!,#REF!,#REF!</definedName>
    <definedName name="hn.ModelVersion" hidden="1">1</definedName>
    <definedName name="hn.NoUpload" hidden="1">0</definedName>
    <definedName name="hozu">#REF!</definedName>
    <definedName name="hp" hidden="1">{"Reader",#N/A,FALSE,"Summary";"Reader",#N/A,FALSE,"Buildup";"Reader",#N/A,FALSE,"Financials";"Reader",#N/A,FALSE,"Debt &amp; Other"}</definedName>
    <definedName name="HR">#REF!</definedName>
    <definedName name="HR_SALES">#REF!</definedName>
    <definedName name="HRCPriceBaseIn">#REF!</definedName>
    <definedName name="HRCPriceOptimisticIn">#REF!</definedName>
    <definedName name="HRCPricePessimisticIn">#REF!</definedName>
    <definedName name="HRCUnitVariableKZTShareIn">#REF!</definedName>
    <definedName name="HRCUnitVariableRealIn">#REF!</definedName>
    <definedName name="HRCVolumeBaseIn">#REF!</definedName>
    <definedName name="HRCVolumeOptimisticIn">#REF!</definedName>
    <definedName name="HRCVolumePessimisticIn">#REF!</definedName>
    <definedName name="HRM">#REF!</definedName>
    <definedName name="HTML_CodePage" hidden="1">1252</definedName>
    <definedName name="HTML_Control" hidden="1">{"'Fortis Bank (Nederland) N.V.'!$A$1:$K$55","'spot-prijzen'!$A$1:$H$105"}</definedName>
    <definedName name="HTML_Description" hidden="1">"Koerslijst"</definedName>
    <definedName name="HTML_Email" hidden="1">"fmk.koerslijst@nl.fortisbank.com"</definedName>
    <definedName name="HTML_Header" hidden="1">"Fortis Bank (Nederland) N.V."</definedName>
    <definedName name="HTML_LastUpdate" hidden="1">"7/31/2002"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"I:\TRANSFER\Test EURO\word_koerslijst\31JUL2002.htm"</definedName>
    <definedName name="HTML_PathTemplate" hidden="1">"I:\TRANSFER\Test EURO\word_koerslijst\17jan2002-2.htm"</definedName>
    <definedName name="HTML_Title" hidden="1">"Koerslijst 31Jul02/"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hyuj">#REF!</definedName>
    <definedName name="IAS_BS1998">#REF!</definedName>
    <definedName name="IAS_IS1998">#REF!</definedName>
    <definedName name="IC_Revenue">#REF!</definedName>
    <definedName name="IFC_for_D">#REF!</definedName>
    <definedName name="im">#REF!</definedName>
    <definedName name="imp">#REF!</definedName>
    <definedName name="Income_Statement">#REF!</definedName>
    <definedName name="INFLATION">#REF!</definedName>
    <definedName name="Informatieve_wisselkoersen">#REF!</definedName>
    <definedName name="inputs" hidden="1">{"Inputs 1","Base",FALSE,"INPUTS";"Inputs 2","Base",FALSE,"INPUTS";"Inputs 3","Base",FALSE,"INPUTS";"Inputs 4","Base",FALSE,"INPUTS";"Inputs 5","Base",FALSE,"INPUTS"}</definedName>
    <definedName name="IntangibleFixedAssetsKzt">#REF!</definedName>
    <definedName name="IntangibleFixedAssetsKzt_9">#REF!</definedName>
    <definedName name="IntcoL">#REF!</definedName>
    <definedName name="Interest_expenses">#REF!</definedName>
    <definedName name="Interest_Income">#REF!</definedName>
    <definedName name="InterestAccuredKzt">#REF!</definedName>
    <definedName name="InterestAccuredKzt_9">#REF!</definedName>
    <definedName name="InterestAccuredUSD">#REF!</definedName>
    <definedName name="InterestAccuredUSD_9">#REF!</definedName>
    <definedName name="InterestSubordinatedFixedIncurred">#REF!</definedName>
    <definedName name="InterestSubordinatedFloatingIncurred">#REF!</definedName>
    <definedName name="Interval">#REF!</definedName>
    <definedName name="IntRateSubordinatedFixed">#REF!</definedName>
    <definedName name="IntRateSubordinatedFloating">#REF!</definedName>
    <definedName name="INV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ACT_OR_EST_REUT" hidden="1">"c5471"</definedName>
    <definedName name="IQ_BV_EST_REUT" hidden="1">"c5403"</definedName>
    <definedName name="IQ_BV_HIGH_EST_REUT" hidden="1">"c5405"</definedName>
    <definedName name="IQ_BV_LOW_EST_REUT" hidden="1">"c5406"</definedName>
    <definedName name="IQ_BV_MEDIAN_EST_REUT" hidden="1">"c5404"</definedName>
    <definedName name="IQ_BV_NUM_EST_REUT" hidden="1">"c5407"</definedName>
    <definedName name="IQ_BV_OVER_SHARES" hidden="1">"c1349"</definedName>
    <definedName name="IQ_BV_SHARE" hidden="1">"c100"</definedName>
    <definedName name="IQ_BV_STDDEV_EST_REUT" hidden="1">"c5408"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GROWTH_1" hidden="1">"IQ_EBIT_GROWTH_1"</definedName>
    <definedName name="IQ_EBIT_GROWTH_2" hidden="1">"IQ_EBIT_GROWTH_2"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GROWTH_1" hidden="1">"IQ_EBITDA_GROWTH_1"</definedName>
    <definedName name="IQ_EBITDA_GROWTH_2" hidden="1">"IQ_EBITDA_GROWTH_2"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"IQ_EPS_EST_1"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_REUT" hidden="1">"c5409"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FFO_REUT" hidden="1">"c3843"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BV_DIFF_REUT" hidden="1">"c5433"</definedName>
    <definedName name="IQ_EST_BV_SURPRISE_PERCENT_REUT" hidden="1">"c5434"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FFO_SURPRISE_PERCENT_REUT" hidden="1">"c3891"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BUY_REUT" hidden="1">"c3869"</definedName>
    <definedName name="IQ_EST_NUM_HOLD" hidden="1">"c1761"</definedName>
    <definedName name="IQ_EST_NUM_HOLD_REUT" hidden="1">"c3871"</definedName>
    <definedName name="IQ_EST_NUM_NO_OPINION" hidden="1">"c1758"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EST_REUT" hidden="1">"c3837"</definedName>
    <definedName name="IQ_FFO_HIGH_EST" hidden="1">"c419"</definedName>
    <definedName name="IQ_FFO_HIGH_EST_REUT" hidden="1">"c3839"</definedName>
    <definedName name="IQ_FFO_LOW_EST" hidden="1">"c420"</definedName>
    <definedName name="IQ_FFO_LOW_EST_REUT" hidden="1">"c3840"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STDDEV_EST" hidden="1">"c422"</definedName>
    <definedName name="IQ_FFO_STDDEV_EST_REUT" hidden="1">"c3842"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41317.8532986111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38961.4227314815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TW" hidden="1">"c2166"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1_9">#REF!</definedName>
    <definedName name="item">#REF!</definedName>
    <definedName name="itemm">#REF!</definedName>
    <definedName name="IА229">#REF!</definedName>
    <definedName name="IА229___0">#REF!</definedName>
    <definedName name="IА229___28">#REF!</definedName>
    <definedName name="IА229___40">#REF!</definedName>
    <definedName name="JANCFACT">#REF!</definedName>
    <definedName name="jghjklgkg">#REF!</definedName>
    <definedName name="jgkgkjgkgklj" hidden="1">{#N/A,#N/A,FALSE,"Сентябрь";#N/A,#N/A,FALSE,"Пояснительная сентябре 99"}</definedName>
    <definedName name="jhjhjk">#REF!</definedName>
    <definedName name="jhjljl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jjhjj">#REF!</definedName>
    <definedName name="jjj" hidden="1">{"FLUJO DE CAJA",#N/A,FALSE,"Hoja1";"ANEXOS FLUJO",#N/A,FALSE,"Hoja1"}</definedName>
    <definedName name="jk.kj">#REF!</definedName>
    <definedName name="jkgjkggjkgjk">#REF!</definedName>
    <definedName name="jkgkjgkgkgj">#REF!</definedName>
    <definedName name="jkgkjgkjgkjgkjgkj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jkhkhkhkhk" hidden="1">{#N/A,#N/A,FALSE,"Aging Summary";#N/A,#N/A,FALSE,"Ratio Analysis";#N/A,#N/A,FALSE,"Test 120 Day Accts";#N/A,#N/A,FALSE,"Tickmarks"}</definedName>
    <definedName name="jkl">#REF!</definedName>
    <definedName name="jklh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tyjtjyt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unekzt">#REF!</definedName>
    <definedName name="juneusd">#REF!</definedName>
    <definedName name="junkzt">#REF!</definedName>
    <definedName name="jytjtyj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ytyjtyj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" localSheetId="6">'[7]12НК'!k</definedName>
    <definedName name="k" localSheetId="0">#N/A</definedName>
    <definedName name="k">#REF!</definedName>
    <definedName name="KazCustomersTariffIncreasePercent">#REF!</definedName>
    <definedName name="KazCustomersTariffIncreasePercent_9">#REF!</definedName>
    <definedName name="key" hidden="1">#REF!</definedName>
    <definedName name="kfdjklfjl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kghkgkgk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khkgkgkh">#REF!</definedName>
    <definedName name="kj" hidden="1">{#N/A,#N/A,FALSE,"Admin";#N/A,#N/A,FALSE,"Other"}</definedName>
    <definedName name="kjgkgk">#REF!</definedName>
    <definedName name="kjh">#N/A</definedName>
    <definedName name="kjj" hidden="1">#REF!</definedName>
    <definedName name="koeff4">#REF!</definedName>
    <definedName name="KOERS">#REF!</definedName>
    <definedName name="KOERSDATUM">#REF!</definedName>
    <definedName name="KOL_TOT_C">#REF!</definedName>
    <definedName name="KOL_TOT_D">#REF!</definedName>
    <definedName name="KPI">#REF!</definedName>
    <definedName name="KPI_Bayan">#REF!</definedName>
    <definedName name="KRD1_9">#REF!</definedName>
    <definedName name="KRD2_9">#REF!</definedName>
    <definedName name="kto" localSheetId="6">[10]Форма2!$C$19:$C$24,[10]Форма2!$E$19:$F$24,[10]Форма2!$D$26:$F$31,[10]Форма2!$C$33:$C$38,[10]Форма2!$E$33:$F$38,[10]Форма2!$D$40:$F$43,[10]Форма2!$C$45:$C$48,[10]Форма2!$E$45:$F$48,[10]Форма2!$C$19</definedName>
    <definedName name="kto" localSheetId="0">#N/A</definedName>
    <definedName name="kto">#REF!,#REF!,#REF!,#REF!,#REF!,#REF!,#REF!,#REF!,#REF!</definedName>
    <definedName name="KUR">#REF!</definedName>
    <definedName name="L_Adjust">#REF!</definedName>
    <definedName name="L_AJE_Tot">#REF!</definedName>
    <definedName name="L_CY_Beg">#REF!</definedName>
    <definedName name="L_CY_End">#REF!</definedName>
    <definedName name="L_PY_End">#REF!</definedName>
    <definedName name="L_RJE_Tot">#REF!</definedName>
    <definedName name="LakeSurfaceWaterEvaporationKzt">#REF!</definedName>
    <definedName name="LakeSurfaceWaterEvaporationKzt_9">#REF!</definedName>
    <definedName name="LandTax">#REF!</definedName>
    <definedName name="Legal_Entity_Name">#REF!</definedName>
    <definedName name="legalentity">#REF!</definedName>
    <definedName name="Libor_Rate_12">#REF!</definedName>
    <definedName name="Libor_Rate_3">#REF!</definedName>
    <definedName name="Libor_Rate_6">#REF!</definedName>
    <definedName name="limcount" hidden="1">1</definedName>
    <definedName name="lkj">#N/A</definedName>
    <definedName name="LLL">#REF!,#REF!</definedName>
    <definedName name="LLPs" hidden="1">{#N/A,#N/A,FALSE,"Sheet1"}</definedName>
    <definedName name="LocalBankInterestAmountKzt">#REF!</definedName>
    <definedName name="LocalBankInterestAmountKzt_9">#REF!</definedName>
    <definedName name="LocalBanksInterestKzt">#REF!</definedName>
    <definedName name="LocalBanksInterestKzt_9">#REF!</definedName>
    <definedName name="LocatieMoeder">#REF!</definedName>
    <definedName name="log_file_path">#REF!</definedName>
    <definedName name="log_file_path___0">#REF!</definedName>
    <definedName name="log_file_path___14">#REF!</definedName>
    <definedName name="log_file_path___23">#REF!</definedName>
    <definedName name="log_file_path___28">#REF!</definedName>
    <definedName name="log_file_path___40">#REF!</definedName>
    <definedName name="Long_term_debts_to_affiliates">#REF!</definedName>
    <definedName name="lvnc">#REF!</definedName>
    <definedName name="m.jk.nm">#REF!</definedName>
    <definedName name="m_1_2007" localSheetId="6">'[11]3НК'!$O$11:$O$1575</definedName>
    <definedName name="m_1_2007" localSheetId="0">#REF!</definedName>
    <definedName name="m_1_2007">#REF!</definedName>
    <definedName name="m_111" localSheetId="6">#REF!</definedName>
    <definedName name="m_111" localSheetId="0">#REF!</definedName>
    <definedName name="m_111">#REF!</definedName>
    <definedName name="m_2004" localSheetId="6">'[12]3НК'!$I$11:$I$1575</definedName>
    <definedName name="m_2004" localSheetId="0">#REF!</definedName>
    <definedName name="m_2004">#REF!</definedName>
    <definedName name="m_2005" localSheetId="6">'[13]1NK'!$R$10:$R$1877</definedName>
    <definedName name="m_2005">#REF!</definedName>
    <definedName name="m_2005fakt" localSheetId="6">'[14]6НК-cт.'!#REF!</definedName>
    <definedName name="m_2005fakt">#REF!</definedName>
    <definedName name="m_2006" localSheetId="6">'[13]1NK'!$S$10:$S$1838</definedName>
    <definedName name="m_2006">#REF!</definedName>
    <definedName name="m_2006ocenka" localSheetId="6">'[12]3НК'!$M$11:$M$1575</definedName>
    <definedName name="m_2006ocenka">#REF!</definedName>
    <definedName name="m_2006plan" localSheetId="6">'[12]3НК'!$K$11:$K$1575</definedName>
    <definedName name="m_2006plan">#REF!</definedName>
    <definedName name="m_2007" localSheetId="6">'[13]1NK'!$T$10:$T$1838</definedName>
    <definedName name="m_2007">#REF!</definedName>
    <definedName name="m_2007_1" localSheetId="6">'[12]3НК'!$P$11:$P$1575</definedName>
    <definedName name="m_2007_1">#REF!</definedName>
    <definedName name="m_2007_2" localSheetId="6">'[12]3НК'!$Q$11:$Q$1575</definedName>
    <definedName name="m_2007_2">#REF!</definedName>
    <definedName name="m_2007_3" localSheetId="6">'[12]3НК'!$R$11:$R$1575</definedName>
    <definedName name="m_2007_3">#REF!</definedName>
    <definedName name="m_2008" localSheetId="6">'[12]3НК'!$S$11:$S$1575</definedName>
    <definedName name="m_2008">#REF!</definedName>
    <definedName name="m_2009" localSheetId="6">'[12]3НК'!$T$11:$T$1575</definedName>
    <definedName name="m_2009">#REF!</definedName>
    <definedName name="m_dep_I" localSheetId="6">#REF!</definedName>
    <definedName name="m_dep_I">#REF!</definedName>
    <definedName name="m_dep_I_2">#REF!</definedName>
    <definedName name="m_dep_I_20">#REF!</definedName>
    <definedName name="m_dep_I_25">#REF!</definedName>
    <definedName name="m_dep_I_26">#REF!</definedName>
    <definedName name="m_dep_I_27">#REF!</definedName>
    <definedName name="m_dep_I_32">#REF!</definedName>
    <definedName name="m_dep_I_33">#REF!</definedName>
    <definedName name="m_dep_I_34">#REF!</definedName>
    <definedName name="m_dep_I_47">#REF!</definedName>
    <definedName name="m_dep_I_49">#REF!</definedName>
    <definedName name="m_dep_I_51">#REF!</definedName>
    <definedName name="m_dep_I_52">#REF!</definedName>
    <definedName name="m_dep_I_53">#REF!</definedName>
    <definedName name="m_dep_I1">#REF!</definedName>
    <definedName name="m_dep_I1_2">#REF!</definedName>
    <definedName name="m_dep_I1_20">#REF!</definedName>
    <definedName name="m_dep_I1_25">#REF!</definedName>
    <definedName name="m_dep_I1_26">#REF!</definedName>
    <definedName name="m_dep_I1_27">#REF!</definedName>
    <definedName name="m_dep_I1_32">#REF!</definedName>
    <definedName name="m_dep_I1_33">#REF!</definedName>
    <definedName name="m_dep_I1_34">#REF!</definedName>
    <definedName name="m_dep_I1_47">#REF!</definedName>
    <definedName name="m_dep_I1_49">#REF!</definedName>
    <definedName name="m_dep_I1_51">#REF!</definedName>
    <definedName name="m_dep_I1_52">#REF!</definedName>
    <definedName name="m_dep_I1_53">#REF!</definedName>
    <definedName name="m_dep_N">#REF!</definedName>
    <definedName name="m_dep_N_2">#REF!</definedName>
    <definedName name="m_dep_N_20">#REF!</definedName>
    <definedName name="m_dep_N_25">#REF!</definedName>
    <definedName name="m_dep_N_26">#REF!</definedName>
    <definedName name="m_dep_N_27">#REF!</definedName>
    <definedName name="m_dep_N_32">#REF!</definedName>
    <definedName name="m_dep_N_33">#REF!</definedName>
    <definedName name="m_dep_N_34">#REF!</definedName>
    <definedName name="m_dep_N_47">#REF!</definedName>
    <definedName name="m_dep_N_49">#REF!</definedName>
    <definedName name="m_dep_N_51">#REF!</definedName>
    <definedName name="m_dep_N_52">#REF!</definedName>
    <definedName name="m_dep_N_53">#REF!</definedName>
    <definedName name="m_f2002">#REF!</definedName>
    <definedName name="m_f2002_2">#REF!</definedName>
    <definedName name="m_f2002_20">#REF!</definedName>
    <definedName name="m_f2002_25">#REF!</definedName>
    <definedName name="m_f2002_26">#REF!</definedName>
    <definedName name="m_f2002_27">#REF!</definedName>
    <definedName name="m_f2002_32">#REF!</definedName>
    <definedName name="m_f2002_33">#REF!</definedName>
    <definedName name="m_f2002_34">#REF!</definedName>
    <definedName name="m_f2002_47">#REF!</definedName>
    <definedName name="m_f2002_49">#REF!</definedName>
    <definedName name="m_f2002_51">#REF!</definedName>
    <definedName name="m_f2002_52">#REF!</definedName>
    <definedName name="m_f2002_53">#REF!</definedName>
    <definedName name="m_Key2">#REF!</definedName>
    <definedName name="m_Key2_2">#REF!</definedName>
    <definedName name="m_Key2_20">#REF!</definedName>
    <definedName name="m_Key2_25">#REF!</definedName>
    <definedName name="m_Key2_26">#REF!</definedName>
    <definedName name="m_Key2_27">#REF!</definedName>
    <definedName name="m_Key2_32">#REF!</definedName>
    <definedName name="m_Key2_33">#REF!</definedName>
    <definedName name="m_Key2_34">#REF!</definedName>
    <definedName name="m_Key2_47">#REF!</definedName>
    <definedName name="m_Key2_49">#REF!</definedName>
    <definedName name="m_Key2_51">#REF!</definedName>
    <definedName name="m_Key2_52">#REF!</definedName>
    <definedName name="m_Key2_53">#REF!</definedName>
    <definedName name="m_o2003">#REF!</definedName>
    <definedName name="m_o2003_2">#REF!</definedName>
    <definedName name="m_o2003_20">#REF!</definedName>
    <definedName name="m_o2003_25">#REF!</definedName>
    <definedName name="m_o2003_26">#REF!</definedName>
    <definedName name="m_o2003_27">#REF!</definedName>
    <definedName name="m_o2003_32">#REF!</definedName>
    <definedName name="m_o2003_33">#REF!</definedName>
    <definedName name="m_o2003_34">#REF!</definedName>
    <definedName name="m_o2003_47">#REF!</definedName>
    <definedName name="m_o2003_49">#REF!</definedName>
    <definedName name="m_o2003_51">#REF!</definedName>
    <definedName name="m_o2003_52">#REF!</definedName>
    <definedName name="m_o2003_53">#REF!</definedName>
    <definedName name="m_OTM2005">#REF!</definedName>
    <definedName name="m_OTM2006">#REF!</definedName>
    <definedName name="m_OTM2007">#REF!</definedName>
    <definedName name="m_OTM2008">#REF!</definedName>
    <definedName name="m_OTM2009">#REF!</definedName>
    <definedName name="m_OTM2010">#REF!</definedName>
    <definedName name="m_OTMizm">#REF!</definedName>
    <definedName name="m_OTMkod">#REF!</definedName>
    <definedName name="m_OTMnomer">#REF!</definedName>
    <definedName name="m_OTMpokaz">#REF!</definedName>
    <definedName name="m_p2003">#REF!</definedName>
    <definedName name="m_p2003_2">#REF!</definedName>
    <definedName name="m_p2003_20">#REF!</definedName>
    <definedName name="m_p2003_25">#REF!</definedName>
    <definedName name="m_p2003_26">#REF!</definedName>
    <definedName name="m_p2003_27">#REF!</definedName>
    <definedName name="m_p2003_32">#REF!</definedName>
    <definedName name="m_p2003_33">#REF!</definedName>
    <definedName name="m_p2003_34">#REF!</definedName>
    <definedName name="m_p2003_47">#REF!</definedName>
    <definedName name="m_p2003_49">#REF!</definedName>
    <definedName name="m_p2003_51">#REF!</definedName>
    <definedName name="m_p2003_52">#REF!</definedName>
    <definedName name="m_p2003_53">#REF!</definedName>
    <definedName name="m_Predpr_I">#REF!</definedName>
    <definedName name="m_Predpr_M">#REF!</definedName>
    <definedName name="m_Predpr_N">#REF!</definedName>
    <definedName name="m_Zatrat">#REF!</definedName>
    <definedName name="m_Zatrat_Ed">#REF!</definedName>
    <definedName name="m_Zatrat_K">#REF!</definedName>
    <definedName name="m_Zatrat_N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kPortionOn1UnitPercent">#REF!</definedName>
    <definedName name="MaikPortionOn1UnitPercent_9">#REF!</definedName>
    <definedName name="MaikPortionOn2UnitPercent">#REF!</definedName>
    <definedName name="MaikPortionOn2UnitPercent_9">#REF!</definedName>
    <definedName name="MaikPortionOn3UnitPercent">#REF!</definedName>
    <definedName name="MaikPortionOn3UnitPercent_9">#REF!</definedName>
    <definedName name="MaikPortionOn4UnitPercent">#REF!</definedName>
    <definedName name="MaikPortionOn4UnitPercent_9">#REF!</definedName>
    <definedName name="MAIN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s_1">#REF!</definedName>
    <definedName name="mas_1___0">#REF!</definedName>
    <definedName name="mas_1___6">#REF!</definedName>
    <definedName name="mas_1_2">#REF!</definedName>
    <definedName name="mas_1_20">#REF!</definedName>
    <definedName name="mas_1_25">#REF!</definedName>
    <definedName name="mas_1_26">#REF!</definedName>
    <definedName name="mas_1_27">#REF!</definedName>
    <definedName name="mas_1_32">#REF!</definedName>
    <definedName name="mas_1_33">#REF!</definedName>
    <definedName name="mas_1_34">#REF!</definedName>
    <definedName name="mas_1_47">#REF!</definedName>
    <definedName name="mas_1_49">#REF!</definedName>
    <definedName name="mas_1_51">#REF!</definedName>
    <definedName name="mas_1_52">#REF!</definedName>
    <definedName name="mas_1_53">#REF!</definedName>
    <definedName name="mas_2">#REF!</definedName>
    <definedName name="mas_2___0">#REF!</definedName>
    <definedName name="mas_2___6">#REF!</definedName>
    <definedName name="mas_2_2">#REF!</definedName>
    <definedName name="mas_2_20">#REF!</definedName>
    <definedName name="mas_2_25">#REF!</definedName>
    <definedName name="mas_2_26">#REF!</definedName>
    <definedName name="mas_2_27">#REF!</definedName>
    <definedName name="mas_2_32">#REF!</definedName>
    <definedName name="mas_2_33">#REF!</definedName>
    <definedName name="mas_2_34">#REF!</definedName>
    <definedName name="mas_2_47">#REF!</definedName>
    <definedName name="mas_2_49">#REF!</definedName>
    <definedName name="mas_2_51">#REF!</definedName>
    <definedName name="mas_2_52">#REF!</definedName>
    <definedName name="mas_2_53">#REF!</definedName>
    <definedName name="mas_2_new">#REF!</definedName>
    <definedName name="mas_2_new_2">#REF!</definedName>
    <definedName name="mas_2_new_20">#REF!</definedName>
    <definedName name="mas_2_new_25">#REF!</definedName>
    <definedName name="mas_2_new_26">#REF!</definedName>
    <definedName name="mas_2_new_27">#REF!</definedName>
    <definedName name="mas_2_new_32">#REF!</definedName>
    <definedName name="mas_2_new_33">#REF!</definedName>
    <definedName name="mas_2_new_34">#REF!</definedName>
    <definedName name="mas_2_new_47">#REF!</definedName>
    <definedName name="mas_2_new_49">#REF!</definedName>
    <definedName name="mas_2_new_51">#REF!</definedName>
    <definedName name="mas_2_new_52">#REF!</definedName>
    <definedName name="mas_2_new_53">#REF!</definedName>
    <definedName name="mas_3">#REF!</definedName>
    <definedName name="mas_3___0">#REF!</definedName>
    <definedName name="mas_3___6">#REF!</definedName>
    <definedName name="mas_3_2">#REF!</definedName>
    <definedName name="mas_3_20">#REF!</definedName>
    <definedName name="mas_3_25">#REF!</definedName>
    <definedName name="mas_3_26">#REF!</definedName>
    <definedName name="mas_3_27">#REF!</definedName>
    <definedName name="mas_3_32">#REF!</definedName>
    <definedName name="mas_3_33">#REF!</definedName>
    <definedName name="mas_3_34">#REF!</definedName>
    <definedName name="mas_3_47">#REF!</definedName>
    <definedName name="mas_3_49">#REF!</definedName>
    <definedName name="mas_3_51">#REF!</definedName>
    <definedName name="mas_3_52">#REF!</definedName>
    <definedName name="mas_3_53">#REF!</definedName>
    <definedName name="mas_4">#REF!</definedName>
    <definedName name="mas_4___0">#REF!</definedName>
    <definedName name="mas_4___6">#REF!</definedName>
    <definedName name="mas_4_2">#REF!</definedName>
    <definedName name="mas_4_20">#REF!</definedName>
    <definedName name="mas_4_25">#REF!</definedName>
    <definedName name="mas_4_26">#REF!</definedName>
    <definedName name="mas_4_27">#REF!</definedName>
    <definedName name="mas_4_32">#REF!</definedName>
    <definedName name="mas_4_33">#REF!</definedName>
    <definedName name="mas_4_34">#REF!</definedName>
    <definedName name="mas_4_47">#REF!</definedName>
    <definedName name="mas_4_49">#REF!</definedName>
    <definedName name="mas_4_51">#REF!</definedName>
    <definedName name="mas_4_52">#REF!</definedName>
    <definedName name="mas_4_53">#REF!</definedName>
    <definedName name="mas_new">#REF!</definedName>
    <definedName name="mas_new_2">#REF!</definedName>
    <definedName name="mas_new_20">#REF!</definedName>
    <definedName name="mas_new_25">#REF!</definedName>
    <definedName name="mas_new_26">#REF!</definedName>
    <definedName name="mas_new_27">#REF!</definedName>
    <definedName name="mas_new_32">#REF!</definedName>
    <definedName name="mas_new_33">#REF!</definedName>
    <definedName name="mas_new_34">#REF!</definedName>
    <definedName name="mas_new_47">#REF!</definedName>
    <definedName name="mas_new_49">#REF!</definedName>
    <definedName name="mas_new_51">#REF!</definedName>
    <definedName name="mas_new_52">#REF!</definedName>
    <definedName name="mas_new_53">#REF!</definedName>
    <definedName name="mas_old">#REF!</definedName>
    <definedName name="mas_old_2">#REF!</definedName>
    <definedName name="mas_old_20">#REF!</definedName>
    <definedName name="mas_old_25">#REF!</definedName>
    <definedName name="mas_old_26">#REF!</definedName>
    <definedName name="mas_old_27">#REF!</definedName>
    <definedName name="mas_old_32">#REF!</definedName>
    <definedName name="mas_old_33">#REF!</definedName>
    <definedName name="mas_old_34">#REF!</definedName>
    <definedName name="mas_old_47">#REF!</definedName>
    <definedName name="mas_old_49">#REF!</definedName>
    <definedName name="mas_old_51">#REF!</definedName>
    <definedName name="mas_old_52">#REF!</definedName>
    <definedName name="mas_old_53">#REF!</definedName>
    <definedName name="mas_spisok">#REF!</definedName>
    <definedName name="mas_spisok_2">#REF!</definedName>
    <definedName name="mas_spisok_20">#REF!</definedName>
    <definedName name="mas_spisok_25">#REF!</definedName>
    <definedName name="mas_spisok_26">#REF!</definedName>
    <definedName name="mas_spisok_27">#REF!</definedName>
    <definedName name="mas_spisok_32">#REF!</definedName>
    <definedName name="mas_spisok_33">#REF!</definedName>
    <definedName name="mas_spisok_34">#REF!</definedName>
    <definedName name="mas_spisok_47">#REF!</definedName>
    <definedName name="mas_spisok_49">#REF!</definedName>
    <definedName name="mas_spisok_51">#REF!</definedName>
    <definedName name="mas_spisok_52">#REF!</definedName>
    <definedName name="mas_spisok_53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son?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hidden="1">{#N/A,#N/A,FALSE,"Data &amp; Key Results";#N/A,#N/A,FALSE,"Summary Template";#N/A,#N/A,FALSE,"Budget";#N/A,#N/A,FALSE,"Present Value Comparison";#N/A,#N/A,FALSE,"Cashflow";#N/A,#N/A,FALSE,"Income";#N/A,#N/A,FALSE,"Inputs"}</definedName>
    <definedName name="mauusdz">#REF!</definedName>
    <definedName name="Max_DSCR">#REF!</definedName>
    <definedName name="Max_DSCR_9">#REF!</definedName>
    <definedName name="maykzt">#REF!</definedName>
    <definedName name="maykzts">#REF!</definedName>
    <definedName name="MAYREVBUD">#REF!</definedName>
    <definedName name="mayus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easures">#REF!</definedName>
    <definedName name="Method">#REF!</definedName>
    <definedName name="MEWarning" hidden="1">1</definedName>
    <definedName name="MidlingsPriceRealIn">#REF!</definedName>
    <definedName name="MidlingsUnitVariableKZTShareIn">#REF!</definedName>
    <definedName name="MidlingsUnitVariableRealIn">#REF!</definedName>
    <definedName name="MidlingsVolumeIn">#REF!</definedName>
    <definedName name="MIF">#REF!</definedName>
    <definedName name="mike" hidden="1">#REF!</definedName>
    <definedName name="Min_DSCR">#REF!</definedName>
    <definedName name="Min_DSCR_9">#REF!</definedName>
    <definedName name="MIN_SALARY">#REF!</definedName>
    <definedName name="MINED">#REF!</definedName>
    <definedName name="Mkt_Risk_Prem">#REF!</definedName>
    <definedName name="mnvmnvmv" hidden="1">{#N/A,#N/A,FALSE,"Sheet2";#N/A,#N/A,FALSE,"Sheet3";#N/A,#N/A,FALSE,"Sheet4";#N/A,#N/A,FALSE,"Sheet5";#N/A,#N/A,FALSE,"Sheet7";#N/A,#N/A,FALSE,"Sheet8";#N/A,#N/A,FALSE,"Sheet9";#N/A,#N/A,FALSE,"Sheet10";#N/A,#N/A,FALSE,"Sheet11"}</definedName>
    <definedName name="Moмалый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mrp">#REF!</definedName>
    <definedName name="mthjfjgj">#REF!</definedName>
    <definedName name="NaamDochter">#REF!</definedName>
    <definedName name="NaamMoeder">#REF!</definedName>
    <definedName name="NBK">89.57</definedName>
    <definedName name="NBVTotalBf">#REF!</definedName>
    <definedName name="ncggnn">#REF!</definedName>
    <definedName name="Negative_Rec_Cnt">#REF!</definedName>
    <definedName name="Negative_Values">#REF!</definedName>
    <definedName name="net">#REF!</definedName>
    <definedName name="net_2">#REF!</definedName>
    <definedName name="net_20">#REF!</definedName>
    <definedName name="net_25">#REF!</definedName>
    <definedName name="net_26">#REF!</definedName>
    <definedName name="net_27">#REF!</definedName>
    <definedName name="net_32">#REF!</definedName>
    <definedName name="net_33">#REF!</definedName>
    <definedName name="net_34">#REF!</definedName>
    <definedName name="net_47">#REF!</definedName>
    <definedName name="net_49">#REF!</definedName>
    <definedName name="net_51">#REF!</definedName>
    <definedName name="net_52">#REF!</definedName>
    <definedName name="net_53">#REF!</definedName>
    <definedName name="Net_Book_Value">#REF!</definedName>
    <definedName name="NetMonthlyStationProductionkWh">#REF!</definedName>
    <definedName name="NetMonthlyStationProductionkWh_9">#REF!</definedName>
    <definedName name="NetVATPayableReceivableKzt">#REF!</definedName>
    <definedName name="new_index">#REF!</definedName>
    <definedName name="nhjkjk">#REF!</definedName>
    <definedName name="nnfn">#REF!</definedName>
    <definedName name="nnnbn">#REF!</definedName>
    <definedName name="nnnn">#REF!</definedName>
    <definedName name="Northern">#REF!</definedName>
    <definedName name="NOTES">#REF!</definedName>
    <definedName name="novo2003">#REF!</definedName>
    <definedName name="NPV1_9">#REF!</definedName>
    <definedName name="Numof_Selections2">#REF!</definedName>
    <definedName name="object">#REF!</definedName>
    <definedName name="Off_Geldmarkt">#REF!</definedName>
    <definedName name="o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oikjlkj">#REF!</definedName>
    <definedName name="Oleg" hidden="1">#REF!</definedName>
    <definedName name="Oleg.Utkin" hidden="1">#REF!</definedName>
    <definedName name="OnTop">#REF!</definedName>
    <definedName name="OnTop_Switch">#REF!</definedName>
    <definedName name="OpDate" localSheetId="6">[5]Info!$G$5</definedName>
    <definedName name="OpDate">#REF!</definedName>
    <definedName name="OPER_COST">#REF!</definedName>
    <definedName name="OperatFixedCostInclVATKxt">#REF!</definedName>
    <definedName name="OperatFixedCostNetVATKxt">#REF!</definedName>
    <definedName name="OperationalContractorsQuantity">#REF!</definedName>
    <definedName name="OperationalContractorsQuantity_9">#REF!</definedName>
    <definedName name="OperationalContractorsQuontaty">#REF!</definedName>
    <definedName name="OperationalContractorsQuontaty_9">#REF!</definedName>
    <definedName name="OperationalContractorsSalaryKzt">#REF!</definedName>
    <definedName name="OperationalContractorsSalaryKzt_9">#REF!</definedName>
    <definedName name="OperationalContractorsSalaryKztIn">#REF!</definedName>
    <definedName name="OperationalContractorsSalaryKztIn_9">#REF!</definedName>
    <definedName name="OperationalFixedAssetsKzt">#REF!</definedName>
    <definedName name="OperationalFixedAssetsKzt_9">#REF!</definedName>
    <definedName name="OperationalPeopleQuantity">#REF!</definedName>
    <definedName name="OperationalPeopleQuantity_9">#REF!</definedName>
    <definedName name="OperationalPeopleQuontaty">#REF!</definedName>
    <definedName name="OperationalPeopleQuontaty_9">#REF!</definedName>
    <definedName name="OperationalPersonTrainingKzt">#REF!</definedName>
    <definedName name="OperationalPersonTrainingKzt_9">#REF!</definedName>
    <definedName name="OperationalSalaryKztPerson">#REF!</definedName>
    <definedName name="OperationalSalaryKztPerson_9">#REF!</definedName>
    <definedName name="OperationalSalaryKztPersonIn">#REF!</definedName>
    <definedName name="OperationalSalaryKztPersonIn_9">#REF!</definedName>
    <definedName name="OperationalTaxesKzt">#REF!</definedName>
    <definedName name="Opex">#REF!</definedName>
    <definedName name="OPIC">#REF!</definedName>
    <definedName name="OTH1O">#REF!</definedName>
    <definedName name="Other_expnese">#REF!</definedName>
    <definedName name="OtherCoalRevenueIn">#REF!</definedName>
    <definedName name="OtherCoalRevenueKZTShareIn">#REF!</definedName>
    <definedName name="OtherCoalUnitVariableMarginIn">#REF!</definedName>
    <definedName name="OtherOutsideCustomersLossesPercent">#REF!</definedName>
    <definedName name="OtherOutsideCustomersLossesPercent_9">#REF!</definedName>
    <definedName name="OtherSteelRevenueIn">#REF!</definedName>
    <definedName name="OtherSteelRevenueKZTShareIn">#REF!</definedName>
    <definedName name="OtherSteelUnitVariableMarginIn">#REF!</definedName>
    <definedName name="OtherVariableCostKzt">#REF!</definedName>
    <definedName name="OtherVariableCostKzt_9">#REF!</definedName>
    <definedName name="OtherVariableCostNetVatKzt">#REF!</definedName>
    <definedName name="overhead">#REF!</definedName>
    <definedName name="Overige_tarieven">#REF!</definedName>
    <definedName name="ownership">#REF!</definedName>
    <definedName name="P02U2">#REF!</definedName>
    <definedName name="panther_wrn.test1." hidden="1">{"Income Statement",#N/A,FALSE,"CFMODEL";"Balance Sheet",#N/A,FALSE,"CFMODEL"}</definedName>
    <definedName name="panther_wrn.test2." hidden="1">{"SourcesUses",#N/A,TRUE,"CFMODEL";"TransOverview",#N/A,TRUE,"CFMODEL"}</definedName>
    <definedName name="panther_wrn.test3." hidden="1">{"SourcesUses",#N/A,TRUE,#N/A;"TransOverview",#N/A,TRUE,"CFMODEL"}</definedName>
    <definedName name="panther_wrn.test4." hidden="1">{"SourcesUses",#N/A,TRUE,"FundsFlow";"TransOverview",#N/A,TRUE,"FundsFlow"}</definedName>
    <definedName name="pc">#REF!</definedName>
    <definedName name="PensionersFinancialAssistanceKzt">#REF!</definedName>
    <definedName name="PensionersFinancialAssistanceKzt_9">#REF!</definedName>
    <definedName name="PER1O">#REF!</definedName>
    <definedName name="Period">#REF!</definedName>
    <definedName name="PERIODE_BEGIN">#REF!</definedName>
    <definedName name="PERIODE_EIND">#REF!</definedName>
    <definedName name="PG11A">#REF!</definedName>
    <definedName name="PG11A_9">#REF!</definedName>
    <definedName name="PG13_9">#REF!</definedName>
    <definedName name="PG15_9">#REF!</definedName>
    <definedName name="PG4_9">#REF!</definedName>
    <definedName name="PG5_9">#REF!</definedName>
    <definedName name="PG9_9">#REF!</definedName>
    <definedName name="PI">#REF!</definedName>
    <definedName name="PI_9">#REF!</definedName>
    <definedName name="PICK_3">#REF!</definedName>
    <definedName name="PICKLEHR">#REF!</definedName>
    <definedName name="PICKLING_4">#REF!</definedName>
    <definedName name="PICKLING_GALV">#REF!</definedName>
    <definedName name="PIPES">#REF!</definedName>
    <definedName name="PipesPriceBaseIn">#REF!</definedName>
    <definedName name="PipesPriceOptimisticIn">#REF!</definedName>
    <definedName name="PipesPricePessimisticIn">#REF!</definedName>
    <definedName name="PipesUnitVariableKZTShareIn">#REF!</definedName>
    <definedName name="PipesUnitVariableRealIn">#REF!</definedName>
    <definedName name="PipesVolumeBaseIn">#REF!</definedName>
    <definedName name="PipesVolumeOptimisticIn">#REF!</definedName>
    <definedName name="PipesVolumePessimisticIn">#REF!</definedName>
    <definedName name="Platts">#REF!</definedName>
    <definedName name="plqtr">#REF!,#REF!</definedName>
    <definedName name="plqtr199">#REF!</definedName>
    <definedName name="plqtr299">#REF!,#REF!</definedName>
    <definedName name="plv">#REF!</definedName>
    <definedName name="plytd">#REF!,#REF!</definedName>
    <definedName name="plytd2">#REF!,#REF!</definedName>
    <definedName name="plytd99">#REF!,#REF!</definedName>
    <definedName name="po" localSheetId="6">#REF!</definedName>
    <definedName name="po" localSheetId="0">#REF!</definedName>
    <definedName name="po">#REF!</definedName>
    <definedName name="po_2">#REF!</definedName>
    <definedName name="po_20">#REF!</definedName>
    <definedName name="po_25">#REF!</definedName>
    <definedName name="po_26">#REF!</definedName>
    <definedName name="po_27">#REF!</definedName>
    <definedName name="po_32">#REF!</definedName>
    <definedName name="po_33">#REF!</definedName>
    <definedName name="po_34">#REF!</definedName>
    <definedName name="po_47">#REF!</definedName>
    <definedName name="po_49">#REF!</definedName>
    <definedName name="po_51">#REF!</definedName>
    <definedName name="po_52">#REF!</definedName>
    <definedName name="po_53">#REF!</definedName>
    <definedName name="pole7">"Поле ввода 7"</definedName>
    <definedName name="PopDate">#REF!</definedName>
    <definedName name="Population_Count">#REF!</definedName>
    <definedName name="PortableWaterKzt">#REF!</definedName>
    <definedName name="PortableWaterKzt_9">#REF!</definedName>
    <definedName name="Positive_Rec_Cnt">#REF!</definedName>
    <definedName name="Positive_Values">#REF!</definedName>
    <definedName name="poso_wrn.test1." hidden="1">{"Income Statement",#N/A,FALSE,"CFMODEL";"Balance Sheet",#N/A,FALSE,"CFMODEL"}</definedName>
    <definedName name="poso_wrn.test2." hidden="1">{"SourcesUses",#N/A,TRUE,"CFMODEL";"TransOverview",#N/A,TRUE,"CFMODEL"}</definedName>
    <definedName name="poso_wrn.test3." hidden="1">{"SourcesUses",#N/A,TRUE,#N/A;"TransOverview",#N/A,TRUE,"CFMODEL"}</definedName>
    <definedName name="poso_wrn.test4." hidden="1">{"SourcesUses",#N/A,TRUE,"FundsFlow";"TransOverview",#N/A,TRUE,"FundsFlow"}</definedName>
    <definedName name="PotableWaterCostKzt">#REF!</definedName>
    <definedName name="PotableWaterCostKzt_9">#REF!</definedName>
    <definedName name="POURED">#REF!</definedName>
    <definedName name="PowerPriceForHLPurchaseKzt">#REF!</definedName>
    <definedName name="PowerPriceForHLPurchaseKzt_9">#REF!</definedName>
    <definedName name="PowerPurchaseForHLcostkWh">#REF!</definedName>
    <definedName name="PowerPurchaseForHLcostkWh_9">#REF!</definedName>
    <definedName name="PowerPurchaseForHLkWh">#REF!</definedName>
    <definedName name="PowerPurchaseForHLkWh_9">#REF!</definedName>
    <definedName name="pp">#REF!</definedName>
    <definedName name="pr_inter_d">#REF!</definedName>
    <definedName name="pr_VGO">#REF!</definedName>
    <definedName name="PrepBy">#REF!</definedName>
    <definedName name="PreviosYearDebtsRecoveryKzt">#REF!</definedName>
    <definedName name="PreviosYearDebtsRecoveryKzt_9">#REF!</definedName>
    <definedName name="PreviousPeriod">#REF!</definedName>
    <definedName name="price">#REF!</definedName>
    <definedName name="price_inter_d">#REF!</definedName>
    <definedName name="price_LPG">#REF!</definedName>
    <definedName name="price_mazut">#REF!</definedName>
    <definedName name="priceAI80">#REF!</definedName>
    <definedName name="Pricing">#REF!</definedName>
    <definedName name="Print_Area_MI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or">#REF!</definedName>
    <definedName name="PriorRows">#REF!</definedName>
    <definedName name="ProductionFC">#REF!</definedName>
    <definedName name="PTC">#REF!</definedName>
    <definedName name="PY_Administration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terest_Expense">#REF!</definedName>
    <definedName name="PY_Market_Value_of_Equity">#REF!</definedName>
    <definedName name="PY_Marketable_Sec">#REF!</definedName>
    <definedName name="PY_NET_PROFIT">#REF!</definedName>
    <definedName name="PY_Operating_Inc">#REF!</definedName>
    <definedName name="PY_Operating_Income">#REF!</definedName>
    <definedName name="PY_Other_Exp">#REF!</definedName>
    <definedName name="PY_Other_LT_Assets">#REF!</definedName>
    <definedName name="PY_Preferred_Stock">#REF!</definedName>
    <definedName name="PY_Selling">#REF!</definedName>
    <definedName name="PY_Tangible_Net_Worth">#REF!</definedName>
    <definedName name="PY_Taxes">#REF!</definedName>
    <definedName name="PY_Working_Capital">#REF!</definedName>
    <definedName name="PY2_Administration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terest_Expense">#REF!</definedName>
    <definedName name="PY2_Marketable_Sec">#REF!</definedName>
    <definedName name="PY2_NET_PROFIT">#REF!</definedName>
    <definedName name="PY2_Operating_Inc">#REF!</definedName>
    <definedName name="PY2_Operating_Income">#REF!</definedName>
    <definedName name="PY2_Other_Exp.">#REF!</definedName>
    <definedName name="PY2_Other_LT_Assets">#REF!</definedName>
    <definedName name="PY2_Preferred_Stock">#REF!</definedName>
    <definedName name="PY2_Selling">#REF!</definedName>
    <definedName name="PY2_Tangible_Net_Worth">#REF!</definedName>
    <definedName name="PY2_Taxes">#REF!</definedName>
    <definedName name="PY2_Working_Capital">#REF!</definedName>
    <definedName name="pyearg" hidden="1">{#N/A,#N/A,FALSE,"FY97";#N/A,#N/A,FALSE,"FY98";#N/A,#N/A,FALSE,"FY99";#N/A,#N/A,FALSE,"FY00";#N/A,#N/A,FALSE,"FY01"}</definedName>
    <definedName name="PYTB">#REF!</definedName>
    <definedName name="pz">#REF!</definedName>
    <definedName name="q">#N/A</definedName>
    <definedName name="qq">#REF!</definedName>
    <definedName name="qqq">#N/A</definedName>
    <definedName name="qs">#N/A</definedName>
    <definedName name="qw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we" localSheetId="6">[15]Форма2!$C$19:$C$24,[15]Форма2!$E$19:$F$24,[15]Форма2!$D$26:$F$31,[15]Форма2!$C$33:$C$38,[15]Форма2!$E$33:$F$38,[15]Форма2!$D$40:$F$43,[15]Форма2!$C$45:$C$48,[15]Форма2!$E$45:$F$48,[15]Форма2!$C$19</definedName>
    <definedName name="qwe" localSheetId="0">#REF!,#REF!,#REF!,#REF!,#REF!,#REF!,#REF!,#REF!,#REF!</definedName>
    <definedName name="qwe">#REF!,#REF!,#REF!,#REF!,#REF!,#REF!,#REF!,#REF!,#REF!</definedName>
    <definedName name="qweqw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qweqwe">#REF!</definedName>
    <definedName name="qweqweqwe">#REF!</definedName>
    <definedName name="qweqweqwe3">#REF!</definedName>
    <definedName name="qwq">#REF!</definedName>
    <definedName name="Random_Book_Value_Totals">#REF!</definedName>
    <definedName name="Random_Net_Book_Value">#REF!</definedName>
    <definedName name="Random_Population_Count">#REF!</definedName>
    <definedName name="Random_Sample_Size">#REF!</definedName>
    <definedName name="rashod" hidden="1">{#N/A,#N/A,FALSE,"Aging Summary";#N/A,#N/A,FALSE,"Ratio Analysis";#N/A,#N/A,FALSE,"Test 120 Day Accts";#N/A,#N/A,FALSE,"Tickmarks"}</definedName>
    <definedName name="RawCoalPriceRealIn">#REF!</definedName>
    <definedName name="RawCoalUnitVariableKZTShareIn">#REF!</definedName>
    <definedName name="RawCoalUnitVariableRealIn">#REF!</definedName>
    <definedName name="RawCoalVolumeIn">#REF!</definedName>
    <definedName name="RE">#REF!</definedName>
    <definedName name="Receipe">#REF!</definedName>
    <definedName name="Receivables_from_affiliates">#REF!</definedName>
    <definedName name="RecordedAuditDifferences">#REF!</definedName>
    <definedName name="ree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gerge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gion">#REF!</definedName>
    <definedName name="regionwise" hidden="1">{#N/A,#N/A,FALSE,"Sheet1"}</definedName>
    <definedName name="RelParty">#REF!</definedName>
    <definedName name="repairclass">#REF!</definedName>
    <definedName name="repairclass_9">#REF!</definedName>
    <definedName name="RepairCostPerMonthKzt">#REF!</definedName>
    <definedName name="RepairCostPerMonthKzt_9">#REF!</definedName>
    <definedName name="report99" hidden="1">{"Rep 1",#N/A,FALSE,"Reports";"Rep 2",#N/A,FALSE,"Reports";"Rep 3",#N/A,FALSE,"Reports";"Rep 4",#N/A,FALSE,"Reports"}</definedName>
    <definedName name="RESİNEX_GT_RESİNEXB8_Listele">#REF!</definedName>
    <definedName name="rett">#REF!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enueRange">#REF!,#REF!,#REF!,#REF!,#REF!,#REF!,#REF!,#REF!,#REF!,#REF!,#REF!,#REF!</definedName>
    <definedName name="RevenueRange_9">#REF!,#REF!,#REF!,#REF!,#REF!,#REF!,#REF!,#REF!,#REF!,#REF!,#REF!,#REF!</definedName>
    <definedName name="REVFEBACT">#REF!</definedName>
    <definedName name="REVFEBBUD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yeryery">#REF!</definedName>
    <definedName name="reyeryery444">#REF!</definedName>
    <definedName name="Rf">#REF!</definedName>
    <definedName name="rgegeger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gergegerge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jhjdf" hidden="1">{#N/A,#N/A,FALSE,"МТВ"}</definedName>
    <definedName name="rng" localSheetId="6">#REF!</definedName>
    <definedName name="rng" localSheetId="0">#REF!</definedName>
    <definedName name="rng">#REF!</definedName>
    <definedName name="rng_2">#REF!</definedName>
    <definedName name="rng_20">#REF!</definedName>
    <definedName name="rng_25">#REF!</definedName>
    <definedName name="rng_26">#REF!</definedName>
    <definedName name="rng_27">#REF!</definedName>
    <definedName name="rng_32">#REF!</definedName>
    <definedName name="rng_33">#REF!</definedName>
    <definedName name="rng_34">#REF!</definedName>
    <definedName name="rng_47">#REF!</definedName>
    <definedName name="rng_49">#REF!</definedName>
    <definedName name="rng_51">#REF!</definedName>
    <definedName name="rng_52">#REF!</definedName>
    <definedName name="rng_53">#REF!</definedName>
    <definedName name="Rng_Lst_CoQual" localSheetId="6">(qual_st:INDEX(Lst_CoName_Qual,qual_end))</definedName>
    <definedName name="Rng_Lst_CoQual" localSheetId="0">(qual_st:INDEX(Lst_CoName_Qual,qual_end))</definedName>
    <definedName name="Rng_Lst_CoQual">(qual_st:INDEX(Lst_CoName_Qual,qual_end))</definedName>
    <definedName name="rngBSHIS">#REF!</definedName>
    <definedName name="rngBSIC">#REF!</definedName>
    <definedName name="rngCFIC">#REF!</definedName>
    <definedName name="rngChartRange" localSheetId="6">#REF!</definedName>
    <definedName name="rngChartRange" localSheetId="0">#REF!</definedName>
    <definedName name="rngChartRange">#REF!</definedName>
    <definedName name="rngChartRange_2">#REF!</definedName>
    <definedName name="rngChartRange_20">#REF!</definedName>
    <definedName name="rngChartRange_25">#REF!</definedName>
    <definedName name="rngChartRange_26">#REF!</definedName>
    <definedName name="rngChartRange_27">#REF!</definedName>
    <definedName name="rngChartRange_32">#REF!</definedName>
    <definedName name="rngChartRange_33">#REF!</definedName>
    <definedName name="rngChartRange_34">#REF!</definedName>
    <definedName name="rngChartRange_47">#REF!</definedName>
    <definedName name="rngChartRange_49">#REF!</definedName>
    <definedName name="rngChartRange_51">#REF!</definedName>
    <definedName name="rngChartRange_52">#REF!</definedName>
    <definedName name="rngChartRange_53">#REF!</definedName>
    <definedName name="rngDataAll" localSheetId="6">#REF!</definedName>
    <definedName name="rngDataAll" localSheetId="0">#REF!</definedName>
    <definedName name="rngDataAll">#REF!</definedName>
    <definedName name="rngDataAll_2">#REF!</definedName>
    <definedName name="rngDataAll_20">#REF!</definedName>
    <definedName name="rngDataAll_25">#REF!</definedName>
    <definedName name="rngDataAll_26">#REF!</definedName>
    <definedName name="rngDataAll_27">#REF!</definedName>
    <definedName name="rngDataAll_32">#REF!</definedName>
    <definedName name="rngDataAll_33">#REF!</definedName>
    <definedName name="rngDataAll_34">#REF!</definedName>
    <definedName name="rngDataAll_47">#REF!</definedName>
    <definedName name="rngDataAll_49">#REF!</definedName>
    <definedName name="rngDataAll_51">#REF!</definedName>
    <definedName name="rngDataAll_52">#REF!</definedName>
    <definedName name="rngDataAll_53">#REF!</definedName>
    <definedName name="rngEnd" localSheetId="6">#REF!</definedName>
    <definedName name="rngEnd" localSheetId="0">#REF!</definedName>
    <definedName name="rngEnd">#REF!</definedName>
    <definedName name="rngEnd_2">#REF!</definedName>
    <definedName name="rngEnd_20">#REF!</definedName>
    <definedName name="rngEnd_25">#REF!</definedName>
    <definedName name="rngEnd_26">#REF!</definedName>
    <definedName name="rngEnd_27">#REF!</definedName>
    <definedName name="rngEnd_32">#REF!</definedName>
    <definedName name="rngEnd_33">#REF!</definedName>
    <definedName name="rngEnd_34">#REF!</definedName>
    <definedName name="rngEnd_47">#REF!</definedName>
    <definedName name="rngEnd_49">#REF!</definedName>
    <definedName name="rngEnd_51">#REF!</definedName>
    <definedName name="rngEnd_52">#REF!</definedName>
    <definedName name="rngEnd_53">#REF!</definedName>
    <definedName name="rngIATACode">#REF!</definedName>
    <definedName name="rngIATACode_2">#REF!</definedName>
    <definedName name="rngIATACode_20">#REF!</definedName>
    <definedName name="rngIATACode_25">#REF!</definedName>
    <definedName name="rngIATACode_26">#REF!</definedName>
    <definedName name="rngIATACode_27">#REF!</definedName>
    <definedName name="rngIATACode_32">#REF!</definedName>
    <definedName name="rngIATACode_33">#REF!</definedName>
    <definedName name="rngIATACode_34">#REF!</definedName>
    <definedName name="rngIATACode_47">#REF!</definedName>
    <definedName name="rngIATACode_49">#REF!</definedName>
    <definedName name="rngIATACode_51">#REF!</definedName>
    <definedName name="rngIATACode_52">#REF!</definedName>
    <definedName name="rngIATACode_53">#REF!</definedName>
    <definedName name="rngICPart">#REF!</definedName>
    <definedName name="rngISIC">#REF!</definedName>
    <definedName name="rngResStart">#REF!</definedName>
    <definedName name="rngResStart_2">#REF!</definedName>
    <definedName name="rngResStart_20">#REF!</definedName>
    <definedName name="rngResStart_25">#REF!</definedName>
    <definedName name="rngResStart_26">#REF!</definedName>
    <definedName name="rngResStart_27">#REF!</definedName>
    <definedName name="rngResStart_32">#REF!</definedName>
    <definedName name="rngResStart_33">#REF!</definedName>
    <definedName name="rngResStart_34">#REF!</definedName>
    <definedName name="rngResStart_47">#REF!</definedName>
    <definedName name="rngResStart_49">#REF!</definedName>
    <definedName name="rngResStart_51">#REF!</definedName>
    <definedName name="rngResStart_52">#REF!</definedName>
    <definedName name="rngResStart_53">#REF!</definedName>
    <definedName name="rngScale">#REF!</definedName>
    <definedName name="rngStart">#REF!</definedName>
    <definedName name="rngStart_2">#REF!</definedName>
    <definedName name="rngStart_20">#REF!</definedName>
    <definedName name="rngStart_25">#REF!</definedName>
    <definedName name="rngStart_26">#REF!</definedName>
    <definedName name="rngStart_27">#REF!</definedName>
    <definedName name="rngStart_32">#REF!</definedName>
    <definedName name="rngStart_33">#REF!</definedName>
    <definedName name="rngStart_34">#REF!</definedName>
    <definedName name="rngStart_47">#REF!</definedName>
    <definedName name="rngStart_49">#REF!</definedName>
    <definedName name="rngStart_51">#REF!</definedName>
    <definedName name="rngStart_52">#REF!</definedName>
    <definedName name="rngStart_53">#REF!</definedName>
    <definedName name="rngUpdate">#REF!</definedName>
    <definedName name="rngUpdate_2">#REF!</definedName>
    <definedName name="rngUpdate_20">#REF!</definedName>
    <definedName name="rngUpdate_25">#REF!</definedName>
    <definedName name="rngUpdate_26">#REF!</definedName>
    <definedName name="rngUpdate_27">#REF!</definedName>
    <definedName name="rngUpdate_32">#REF!</definedName>
    <definedName name="rngUpdate_33">#REF!</definedName>
    <definedName name="rngUpdate_34">#REF!</definedName>
    <definedName name="rngUpdate_47">#REF!</definedName>
    <definedName name="rngUpdate_49">#REF!</definedName>
    <definedName name="rngUpdate_51">#REF!</definedName>
    <definedName name="rngUpdate_52">#REF!</definedName>
    <definedName name="rngUpdate_53">#REF!</definedName>
    <definedName name="Row_Totals">#REF!</definedName>
    <definedName name="rptcurrency">#REF!</definedName>
    <definedName name="rrrtytrutyyi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rt">#REF!</definedName>
    <definedName name="RTCperDay">#REF!</definedName>
    <definedName name="rtt" hidden="1">{#N/A,#N/A,TRUE,"Лист1";#N/A,#N/A,TRUE,"Лист2";#N/A,#N/A,TRUE,"Лист3"}</definedName>
    <definedName name="RUR">4.97</definedName>
    <definedName name="RussianTransmissionCostKzt">#REF!</definedName>
    <definedName name="RussiaTariffIncreasePercent">#REF!</definedName>
    <definedName name="RussiaTariffIncreasePercent_9">#REF!</definedName>
    <definedName name="ruyruyryu">#REF!</definedName>
    <definedName name="ryeryery">#REF!</definedName>
    <definedName name="S">{#N/A,#N/A,FALSE,"Aging Summary";#N/A,#N/A,FALSE,"Ratio Analysis";#N/A,#N/A,FALSE,"Test 120 Day Accts";#N/A,#N/A,FALSE,"Tickmarks"}</definedName>
    <definedName name="S_Adjust_Data">#REF!</definedName>
    <definedName name="S_AJE_Tot_Data">#REF!</definedName>
    <definedName name="S_by_cc_group">#REF!</definedName>
    <definedName name="S_CY_Beg_Data">#REF!</definedName>
    <definedName name="S_CY_End_Data">#REF!</definedName>
    <definedName name="S_PY_End_Data">#REF!</definedName>
    <definedName name="S_RJE_Tot_Data">#REF!</definedName>
    <definedName name="S1_">#REF!</definedName>
    <definedName name="S1__2">#REF!</definedName>
    <definedName name="S1__20">#REF!</definedName>
    <definedName name="S1__25">#REF!</definedName>
    <definedName name="S1__26">#REF!</definedName>
    <definedName name="S1__27">#REF!</definedName>
    <definedName name="S1__32">#REF!</definedName>
    <definedName name="S1__33">#REF!</definedName>
    <definedName name="S1__34">#REF!</definedName>
    <definedName name="S1__35">#REF!</definedName>
    <definedName name="S1__41">#REF!</definedName>
    <definedName name="S1__42">#REF!</definedName>
    <definedName name="S1__43">#REF!</definedName>
    <definedName name="S1__45">#REF!</definedName>
    <definedName name="S1__46">#REF!</definedName>
    <definedName name="S1__47">#REF!</definedName>
    <definedName name="S1__49">#REF!</definedName>
    <definedName name="S1__51">#REF!</definedName>
    <definedName name="S1__52">#REF!</definedName>
    <definedName name="S1__53">#REF!</definedName>
    <definedName name="s1_0">#REF!</definedName>
    <definedName name="s1_0_2">#REF!</definedName>
    <definedName name="s1_0_20">#REF!</definedName>
    <definedName name="s1_0_25">#REF!</definedName>
    <definedName name="s1_0_26">#REF!</definedName>
    <definedName name="s1_0_27">#REF!</definedName>
    <definedName name="s1_0_32">#REF!</definedName>
    <definedName name="s1_0_33">#REF!</definedName>
    <definedName name="s1_0_34">#REF!</definedName>
    <definedName name="s1_0_41">#REF!</definedName>
    <definedName name="s1_0_42">#REF!</definedName>
    <definedName name="s1_0_43">#REF!</definedName>
    <definedName name="s1_0_45">#REF!</definedName>
    <definedName name="s1_0_46">#REF!</definedName>
    <definedName name="s1_0_47">#REF!</definedName>
    <definedName name="s1_0_49">#REF!</definedName>
    <definedName name="s1_0_51">#REF!</definedName>
    <definedName name="s1_0_52">#REF!</definedName>
    <definedName name="s1_0_53">#REF!</definedName>
    <definedName name="s1_1">#REF!</definedName>
    <definedName name="s1_1_2">#REF!</definedName>
    <definedName name="s1_1_20">#REF!</definedName>
    <definedName name="s1_1_25">#REF!</definedName>
    <definedName name="s1_1_26">#REF!</definedName>
    <definedName name="s1_1_27">#REF!</definedName>
    <definedName name="s1_1_32">#REF!</definedName>
    <definedName name="s1_1_33">#REF!</definedName>
    <definedName name="s1_1_34">#REF!</definedName>
    <definedName name="s1_1_47">#REF!</definedName>
    <definedName name="s1_1_49">#REF!</definedName>
    <definedName name="s1_1_51">#REF!</definedName>
    <definedName name="s1_1_52">#REF!</definedName>
    <definedName name="s1_1_53">#REF!</definedName>
    <definedName name="S10_">#REF!</definedName>
    <definedName name="S10__2">#REF!</definedName>
    <definedName name="S10__20">#REF!</definedName>
    <definedName name="S10__25">#REF!</definedName>
    <definedName name="S10__26">#REF!</definedName>
    <definedName name="S10__27">#REF!</definedName>
    <definedName name="S10__32">#REF!</definedName>
    <definedName name="S10__33">#REF!</definedName>
    <definedName name="S10__34">#REF!</definedName>
    <definedName name="S10__47">#REF!</definedName>
    <definedName name="S10__49">#REF!</definedName>
    <definedName name="S10__51">#REF!</definedName>
    <definedName name="S10__52">#REF!</definedName>
    <definedName name="S10__53">#REF!</definedName>
    <definedName name="S11_">#REF!</definedName>
    <definedName name="S11__2">#REF!</definedName>
    <definedName name="S11__20">#REF!</definedName>
    <definedName name="S11__25">#REF!</definedName>
    <definedName name="S11__26">#REF!</definedName>
    <definedName name="S11__27">#REF!</definedName>
    <definedName name="S11__32">#REF!</definedName>
    <definedName name="S11__33">#REF!</definedName>
    <definedName name="S11__34">#REF!</definedName>
    <definedName name="S11__47">#REF!</definedName>
    <definedName name="S11__49">#REF!</definedName>
    <definedName name="S11__51">#REF!</definedName>
    <definedName name="S11__52">#REF!</definedName>
    <definedName name="S11__53">#REF!</definedName>
    <definedName name="S12_">#REF!</definedName>
    <definedName name="S12__2">#REF!</definedName>
    <definedName name="S12__20">#REF!</definedName>
    <definedName name="S12__25">#REF!</definedName>
    <definedName name="S12__26">#REF!</definedName>
    <definedName name="S12__27">#REF!</definedName>
    <definedName name="S12__32">#REF!</definedName>
    <definedName name="S12__33">#REF!</definedName>
    <definedName name="S12__34">#REF!</definedName>
    <definedName name="S12__47">#REF!</definedName>
    <definedName name="S12__49">#REF!</definedName>
    <definedName name="S12__51">#REF!</definedName>
    <definedName name="S12__52">#REF!</definedName>
    <definedName name="S12__53">#REF!</definedName>
    <definedName name="S13_">#REF!</definedName>
    <definedName name="S13__2">#REF!</definedName>
    <definedName name="S13__20">#REF!</definedName>
    <definedName name="S13__25">#REF!</definedName>
    <definedName name="S13__26">#REF!</definedName>
    <definedName name="S13__27">#REF!</definedName>
    <definedName name="S13__32">#REF!</definedName>
    <definedName name="S13__33">#REF!</definedName>
    <definedName name="S13__34">#REF!</definedName>
    <definedName name="S13__47">#REF!</definedName>
    <definedName name="S13__49">#REF!</definedName>
    <definedName name="S13__51">#REF!</definedName>
    <definedName name="S13__52">#REF!</definedName>
    <definedName name="S13__53">#REF!</definedName>
    <definedName name="S14_">#REF!</definedName>
    <definedName name="S14__2">#REF!</definedName>
    <definedName name="S14__20">#REF!</definedName>
    <definedName name="S14__25">#REF!</definedName>
    <definedName name="S14__26">#REF!</definedName>
    <definedName name="S14__27">#REF!</definedName>
    <definedName name="S14__32">#REF!</definedName>
    <definedName name="S14__33">#REF!</definedName>
    <definedName name="S14__34">#REF!</definedName>
    <definedName name="S14__47">#REF!</definedName>
    <definedName name="S14__49">#REF!</definedName>
    <definedName name="S14__51">#REF!</definedName>
    <definedName name="S14__52">#REF!</definedName>
    <definedName name="S14__53">#REF!</definedName>
    <definedName name="S15_">#REF!</definedName>
    <definedName name="S15__2">#REF!</definedName>
    <definedName name="S15__20">#REF!</definedName>
    <definedName name="S15__25">#REF!</definedName>
    <definedName name="S15__26">#REF!</definedName>
    <definedName name="S15__27">#REF!</definedName>
    <definedName name="S15__32">#REF!</definedName>
    <definedName name="S15__33">#REF!</definedName>
    <definedName name="S15__34">#REF!</definedName>
    <definedName name="S15__47">#REF!</definedName>
    <definedName name="S15__49">#REF!</definedName>
    <definedName name="S15__51">#REF!</definedName>
    <definedName name="S15__52">#REF!</definedName>
    <definedName name="S15__53">#REF!</definedName>
    <definedName name="S16_">#REF!</definedName>
    <definedName name="S16__2">#REF!</definedName>
    <definedName name="S16__20">#REF!</definedName>
    <definedName name="S16__25">#REF!</definedName>
    <definedName name="S16__26">#REF!</definedName>
    <definedName name="S16__27">#REF!</definedName>
    <definedName name="S16__32">#REF!</definedName>
    <definedName name="S16__33">#REF!</definedName>
    <definedName name="S16__34">#REF!</definedName>
    <definedName name="S16__47">#REF!</definedName>
    <definedName name="S16__49">#REF!</definedName>
    <definedName name="S16__51">#REF!</definedName>
    <definedName name="S16__52">#REF!</definedName>
    <definedName name="S16__53">#REF!</definedName>
    <definedName name="S17_">#REF!</definedName>
    <definedName name="S17__2">#REF!</definedName>
    <definedName name="S17__20">#REF!</definedName>
    <definedName name="S17__25">#REF!</definedName>
    <definedName name="S17__26">#REF!</definedName>
    <definedName name="S17__27">#REF!</definedName>
    <definedName name="S17__32">#REF!</definedName>
    <definedName name="S17__33">#REF!</definedName>
    <definedName name="S17__34">#REF!</definedName>
    <definedName name="S17__47">#REF!</definedName>
    <definedName name="S17__49">#REF!</definedName>
    <definedName name="S17__51">#REF!</definedName>
    <definedName name="S17__52">#REF!</definedName>
    <definedName name="S17__53">#REF!</definedName>
    <definedName name="S18_">#REF!</definedName>
    <definedName name="S18__2">#REF!</definedName>
    <definedName name="S18__20">#REF!</definedName>
    <definedName name="S18__25">#REF!</definedName>
    <definedName name="S18__26">#REF!</definedName>
    <definedName name="S18__27">#REF!</definedName>
    <definedName name="S18__32">#REF!</definedName>
    <definedName name="S18__33">#REF!</definedName>
    <definedName name="S18__34">#REF!</definedName>
    <definedName name="S18__47">#REF!</definedName>
    <definedName name="S18__49">#REF!</definedName>
    <definedName name="S18__51">#REF!</definedName>
    <definedName name="S18__52">#REF!</definedName>
    <definedName name="S18__53">#REF!</definedName>
    <definedName name="S19_">#REF!</definedName>
    <definedName name="S19__2">#REF!</definedName>
    <definedName name="S19__20">#REF!</definedName>
    <definedName name="S19__25">#REF!</definedName>
    <definedName name="S19__26">#REF!</definedName>
    <definedName name="S19__27">#REF!</definedName>
    <definedName name="S19__32">#REF!</definedName>
    <definedName name="S19__33">#REF!</definedName>
    <definedName name="S19__34">#REF!</definedName>
    <definedName name="S19__47">#REF!</definedName>
    <definedName name="S19__49">#REF!</definedName>
    <definedName name="S19__51">#REF!</definedName>
    <definedName name="S19__52">#REF!</definedName>
    <definedName name="S19__53">#REF!</definedName>
    <definedName name="S2_">#REF!</definedName>
    <definedName name="S2__2">#REF!</definedName>
    <definedName name="S2__20">#REF!</definedName>
    <definedName name="S2__25">#REF!</definedName>
    <definedName name="S2__26">#REF!</definedName>
    <definedName name="S2__27">#REF!</definedName>
    <definedName name="S2__32">#REF!</definedName>
    <definedName name="S2__33">#REF!</definedName>
    <definedName name="S2__34">#REF!</definedName>
    <definedName name="S2__47">#REF!</definedName>
    <definedName name="S2__49">#REF!</definedName>
    <definedName name="S2__51">#REF!</definedName>
    <definedName name="S2__52">#REF!</definedName>
    <definedName name="S2__53">#REF!</definedName>
    <definedName name="S20_">#REF!</definedName>
    <definedName name="S20__2">#REF!</definedName>
    <definedName name="S20__20">#REF!</definedName>
    <definedName name="S20__25">#REF!</definedName>
    <definedName name="S20__26">#REF!</definedName>
    <definedName name="S20__27">#REF!</definedName>
    <definedName name="S20__32">#REF!</definedName>
    <definedName name="S20__33">#REF!</definedName>
    <definedName name="S20__34">#REF!</definedName>
    <definedName name="S20__47">#REF!</definedName>
    <definedName name="S20__49">#REF!</definedName>
    <definedName name="S20__51">#REF!</definedName>
    <definedName name="S20__52">#REF!</definedName>
    <definedName name="S20__53">#REF!</definedName>
    <definedName name="S3_">#REF!</definedName>
    <definedName name="S3__2">#REF!</definedName>
    <definedName name="S3__20">#REF!</definedName>
    <definedName name="S3__25">#REF!</definedName>
    <definedName name="S3__26">#REF!</definedName>
    <definedName name="S3__27">#REF!</definedName>
    <definedName name="S3__32">#REF!</definedName>
    <definedName name="S3__33">#REF!</definedName>
    <definedName name="S3__34">#REF!</definedName>
    <definedName name="S3__47">#REF!</definedName>
    <definedName name="S3__49">#REF!</definedName>
    <definedName name="S3__51">#REF!</definedName>
    <definedName name="S3__52">#REF!</definedName>
    <definedName name="S3__53">#REF!</definedName>
    <definedName name="S4_">#REF!</definedName>
    <definedName name="S4__2">#REF!</definedName>
    <definedName name="S4__20">#REF!</definedName>
    <definedName name="S4__25">#REF!</definedName>
    <definedName name="S4__26">#REF!</definedName>
    <definedName name="S4__27">#REF!</definedName>
    <definedName name="S4__32">#REF!</definedName>
    <definedName name="S4__33">#REF!</definedName>
    <definedName name="S4__34">#REF!</definedName>
    <definedName name="S4__47">#REF!</definedName>
    <definedName name="S4__49">#REF!</definedName>
    <definedName name="S4__51">#REF!</definedName>
    <definedName name="S4__52">#REF!</definedName>
    <definedName name="S4__53">#REF!</definedName>
    <definedName name="S5_">#REF!</definedName>
    <definedName name="S5__2">#REF!</definedName>
    <definedName name="S5__20">#REF!</definedName>
    <definedName name="S5__25">#REF!</definedName>
    <definedName name="S5__26">#REF!</definedName>
    <definedName name="S5__27">#REF!</definedName>
    <definedName name="S5__32">#REF!</definedName>
    <definedName name="S5__33">#REF!</definedName>
    <definedName name="S5__34">#REF!</definedName>
    <definedName name="S5__47">#REF!</definedName>
    <definedName name="S5__49">#REF!</definedName>
    <definedName name="S5__51">#REF!</definedName>
    <definedName name="S5__52">#REF!</definedName>
    <definedName name="S5__53">#REF!</definedName>
    <definedName name="S6_">#REF!</definedName>
    <definedName name="S6__2">#REF!</definedName>
    <definedName name="S6__20">#REF!</definedName>
    <definedName name="S6__25">#REF!</definedName>
    <definedName name="S6__26">#REF!</definedName>
    <definedName name="S6__27">#REF!</definedName>
    <definedName name="S6__32">#REF!</definedName>
    <definedName name="S6__33">#REF!</definedName>
    <definedName name="S6__34">#REF!</definedName>
    <definedName name="S6__47">#REF!</definedName>
    <definedName name="S6__49">#REF!</definedName>
    <definedName name="S6__51">#REF!</definedName>
    <definedName name="S6__52">#REF!</definedName>
    <definedName name="S6__53">#REF!</definedName>
    <definedName name="S7_">#REF!</definedName>
    <definedName name="S7__2">#REF!</definedName>
    <definedName name="S7__20">#REF!</definedName>
    <definedName name="S7__25">#REF!</definedName>
    <definedName name="S7__26">#REF!</definedName>
    <definedName name="S7__27">#REF!</definedName>
    <definedName name="S7__32">#REF!</definedName>
    <definedName name="S7__33">#REF!</definedName>
    <definedName name="S7__34">#REF!</definedName>
    <definedName name="S7__47">#REF!</definedName>
    <definedName name="S7__49">#REF!</definedName>
    <definedName name="S7__51">#REF!</definedName>
    <definedName name="S7__52">#REF!</definedName>
    <definedName name="S7__53">#REF!</definedName>
    <definedName name="S8_">#REF!</definedName>
    <definedName name="S8__2">#REF!</definedName>
    <definedName name="S8__20">#REF!</definedName>
    <definedName name="S8__25">#REF!</definedName>
    <definedName name="S8__26">#REF!</definedName>
    <definedName name="S8__27">#REF!</definedName>
    <definedName name="S8__32">#REF!</definedName>
    <definedName name="S8__33">#REF!</definedName>
    <definedName name="S8__34">#REF!</definedName>
    <definedName name="S8__47">#REF!</definedName>
    <definedName name="S8__49">#REF!</definedName>
    <definedName name="S8__51">#REF!</definedName>
    <definedName name="S8__52">#REF!</definedName>
    <definedName name="S8__53">#REF!</definedName>
    <definedName name="S9_">#REF!</definedName>
    <definedName name="S9__2">#REF!</definedName>
    <definedName name="S9__20">#REF!</definedName>
    <definedName name="S9__25">#REF!</definedName>
    <definedName name="S9__26">#REF!</definedName>
    <definedName name="S9__27">#REF!</definedName>
    <definedName name="S9__32">#REF!</definedName>
    <definedName name="S9__33">#REF!</definedName>
    <definedName name="S9__34">#REF!</definedName>
    <definedName name="S9__47">#REF!</definedName>
    <definedName name="S9__49">#REF!</definedName>
    <definedName name="S9__51">#REF!</definedName>
    <definedName name="S9__52">#REF!</definedName>
    <definedName name="S9__53">#REF!</definedName>
    <definedName name="sad" hidden="1">{#N/A,#N/A,FALSE,"FY97";#N/A,#N/A,FALSE,"FY98";#N/A,#N/A,FALSE,"FY99";#N/A,#N/A,FALSE,"FY00";#N/A,#N/A,FALSE,"FY01"}</definedName>
    <definedName name="sadas" hidden="1">{#N/A,#N/A,FALSE,"МТВ"}</definedName>
    <definedName name="sadasdasd">#REF!</definedName>
    <definedName name="saffaf">#REF!</definedName>
    <definedName name="sale_tariff">#REF!</definedName>
    <definedName name="Sales_to_related_parties">#REF!</definedName>
    <definedName name="SalesRevenue">#REF!</definedName>
    <definedName name="SalesVolumes">#REF!</definedName>
    <definedName name="SALINS">#REF!</definedName>
    <definedName name="Sample_Size">#REF!</definedName>
    <definedName name="Sampled_Stratum_total">#REF!</definedName>
    <definedName name="SAPBEXrevision" hidden="1">1</definedName>
    <definedName name="SAPBEXsysID" hidden="1">"MWP"</definedName>
    <definedName name="SAPBEXwbID" hidden="1">"490AQOJE0EOI7N7IWJLKK3KZW"</definedName>
    <definedName name="SATBLT">#REF!</definedName>
    <definedName name="SATBUS">#REF!</definedName>
    <definedName name="SATRAP">#REF!</definedName>
    <definedName name="sdff">#N/A</definedName>
    <definedName name="sdfsdf">#REF!</definedName>
    <definedName name="sdgfsdgsdg" hidden="1">{#N/A,#N/A,FALSE,"МТВ"}</definedName>
    <definedName name="Sectors" localSheetId="6">[16]Control!$F$13:$G$42</definedName>
    <definedName name="Sectors" localSheetId="0">#REF!</definedName>
    <definedName name="Sectors">#REF!</definedName>
    <definedName name="sencount" hidden="1">2</definedName>
    <definedName name="sf">#N/A</definedName>
    <definedName name="sfasasf">#REF!</definedName>
    <definedName name="sfe">#REF!</definedName>
    <definedName name="sgsdg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HARED_FORMULA_11_13_11_13_1">SUM(#REF!,#REF!)*#REF!</definedName>
    <definedName name="SHARED_FORMULA_11_24_11_24_1">SUM(#REF!,#REF!)*#REF!</definedName>
    <definedName name="SHARED_FORMULA_11_52_11_52_1">SUM(#REF!,#REF!)*#REF!</definedName>
    <definedName name="SHARED_FORMULA_12_51_12_51_1">#REF!*#REF!/#REF!</definedName>
    <definedName name="SHARED_FORMULA_8_13_8_13_1">IF((#REF!+#REF!)*#REF!/100&gt;0,(#REF!+#REF!)*#REF!/100,IF((#REF!+#REF!)*#REF!/100=0," "))</definedName>
    <definedName name="SHARED_FORMULA_8_28_8_28_0">#REF!*#REF!/100</definedName>
    <definedName name="SHARED_FORMULA_8_44_8_44_1">IF((#REF!+#REF!)*#REF!/100&gt;0,(#REF!+#REF!)*#REF!/100,IF((#REF!+#REF!)*#REF!/100=0," "))</definedName>
    <definedName name="SHARED_FORMULA_9_28_9_28_0">(#REF!+#REF!)*#REF!</definedName>
    <definedName name="SHIT">#REF!</definedName>
    <definedName name="shit1" hidden="1">{#N/A,#N/A,FALSE,"Aging Summary";#N/A,#N/A,FALSE,"Ratio Analysis";#N/A,#N/A,FALSE,"Test 120 Day Accts";#N/A,#N/A,FALSE,"Tickmarks"}</definedName>
    <definedName name="SHOP_3_ex_TP">#REF!</definedName>
    <definedName name="SHOP3">#REF!</definedName>
    <definedName name="SHP3SUMMARY">#REF!</definedName>
    <definedName name="SINTER">#REF!</definedName>
    <definedName name="sks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SLABBING">#REF!</definedName>
    <definedName name="SlabPriceBaseIn">#REF!</definedName>
    <definedName name="SlabPriceOptimisticIn">#REF!</definedName>
    <definedName name="SlabPricePessimisticIn">#REF!</definedName>
    <definedName name="SLABS">#REF!</definedName>
    <definedName name="SlabUnitVariableKZTShareIn">#REF!</definedName>
    <definedName name="SlabUnitVariableRealIn">#REF!</definedName>
    <definedName name="SlabVolumeBaseIn">#REF!</definedName>
    <definedName name="SlabVolumeOptimisticIn">#REF!</definedName>
    <definedName name="SlabVolumePessimisticIn">#REF!</definedName>
    <definedName name="SlimePriceRealIn">#REF!</definedName>
    <definedName name="SlimeUnitVariableKZTShareIn">#REF!</definedName>
    <definedName name="SlimeUnitVariableRealIn">#REF!</definedName>
    <definedName name="SlimeVolumeIn">#REF!</definedName>
    <definedName name="SM_Elim_Q1Y1" localSheetId="6">#REF!</definedName>
    <definedName name="SM_Elim_Q1Y1" localSheetId="0">#REF!</definedName>
    <definedName name="SM_Elim_Q1Y1">#REF!</definedName>
    <definedName name="SM_Elim_Q2Y1" localSheetId="6">#REF!</definedName>
    <definedName name="SM_Elim_Q2Y1" localSheetId="0">#REF!</definedName>
    <definedName name="SM_Elim_Q2Y1">#REF!</definedName>
    <definedName name="SM_Elim_Q3Y1">#REF!</definedName>
    <definedName name="SM_Elim_Q4Y1">#REF!</definedName>
    <definedName name="SM_Elim_Y2">#REF!</definedName>
    <definedName name="SM_Elim_Y3">#REF!</definedName>
    <definedName name="SM_Elim_Y4">#REF!</definedName>
    <definedName name="SM_Elim_Y5">#REF!</definedName>
    <definedName name="solver_adj" hidden="1">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hs1" hidden="1">#REF!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1</definedName>
    <definedName name="solver_rhs1" hidden="1">0.15</definedName>
    <definedName name="solver_scl" hidden="1">2</definedName>
    <definedName name="solver_sho" hidden="1">2</definedName>
    <definedName name="solver_tim" hidden="1">100</definedName>
    <definedName name="solver_tmp" hidden="1">0.15</definedName>
    <definedName name="solver_tol" hidden="1">0.05</definedName>
    <definedName name="solver_typ" hidden="1">3</definedName>
    <definedName name="solver_val" hidden="1">0.8</definedName>
    <definedName name="source">#REF!</definedName>
    <definedName name="source_9">#REF!</definedName>
    <definedName name="SPAYB">#REF!</definedName>
    <definedName name="SPAYB_9">#REF!</definedName>
    <definedName name="spis1">#REF!</definedName>
    <definedName name="Sponsor_for_D">#REF!</definedName>
    <definedName name="ss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sss" hidden="1">#REF!</definedName>
    <definedName name="ssss" hidden="1">#REF!</definedName>
    <definedName name="ssssss" hidden="1">#REF!</definedName>
    <definedName name="Stratum_100">#REF!</definedName>
    <definedName name="Stratum_100_Hits">#REF!</definedName>
    <definedName name="Stratum_100_Sample_Size">#REF!</definedName>
    <definedName name="SU01F">#REF!</definedName>
    <definedName name="Sub_Names" localSheetId="6">[17]Control!$E$13:$E$42</definedName>
    <definedName name="Sub_Names">#REF!</definedName>
    <definedName name="sul">#REF!</definedName>
    <definedName name="SUMMARY">#REF!</definedName>
    <definedName name="SummaryAuditDifferences">#REF!</definedName>
    <definedName name="t_4_b">#REF!</definedName>
    <definedName name="t1b00">#REF!</definedName>
    <definedName name="t1b01">#REF!</definedName>
    <definedName name="t1c00">#REF!</definedName>
    <definedName name="t1c01">#REF!</definedName>
    <definedName name="t1d00">#REF!</definedName>
    <definedName name="t1d01">#REF!</definedName>
    <definedName name="t1e01">#REF!</definedName>
    <definedName name="t1f00">#REF!</definedName>
    <definedName name="t1f01">#REF!</definedName>
    <definedName name="t1g00">#REF!</definedName>
    <definedName name="t1g01">#REF!</definedName>
    <definedName name="t1i00">#REF!</definedName>
    <definedName name="t1i01">#REF!</definedName>
    <definedName name="t1k00">#REF!</definedName>
    <definedName name="t1k01">#REF!</definedName>
    <definedName name="t2c00">#REF!</definedName>
    <definedName name="t2c01">#REF!</definedName>
    <definedName name="t2d00">#REF!</definedName>
    <definedName name="t2d01">#REF!</definedName>
    <definedName name="t2f00">#REF!</definedName>
    <definedName name="t2f01">#REF!</definedName>
    <definedName name="t2g00">#REF!</definedName>
    <definedName name="t2g01">#REF!</definedName>
    <definedName name="t2h00">#REF!</definedName>
    <definedName name="t2h01">#REF!</definedName>
    <definedName name="t2i00">#REF!</definedName>
    <definedName name="t2i01">#REF!</definedName>
    <definedName name="t2k00">#REF!</definedName>
    <definedName name="t2k01">#REF!</definedName>
    <definedName name="t3h00">#REF!</definedName>
    <definedName name="t3h01">#REF!</definedName>
    <definedName name="t4b">#REF!</definedName>
    <definedName name="t4b00">#REF!</definedName>
    <definedName name="t4b01">#REF!</definedName>
    <definedName name="t4c00">#REF!</definedName>
    <definedName name="t4c01">#REF!</definedName>
    <definedName name="t4d00">#REF!</definedName>
    <definedName name="t4d01">#REF!</definedName>
    <definedName name="t4f00">#REF!</definedName>
    <definedName name="t4f01">#REF!</definedName>
    <definedName name="t4g00">#REF!</definedName>
    <definedName name="t4g01">#REF!</definedName>
    <definedName name="t4h00">#REF!</definedName>
    <definedName name="t4h01">#REF!</definedName>
    <definedName name="t4i00">#REF!</definedName>
    <definedName name="t4i01">#REF!</definedName>
    <definedName name="t4k00">#REF!</definedName>
    <definedName name="t4k01">#REF!</definedName>
    <definedName name="t5b">#REF!</definedName>
    <definedName name="t5b00">#REF!</definedName>
    <definedName name="t5b01">#REF!</definedName>
    <definedName name="t5c00">#REF!</definedName>
    <definedName name="t5c01">#REF!</definedName>
    <definedName name="t5d00">#REF!</definedName>
    <definedName name="t5d01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B_600000">#REF!</definedName>
    <definedName name="TAB_700000">#REF!</definedName>
    <definedName name="TAB_700000_O">#REF!</definedName>
    <definedName name="TAB_AC">#REF!</definedName>
    <definedName name="TAB_O">#REF!</definedName>
    <definedName name="table">#REF!</definedName>
    <definedName name="table___0">#REF!</definedName>
    <definedName name="table___40">#REF!</definedName>
    <definedName name="Table_R">#REF!</definedName>
    <definedName name="Table10">#REF!</definedName>
    <definedName name="Table13">#REF!</definedName>
    <definedName name="Table14">#REF!</definedName>
    <definedName name="Table19">#REF!</definedName>
    <definedName name="Table20">#REF!</definedName>
    <definedName name="Table21">#REF!</definedName>
    <definedName name="Table22">#REF!</definedName>
    <definedName name="Table7">#REF!</definedName>
    <definedName name="Table8">#REF!</definedName>
    <definedName name="Table9">#REF!</definedName>
    <definedName name="tarif">#REF!</definedName>
    <definedName name="Tax_Rate">#REF!</definedName>
    <definedName name="TaxIncurredIn">#REF!</definedName>
    <definedName name="TaxPayableIn">#REF!</definedName>
    <definedName name="TAXRATE">#REF!</definedName>
    <definedName name="TCodeNo">#REF!</definedName>
    <definedName name="team">#REF!</definedName>
    <definedName name="TechnicaldispatchKzt">#REF!</definedName>
    <definedName name="templ_path">#REF!</definedName>
    <definedName name="templ_path___0">#REF!</definedName>
    <definedName name="templ_path___14">#REF!</definedName>
    <definedName name="templ_path___23">#REF!</definedName>
    <definedName name="templ_path___28">#REF!</definedName>
    <definedName name="templ_path___40">#REF!</definedName>
    <definedName name="test" hidden="1">{#N/A,#N/A,FALSE,"Aging Summary";#N/A,#N/A,FALSE,"Ratio Analysis";#N/A,#N/A,FALSE,"Test 120 Day Accts";#N/A,#N/A,FALSE,"Tickmarks"}</definedName>
    <definedName name="TEST0">#REF!</definedName>
    <definedName name="TEST2">#N/A</definedName>
    <definedName name="TEST3">#N/A</definedName>
    <definedName name="TEST4">#N/A</definedName>
    <definedName name="TEST5">#N/A</definedName>
    <definedName name="TEST6">#N/A</definedName>
    <definedName name="TEST7">#N/A</definedName>
    <definedName name="TestDescription">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63" localSheetId="6">'[18]PP&amp;E mvt for 2003'!$R$18</definedName>
    <definedName name="TextRefCopy63">#REF!</definedName>
    <definedName name="TextRefCopy7">#REF!</definedName>
    <definedName name="TextRefCopy8">#REF!</definedName>
    <definedName name="TextRefCopy88" localSheetId="6">'[18]PP&amp;E mvt for 2003'!$P$19</definedName>
    <definedName name="TextRefCopy88">#REF!</definedName>
    <definedName name="TextRefCopy89" localSheetId="6">'[18]PP&amp;E mvt for 2003'!$P$46</definedName>
    <definedName name="TextRefCopy89">#REF!</definedName>
    <definedName name="TextRefCopy9">#REF!</definedName>
    <definedName name="TextRefCopy90" localSheetId="6">'[18]PP&amp;E mvt for 2003'!$P$25</definedName>
    <definedName name="TextRefCopy90">#REF!</definedName>
    <definedName name="TextRefCopy92" localSheetId="6">'[18]PP&amp;E mvt for 2003'!$P$26</definedName>
    <definedName name="TextRefCopy92">#REF!</definedName>
    <definedName name="TextRefCopy94" localSheetId="6">'[18]PP&amp;E mvt for 2003'!$P$52</definedName>
    <definedName name="TextRefCopy94">#REF!</definedName>
    <definedName name="TextRefCopy95" localSheetId="6">'[18]PP&amp;E mvt for 2003'!$P$53</definedName>
    <definedName name="TextRefCopy95">#REF!</definedName>
    <definedName name="TextRefCopyRangeCount" localSheetId="0" hidden="1">11</definedName>
    <definedName name="TextRefCopyRangeCount" hidden="1">3</definedName>
    <definedName name="ThirdUnitLoadMW">#REF!</definedName>
    <definedName name="ThirdUnitLoadMW_9">#REF!</definedName>
    <definedName name="thrrthrth">#REF!</definedName>
    <definedName name="time">#REF!</definedName>
    <definedName name="TINPLATE">#REF!</definedName>
    <definedName name="TinPriceBaseIn">#REF!</definedName>
    <definedName name="TinPriceOptimisticIn">#REF!</definedName>
    <definedName name="TinPricePessimisticIn">#REF!</definedName>
    <definedName name="TinUnitVariableKZTShareIn">#REF!</definedName>
    <definedName name="TinUnitVariableRealIn">#REF!</definedName>
    <definedName name="TinVolumeBaseIn">#REF!</definedName>
    <definedName name="TinVolumeOptimisticIn">#REF!</definedName>
    <definedName name="TinVolumePessimisticIn">#REF!</definedName>
    <definedName name="tolerance" localSheetId="6">#REF!</definedName>
    <definedName name="tolerance" localSheetId="0">#REF!</definedName>
    <definedName name="tolerance">#REF!</definedName>
    <definedName name="TONMILL">#REF!</definedName>
    <definedName name="TONMIN">#REF!</definedName>
    <definedName name="ToOkjetpesRevenueIn">#REF!</definedName>
    <definedName name="ToOkjetpesUnitVariableMarginIn">#REF!</definedName>
    <definedName name="total_1">#REF!</definedName>
    <definedName name="Total_disb_for_D">#REF!</definedName>
    <definedName name="Total_EBRD">#REF!</definedName>
    <definedName name="Total_finding">#REF!</definedName>
    <definedName name="Total_IFC">#REF!</definedName>
    <definedName name="Total_Population2">#REF!</definedName>
    <definedName name="Total_Sponsor">#REF!</definedName>
    <definedName name="total1">#REF!</definedName>
    <definedName name="total1_0">#REF!</definedName>
    <definedName name="total1_00">#REF!</definedName>
    <definedName name="total1_01">#REF!</definedName>
    <definedName name="total2_00">#REF!</definedName>
    <definedName name="total2_01">#REF!</definedName>
    <definedName name="total3_00">#REF!</definedName>
    <definedName name="total3_01">#REF!</definedName>
    <definedName name="total4_00">#REF!</definedName>
    <definedName name="total4_01">#REF!</definedName>
    <definedName name="total5_00">#REF!</definedName>
    <definedName name="total5_01">#REF!</definedName>
    <definedName name="TotalAdmFixedCostInclVATKzt">#REF!</definedName>
    <definedName name="TotalAdminFixedCostKzt">#REF!</definedName>
    <definedName name="TotalAdminPeopleQuantity">#REF!</definedName>
    <definedName name="TotalAdminPeopleQuantity_9">#REF!</definedName>
    <definedName name="TotalAdminPeopleQuontqty">#REF!</definedName>
    <definedName name="TotalAdminPeopleQuontqty_9">#REF!</definedName>
    <definedName name="TotalAllocationOfExensesUSD">#REF!</definedName>
    <definedName name="TotalBDPKzt">#REF!</definedName>
    <definedName name="TotalByProductsVariableCost">#REF!</definedName>
    <definedName name="TotalCapExKzt">#REF!</definedName>
    <definedName name="TotalCapExKzt_9">#REF!</definedName>
    <definedName name="TotalChemicalCostKzt">#REF!</definedName>
    <definedName name="TotalCoalConsumptionKzt">#REF!</definedName>
    <definedName name="TotalCoalTransportinclVATKzt">#REF!</definedName>
    <definedName name="TotalCurrentCollectionsKzt">#REF!</definedName>
    <definedName name="TotalFixedAssetsKzt">#REF!</definedName>
    <definedName name="TotalFixedAssetsKzt_9">#REF!</definedName>
    <definedName name="TotalFixedCostKzt">#REF!</definedName>
    <definedName name="TotalFixedCostKzt_9">#REF!</definedName>
    <definedName name="TotalFixedKZTShareIn">#REF!</definedName>
    <definedName name="TotalFixedRealIn">#REF!</definedName>
    <definedName name="TotalFuelandFuelTransportationCostKzt">#REF!</definedName>
    <definedName name="TotalGrossSalesKzt">#REF!</definedName>
    <definedName name="TotalInterestAccuredKzt">#REF!</definedName>
    <definedName name="TotalInterestAccuredKzt_9">#REF!</definedName>
    <definedName name="TotalInterestAccuredUSD">#REF!</definedName>
    <definedName name="TotalInterestAccuredUSD_9">#REF!</definedName>
    <definedName name="TotalNetSalesKzt">#REF!</definedName>
    <definedName name="TotalOperationalFixedCostsKzt">#REF!</definedName>
    <definedName name="TotalOperationalFixedCostsKzt_9">#REF!</definedName>
    <definedName name="TotalOperationalPeopleQuantity">#REF!</definedName>
    <definedName name="TotalOperationalPeopleQuantity_9">#REF!</definedName>
    <definedName name="TotalOtherNetRevenueKZT">#REF!</definedName>
    <definedName name="TotalPortableWaterM3">#REF!</definedName>
    <definedName name="TotalPortableWaterM3_9">#REF!</definedName>
    <definedName name="TotalRepairCostKzt">#REF!</definedName>
    <definedName name="TotalRepairCostKzt_9">#REF!</definedName>
    <definedName name="TotalTransportCoalConsumedKzt">#REF!</definedName>
    <definedName name="TotalVariableWaterCostKzt">#REF!</definedName>
    <definedName name="TotalWaterFixedCostKzt">#REF!</definedName>
    <definedName name="TotalWaterFixedCostKzt_9">#REF!</definedName>
    <definedName name="toutiutiti">#REF!</definedName>
    <definedName name="tr_krs_data">#REF!</definedName>
    <definedName name="tr_krs_db">#REF!</definedName>
    <definedName name="tr_krs_koers">#REF!</definedName>
    <definedName name="tr_krs_ster">#REF!</definedName>
    <definedName name="tr_krs_valdat">#REF!</definedName>
    <definedName name="tr_krs_valsrt">#REF!</definedName>
    <definedName name="tr_sb_data">#REF!</definedName>
    <definedName name="tr_sb_db">#REF!</definedName>
    <definedName name="tr_sb_nr">#REF!</definedName>
    <definedName name="tr_sb_oms">#REF!</definedName>
    <definedName name="tr_sb_sal">#REF!</definedName>
    <definedName name="tr_sb_sal_c">#REF!</definedName>
    <definedName name="tr_sb_sal_d">#REF!</definedName>
    <definedName name="tr_sb_tot">#REF!</definedName>
    <definedName name="tr_sb_tot_c">#REF!</definedName>
    <definedName name="tr_sb_tot_d">#REF!</definedName>
    <definedName name="tr_vv_data">#REF!</definedName>
    <definedName name="tr_vv_db">#REF!</definedName>
    <definedName name="tr_vv_nr">#REF!</definedName>
    <definedName name="tr_vv_oms">#REF!</definedName>
    <definedName name="tr_vv_sal_nlg">#REF!</definedName>
    <definedName name="tr_vv_sal_nlg_c">#REF!</definedName>
    <definedName name="tr_vv_sal_nlg_d">#REF!</definedName>
    <definedName name="tr_vv_sal_vv">#REF!</definedName>
    <definedName name="tr_vv_sal_vv_c">#REF!</definedName>
    <definedName name="tr_vv_sal_vv_d">#REF!</definedName>
    <definedName name="tr_vv_tot_nlg">#REF!</definedName>
    <definedName name="tr_vv_tot_nlg_c">#REF!</definedName>
    <definedName name="tr_vv_tot_nlg_d">#REF!</definedName>
    <definedName name="tr_vv_tot_vv">#REF!</definedName>
    <definedName name="tr_vv_tot_vv_c">#REF!</definedName>
    <definedName name="tr_vv_tot_vv_d">#REF!</definedName>
    <definedName name="tr_vv_valsrt">#REF!</definedName>
    <definedName name="TrForma2" localSheetId="6">#REF!</definedName>
    <definedName name="TrForma2" localSheetId="0">#REF!</definedName>
    <definedName name="TrForma2">#REF!</definedName>
    <definedName name="trhthrthrh">#REF!</definedName>
    <definedName name="ttt" hidden="1">{"Teacher",#N/A,FALSE,"Summary";"Teacher",#N/A,FALSE,"Assumptions";"Teacher",#N/A,FALSE,"Buildup";"Teacher",#N/A,FALSE,"Financials";"Teacher",#N/A,FALSE,"Debt &amp; Other"}</definedName>
    <definedName name="tttt" hidden="1">{"Reader",#N/A,FALSE,"Summary";"Reader",#N/A,FALSE,"Buildup";"Reader",#N/A,FALSE,"Financials";"Reader",#N/A,FALSE,"Debt &amp; Other"}</definedName>
    <definedName name="tttt5">#REF!</definedName>
    <definedName name="ttttt">#REF!</definedName>
    <definedName name="ttwte">#REF!</definedName>
    <definedName name="tu">#REF!</definedName>
    <definedName name="tuoutou">#REF!</definedName>
    <definedName name="Turn_around_effect_of_prior_period_unrecorded_audit_differences__after_tax">#REF!</definedName>
    <definedName name="tyuityuityi">#REF!</definedName>
    <definedName name="U01U10">#REF!</definedName>
    <definedName name="U01U2">#REF!</definedName>
    <definedName name="U2.100">#N/A</definedName>
    <definedName name="Unconsol">#REF!</definedName>
    <definedName name="Unconsol_9">#REF!</definedName>
    <definedName name="unhide">#REF!</definedName>
    <definedName name="unhide_9">#REF!</definedName>
    <definedName name="unit">#REF!</definedName>
    <definedName name="UnrecordedAuditDifferences">#REF!</definedName>
    <definedName name="UPR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Uprawlen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USD">150.2</definedName>
    <definedName name="USD2003avg">#REF!</definedName>
    <definedName name="USD2004avg">#REF!</definedName>
    <definedName name="USDIncreaseRatePercent">#REF!</definedName>
    <definedName name="USDIncreaseRatePercent_9">#REF!</definedName>
    <definedName name="utgfhfhf">#REF!</definedName>
    <definedName name="UtilitiesKzt">#REF!</definedName>
    <definedName name="UtilitiesKzt_9">#REF!</definedName>
    <definedName name="Utkin" hidden="1">#REF!</definedName>
    <definedName name="Val_Date">#REF!</definedName>
    <definedName name="VARSUMMARY">#REF!</definedName>
    <definedName name="VAT">#REF!</definedName>
    <definedName name="VATonOperationalFixedCostsKzt">#REF!</definedName>
    <definedName name="VATonOperationalFixedCostsKzt_9">#REF!</definedName>
    <definedName name="VATonVariableCostsKzt">#REF!</definedName>
    <definedName name="version">#REF!</definedName>
    <definedName name="version_43">#REF!</definedName>
    <definedName name="version_44">#REF!</definedName>
    <definedName name="version_45">#REF!</definedName>
    <definedName name="version_6">#REF!</definedName>
    <definedName name="version1">#REF!</definedName>
    <definedName name="version11">#REF!</definedName>
    <definedName name="version12">#REF!</definedName>
    <definedName name="version2">#REF!</definedName>
    <definedName name="version3">#REF!</definedName>
    <definedName name="VERSLAG">#REF!</definedName>
    <definedName name="vfhn">#REF!</definedName>
    <definedName name="vfhn02u">#REF!</definedName>
    <definedName name="VV_SALDI">#REF!</definedName>
    <definedName name="vvv">#REF!</definedName>
    <definedName name="w" hidden="1">{"Rep 1",#N/A,FALSE,"Reports";"Rep 2",#N/A,FALSE,"Reports";"Rep 3",#N/A,FALSE,"Reports";"Rep 4",#N/A,FALSE,"Reports"}</definedName>
    <definedName name="WaterAbsorbitionByTheGroundKzt">#REF!</definedName>
    <definedName name="WaterAbsorbitionByTheGroundKzt_9">#REF!</definedName>
    <definedName name="WaterAbsorbtionCostKzt">#REF!</definedName>
    <definedName name="WaterAbsorbtionCostKzt_9">#REF!</definedName>
    <definedName name="WaterChemicalTreatmentCostKzt">#REF!</definedName>
    <definedName name="WaterChemicalTreatmentCostKzt_9">#REF!</definedName>
    <definedName name="WaterEvaporationCostKzt">#REF!</definedName>
    <definedName name="WaterEvaporationCostKzt_9">#REF!</definedName>
    <definedName name="WC">#REF!</definedName>
    <definedName name="we">#N/A</definedName>
    <definedName name="wer">#REF!</definedName>
    <definedName name="wetetw">#REF!</definedName>
    <definedName name="wfqwfqf">#REF!</definedName>
    <definedName name="wfwfwfwfq">#REF!</definedName>
    <definedName name="what" hidden="1">{"clp_bs_doc",#N/A,FALSE,"CLP";"clp_is_doc",#N/A,FALSE,"CLP";"clp_cf_doc",#N/A,FALSE,"CLP";"clp_fr_doc",#N/A,FALSE,"CLP"}</definedName>
    <definedName name="WIDTH">#REF!</definedName>
    <definedName name="wisselkoersen_1">#REF!</definedName>
    <definedName name="wisselkoersen_2">#REF!</definedName>
    <definedName name="WithholdingTax10Percent">#REF!</definedName>
    <definedName name="WithholdingTax10Percent_9">#REF!</definedName>
    <definedName name="work_path">#REF!</definedName>
    <definedName name="work_path___0">#REF!</definedName>
    <definedName name="work_path___14">#REF!</definedName>
    <definedName name="work_path___23">#REF!</definedName>
    <definedName name="work_path___28">#REF!</definedName>
    <definedName name="work_path___40">#REF!</definedName>
    <definedName name="working">#REF!</definedName>
    <definedName name="wrn.3._.Scenarios." hidden="1">{"full model","100% Stock",FALSE,"PROFORMA";"full model","50/50",FALSE,"PROFORMA";"full model","100% Cash",FALSE,"PROFORMA"}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rint.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nnual._.FS._.in._.Euro." hidden="1">{"BS_Euro_2003_2017",#N/A,FALSE,"Annual FS - Euro";"BS_Euro_2018_2030",#N/A,FALSE,"Annual FS - Euro";"IS_Euro_2003_2017",#N/A,FALSE,"Annual FS - Euro";"IS_Euro_2018_2030",#N/A,FALSE,"Annual FS - Euro";"CF_Euro_2003-2017A",#N/A,FALSE,"Annual FS - Euro";"CF_Euro_2018-2030A",#N/A,FALSE,"Annual FS - Euro";"CF_Euro_2003-2017B",#N/A,FALSE,"Annual FS - Euro";"CF_Euro_2018-2030B",#N/A,FALSE,"Annual FS - Euro"}</definedName>
    <definedName name="wrn.Annual._.Report." hidden="1">{"ARPandL",#N/A,FALSE,"Report Annual";"ARCashflow",#N/A,FALSE,"Report Annual";"ARBalanceSheet",#N/A,FALSE,"Report Annual";"ARRatios",#N/A,FALSE,"Report Annual"}</definedName>
    <definedName name="wrn.Auto._.Comp." hidden="1">{#N/A,#N/A,FALSE,"Sheet1"}</definedName>
    <definedName name="wrn.BALANCE._.SHEET." hidden="1">{"BALANCE SHEET",#N/A,FALSE,"Balance Sheet"}</definedName>
    <definedName name="wrn.Basic._.Reports." hidden="1">{"net cf for valuation",#N/A,FALSE,"RangerAm";"nopat stmt",#N/A,FALSE,"RangerAm";"inc stmt",#N/A,FALSE,"RangerAm";"bal sheet",#N/A,FALSE,"RangerAm";"sum ops results",#N/A,FALSE,"RangerAm"}</definedName>
    <definedName name="wrn.BidCo." hidden="1">{#N/A,#N/A,FALSE,"BidCo Assumptions";#N/A,#N/A,FALSE,"Credit Stats";#N/A,#N/A,FALSE,"Bidco Summary";#N/A,#N/A,FALSE,"BIDCO Consolidated"}</definedName>
    <definedName name="wrn.BP_E.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wrn.BP_E_for_ALL." hidden="1">{"IS_E",#N/A,FALSE,"FSN";"CF_E",#N/A,FALSE,"FSN";"Tum_E",#N/A,FALSE,"Prepaid";"FP_Alm_E",#N/A,FALSE,"FixedPhone";"Staff_E",#N/A,FALSE,"Staff";"subs_E",#N/A,FALSE,"SubProj";"subs_all_E",#N/A,FALSE,"SubProj"}</definedName>
    <definedName name="wrn.BP_inside_E." hidden="1">{"subs_all_E",#N/A,FALSE,"SubProj";"Subs_E",#N/A,FALSE,"SubProj";"Tar_Alm_E",#N/A,FALSE,"Tariffs";"IS_E",#N/A,FALSE,"FSN";"CF_E",#N/A,FALSE,"FSN";"CF_Dir_E",#N/A,FALSE,"FSN";"BS_E",#N/A,FALSE,"FSN";"Tum_E",#N/A,FALSE,"Prepaid";"FP_Alm_E",#N/A,FALSE,"FixedPhone";"Staff_inside_E",#N/A,FALSE,"Staff";"IS_Alm_E",#N/A,FALSE,"FS_alm";"Opex_po_dep_E",#N/A,FALSE,"Dep_OpEx";"Opex_po_costs_E",#N/A,FALSE,"Dep_OpEx";"Dep_opex_E",#N/A,FALSE,"Dep_OpEx";"Costs_split_E",#N/A,FALSE,"Dep_OpEx"}</definedName>
    <definedName name="wrn.BP_R." hidden="1">{"Subs_Reg_R",#N/A,FALSE,"SubsProj";"Capex_R",#N/A,FALSE,"CapEx"}</definedName>
    <definedName name="wrn.BP_R_KTK." hidden="1">{"Subs_R",#N/A,FALSE,"SubProj";"Tar_Alm_R",#N/A,FALSE,"Tariffs";"IS_R",#N/A,FALSE,"FSN";"CF_R",#N/A,FALSE,"FSN";"BS_R",#N/A,FALSE,"FSN";"Tum_R",#N/A,FALSE,"Prepaid";"FP_Alm_R",#N/A,FALSE,"FixedPhone";"Staff_R",#N/A,FALSE,"Staff"}</definedName>
    <definedName name="wrn.bplan99." hidden="1">{"Subs_active",#N/A,FALSE,"Subscriber Projection";"subs_regist",#N/A,FALSE,"Subscriber Projection";"tariff",#N/A,FALSE,"Tariffs";"Income_rex",#N/A,FALSE,"Financial Summary Total (r)";"cash",#N/A,FALSE,"Financial Summary Total";"prepaid",#N/A,FALSE,"Prepaid-Cellular";"staff",#N/A,FALSE,"Staff Cost"}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lc_all.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p_detail_doc.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fs_doc." hidden="1">{"clp_bs_doc",#N/A,FALSE,"CLP";"clp_is_doc",#N/A,FALSE,"CLP";"clp_cf_doc",#N/A,FALSE,"CLP";"clp_fr_doc",#N/A,FALSE,"CLP"}</definedName>
    <definedName name="wrn.Compco._.Only." hidden="1">{"vi1",#N/A,FALSE,"6_30_96";"vi2",#N/A,FALSE,"6_30_96";"vi3",#N/A,FALSE,"6_30_96"}</definedName>
    <definedName name="wrn.cotop." hidden="1">{"ReportTop",#N/A,FALSE,"report top"}</definedName>
    <definedName name="wrn.Current.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wrn.Current2.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Valuation." hidden="1">{"value box",#N/A,TRUE,"DPL Inc. Fin Statements";"unlevered free cash flows",#N/A,TRUE,"DPL Inc. Fin Statements"}</definedName>
    <definedName name="wrn.Debt." hidden="1">{"debt summary",#N/A,FALSE,"Debt";"loan details",#N/A,FALSE,"Debt"}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Thru2007.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15.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FCB." hidden="1">{"FCB_ALL",#N/A,FALSE,"FCB"}</definedName>
    <definedName name="wrn.fcb2" hidden="1">{"FCB_ALL",#N/A,FALSE,"FCB"}</definedName>
    <definedName name="wrn.Finacials.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ials." hidden="1">{#N/A,#N/A,TRUE,"Income Statement";#N/A,#N/A,TRUE,"Balance Sheet";#N/A,#N/A,TRUE,"Cash Flow"}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LUJO._.CAJA." hidden="1">{"FLUJO DE CAJA",#N/A,FALSE,"Hoja1";"ANEXOS FLUJO",#N/A,FALSE,"Hoja1"}</definedName>
    <definedName name="wrn.forecast99." hidden="1">{"sub_Alm",#N/A,FALSE,"Subscriber Projection";"traffic",#N/A,FALSE,"Traffic";"traffic%",#N/A,FALSE,"Traffic";"tarriff",#N/A,FALSE,"Tariffs";"Tumar_summ",#N/A,FALSE,"Prepaid-Cellular";"Income_rex",#N/A,FALSE,"Financial Summary Total (r)"}</definedName>
    <definedName name="wrn.full." hidden="1">{"vi1",#N/A,FALSE,"Pagcc";"vi2",#N/A,FALSE,"Pagcc";"vi3",#N/A,FALSE,"Pagcc";"vi4",#N/A,FALSE,"Pagcc";"vi5",#N/A,FALSE,"Pagcc";#N/A,#N/A,FALSE,"Contribution"}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Fincls.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Y97SBP." hidden="1">{#N/A,#N/A,FALSE,"FY97";#N/A,#N/A,FALSE,"FY98";#N/A,#N/A,FALSE,"FY99";#N/A,#N/A,FALSE,"FY00";#N/A,#N/A,FALSE,"FY01"}</definedName>
    <definedName name="wrn.FY97SBP01" hidden="1">{#N/A,#N/A,FALSE,"FY97";#N/A,#N/A,FALSE,"FY98";#N/A,#N/A,FALSE,"FY99";#N/A,#N/A,FALSE,"FY00";#N/A,#N/A,FALSE,"FY01"}</definedName>
    <definedName name="wrn.FY97SBP1" hidden="1">{#N/A,#N/A,FALSE,"FY97";#N/A,#N/A,FALSE,"FY98";#N/A,#N/A,FALSE,"FY99";#N/A,#N/A,FALSE,"FY00";#N/A,#N/A,FALSE,"FY01"}</definedName>
    <definedName name="wrn.GANANCIAS._.Y._.PERDIDAS." hidden="1">{"GAN.Y PERD.RESUMIDO",#N/A,FALSE,"Hoja1";"GAN.Y PERD.DETALLADO",#N/A,FALSE,"Hoja1"}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COME._.STATEMENT." hidden="1">{"INCOME STATEMENT",#N/A,FALSE,"Income Statement"}</definedName>
    <definedName name="wrn.INDEPS." hidden="1">{"page1",#N/A,FALSE,"TIND_CC1";"page2",#N/A,FALSE,"TIND_CC1";"page3",#N/A,FALSE,"TIND_CC1";"page4",#N/A,FALSE,"TIND_CC1";"page5",#N/A,FALSE,"TIND_CC1"}</definedName>
    <definedName name="wrn.Inputs." hidden="1">{"Inputs 1","Base",FALSE,"INPUTS";"Inputs 2","Base",FALSE,"INPUTS";"Inputs 3","Base",FALSE,"INPUTS";"Inputs 4","Base",FALSE,"INPUTS";"Inputs 5","Base",FALSE,"INPUTS"}</definedName>
    <definedName name="wrn.is." hidden="1">{#N/A,#N/A,FALSE,"EPDCCon"}</definedName>
    <definedName name="wrn.jcbsum." hidden="1">{#N/A,#N/A,FALSE,"Finstmts";#N/A,#N/A,FALSE,"Lost Revenue";#N/A,#N/A,FALSE,"Ratios"}</definedName>
    <definedName name="wrn.JODM._.Graphs." hidden="1">{"graph",#N/A,FALSE,"WWJU";"graph",#N/A,FALSE,"WWSEM";"graph",#N/A,FALSE,"GOMJU";"graph",#N/A,FALSE,"GOMSEM";"graph",#N/A,FALSE,"NSJU";"graph",#N/A,FALSE,"NSSEM";"graph",#N/A,FALSE,"WAJU";"graph",#N/A,FALSE,"STOCKPRI";"graph",#N/A,FALSE,"CFTEV";"graph",#N/A,FALSE,"NAV-RCV";"graph",#N/A,FALSE,"CRUDEWW"}</definedName>
    <definedName name="wrn.Kenngb.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main." hidden="1">{#N/A,#N/A,FALSE,"Finstmts";#N/A,#N/A,FALSE,"O&amp;M and Cap";#N/A,#N/A,FALSE,"Fuel";#N/A,#N/A,FALSE,"Gen Dat";#N/A,#N/A,FALSE,"Lost Revenue";#N/A,#N/A,FALSE,"Ratios"}</definedName>
    <definedName name="wrn.Mason._.Deliverables." hidden="1">{#N/A,#N/A,FALSE,"Data &amp; Key Results";#N/A,#N/A,FALSE,"Summary Template";#N/A,#N/A,FALSE,"Budget";#N/A,#N/A,FALSE,"Present Value Comparison";#N/A,#N/A,FALSE,"Cashflow";#N/A,#N/A,FALSE,"Income";#N/A,#N/A,FALSE,"Inputs"}</definedName>
    <definedName name="wrn.ops._.costs." hidden="1">{"page1",#N/A,FALSE,"APCI Operations Detail  ";"page2",#N/A,FALSE,"APCI Operations Detail  ";"page3",#N/A,FALSE,"APCI Operations Detail  ";"page4",#N/A,FALSE,"APCI Operations Detail  "}</definedName>
    <definedName name="wrn.Paging._.Compco." hidden="1">{"financials",#N/A,TRUE,"6_30_96";"footnotes",#N/A,TRUE,"6_30_96";"valuation",#N/A,TRUE,"6_30_96"}</definedName>
    <definedName name="wrn.PartialFncls." hidden="1">{#N/A,#N/A,FALSE,"Income Statement";#N/A,#N/A,FALSE,"Balance Sheet";#N/A,#N/A,FALSE,"Cash Flows";#N/A,#N/A,FALSE,"Ratios"}</definedName>
    <definedName name="wrn.PARTNERS._.CAPITAL._.STMT." hidden="1">{"PARTNERS CAPITAL STMT",#N/A,FALSE,"Partners Capital"}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RES_OUT." hidden="1">{"page1",#N/A,FALSE,"PRESENTATION";"page2",#N/A,FALSE,"PRESENTATION";#N/A,#N/A,FALSE,"Valuation Summary"}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graphs." hidden="1">{"cap_structure",#N/A,FALSE,"Graph-Mkt Cap";"price",#N/A,FALSE,"Graph-Price";"ebit",#N/A,FALSE,"Graph-EBITDA";"ebitda",#N/A,FALSE,"Graph-EBITDA"}</definedName>
    <definedName name="wrn.Print._.PNL._.Download." hidden="1">{"PNLProjDL",#N/A,FALSE,"PROJCO";"PNLParDL",#N/A,FALSE,"Parent"}</definedName>
    <definedName name="wrn.print._.raw._.data._.entry." hidden="1">{"inputs raw data",#N/A,TRUE,"INPUT"}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summary._.sheets." hidden="1">{"summary1",#N/A,TRUE,"Comps";"summary2",#N/A,TRUE,"Comps";"summary3",#N/A,TRUE,"Comps"}</definedName>
    <definedName name="wrn.print.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hidden="1">{"var_page",#N/A,FALSE,"template"}</definedName>
    <definedName name="wrn.print_variance." hidden="1">{"var_report",#N/A,FALSE,"template"}</definedName>
    <definedName name="wrn.Print_Variance_Page." hidden="1">{"variance_page",#N/A,FALSE,"template"}</definedName>
    <definedName name="wrn.print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All." hidden="1">{"PA1",#N/A,TRUE,"BORDMW";"pa2",#N/A,TRUE,"BORDMW";"PA3",#N/A,TRUE,"BORDMW";"PA4",#N/A,TRUE,"BORDMW"}</definedName>
    <definedName name="wrn.printsheet." hidden="1">{"summarysheet",#N/A,FALSE,"COSTDEBT.XLS";"deftaxsheet",#N/A,FALSE,"COSTDEBT.XLS";"debtsheet",#N/A,FALSE,"COSTDEBT.XLS";"postsheet",#N/A,FALSE,"COSTDEBT.XLS"}</definedName>
    <definedName name="wrn.Project._.Summary." hidden="1">{"Summary",#N/A,FALSE,"MICMULT";"Income Statement",#N/A,FALSE,"MICMULT";"Cash Flows",#N/A,FALSE,"MICMULT"}</definedName>
    <definedName name="wrn.Reader." hidden="1">{"Reader",#N/A,FALSE,"Summary";"Reader",#N/A,FALSE,"Buildup";"Reader",#N/A,FALSE,"Financials";"Reader",#N/A,FALSE,"Debt &amp; Other"}</definedName>
    <definedName name="wrn.red_take.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port." hidden="1">{"Rep 1",#N/A,FALSE,"Reports";"Rep 2",#N/A,FALSE,"Reports";"Rep 3",#N/A,FALSE,"Reports";"Rep 4",#N/A,FALSE,"Reports"}</definedName>
    <definedName name="wrn.Report1." hidden="1">{#N/A,#N/A,FALSE,"IS";#N/A,#N/A,FALSE,"BS";#N/A,#N/A,FALSE,"CF";#N/A,#N/A,FALSE,"CE";#N/A,#N/A,FALSE,"Depr";#N/A,#N/A,FALSE,"APAL"}</definedName>
    <definedName name="wrn.SALARIOS._.PRESUPUESTO." hidden="1">{"SALARIOS",#N/A,FALSE,"Hoja3";"SUELDOS EMPLEADOS",#N/A,FALSE,"Hoja4";"SUELDOS EJECUTIVOS",#N/A,FALSE,"Hoja5"}</definedName>
    <definedName name="wrn.sales." hidden="1">{"sales",#N/A,FALSE,"Sales";"sales existing",#N/A,FALSE,"Sales";"sales rd1",#N/A,FALSE,"Sales";"sales rd2",#N/A,FALSE,"Sales"}</definedName>
    <definedName name="wrn.SHORT." hidden="1">{"CREDIT STATISTICS",#N/A,FALSE,"STATS";"CF_AND_IS",#N/A,FALSE,"PLAN";"BALSHEET",#N/A,FALSE,"BALANCE SHEET"}</definedName>
    <definedName name="wrn.STAND_ALONE_BOTH." hidden="1">{"FCB_ALL",#N/A,FALSE,"FCB";"GREY_ALL",#N/A,FALSE,"GREY"}</definedName>
    <definedName name="wrn.STMT._.OF._.CASH._.FLOWS." hidden="1">{"STMT OF CASH FLOWS",#N/A,FALSE,"Cash Flows Indirect"}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hidden="1">{"BS",#N/A,FALSE,"USA"}</definedName>
    <definedName name="wrn.TB._.ALL._.ACCTS." hidden="1">{"BALANCE SHEET ACCTS",#N/A,TRUE,"Working Trial Balance";"INCOME STMT ACCTS",#N/A,TRUE,"Working Trial Balance"}</definedName>
    <definedName name="wrn.TB._.BALANCE._.SHEET." hidden="1">{"BALANCE SHEET ACCTS",#N/A,FALSE,"Working Trial Balance"}</definedName>
    <definedName name="wrn.TB._.EXPLANATIONS." hidden="1">{"EXPLANATIONS",#N/A,FALSE,"Working Trial Balance"}</definedName>
    <definedName name="wrn.TB._.INCOME._.STMT." hidden="1">{"INCOME STMT ACCTS",#N/A,FALSE,"Working Trial Balance"}</definedName>
    <definedName name="wrn.Teacher." hidden="1">{"Teacher",#N/A,FALSE,"Summary";"Teacher",#N/A,FALSE,"Assumptions";"Teacher",#N/A,FALSE,"Buildup";"Teacher",#N/A,FALSE,"Financials";"Teacher",#N/A,FALSE,"Debt &amp; Other"}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4." hidden="1">{"SourcesUses",#N/A,TRUE,"FundsFlow";"TransOverview",#N/A,TRUE,"FundsFlow"}</definedName>
    <definedName name="wrn.Wacc." hidden="1">{"Area1",#N/A,FALSE,"OREWACC";"Area2",#N/A,FALSE,"OREWACC"}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t" hidden="1">{"IS_E",#N/A,FALSE,"FSN";"CF_E",#N/A,FALSE,"FSN";"Tum_E",#N/A,FALSE,"Prepaid";"FP_Alm_E",#N/A,FALSE,"FixedPhone";"Staff_E",#N/A,FALSE,"Staff";"subs_E",#N/A,FALSE,"SubProj";"subs_all_E",#N/A,FALSE,"SubProj"}</definedName>
    <definedName name="wrwer">#REF!</definedName>
    <definedName name="wrwerre">#REF!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">#REF!</definedName>
    <definedName name="x" hidden="1">{"clp_bs_doc",#N/A,FALSE,"CLP";"clp_is_doc",#N/A,FALSE,"CLP";"clp_cf_doc",#N/A,FALSE,"CLP";"clp_fr_doc",#N/A,FALSE,"CLP"}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2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2</definedName>
    <definedName name="XRefCopy1" hidden="1">#REF!</definedName>
    <definedName name="XRefCopy1Row" hidden="1">#REF!</definedName>
    <definedName name="XRefCopy2" hidden="1">#REF!</definedName>
    <definedName name="XRefCopy2Row" hidden="1">#REF!</definedName>
    <definedName name="XRefCopy3" hidden="1">#REF!</definedName>
    <definedName name="XRefCopy3Row" hidden="1">#REF!</definedName>
    <definedName name="XRefCopy4Row" hidden="1">#REF!</definedName>
    <definedName name="XRefCopy5" hidden="1">#REF!</definedName>
    <definedName name="XRefCopy5Row" hidden="1">#REF!</definedName>
    <definedName name="XRefCopyRangeCount" hidden="1">12</definedName>
    <definedName name="XRefPaste1" hidden="1">#REF!</definedName>
    <definedName name="XRefPaste10Row" hidden="1">#REF!</definedName>
    <definedName name="XRefPaste11Row" hidden="1">#REF!</definedName>
    <definedName name="XRefPaste12Row" hidden="1">#REF!</definedName>
    <definedName name="XRefPaste13Row" hidden="1">#REF!</definedName>
    <definedName name="XRefPaste14Row" hidden="1">#REF!</definedName>
    <definedName name="XRefPaste15Row" hidden="1">#REF!</definedName>
    <definedName name="XRefPaste16Row" hidden="1">#REF!</definedName>
    <definedName name="XRefPaste17Row" hidden="1">#REF!</definedName>
    <definedName name="XRefPaste18Row" hidden="1">#REF!</definedName>
    <definedName name="XRefPaste19Row" hidden="1">#REF!</definedName>
    <definedName name="XRefPaste1Row" hidden="1">#REF!</definedName>
    <definedName name="XRefPaste20Row" hidden="1">#REF!</definedName>
    <definedName name="XRefPaste21Row" hidden="1">#REF!</definedName>
    <definedName name="XRefPaste22Row" hidden="1">#REF!</definedName>
    <definedName name="XRefPaste23Row" hidden="1">#REF!</definedName>
    <definedName name="XRefPaste24Row" hidden="1">#REF!</definedName>
    <definedName name="XRefPaste25Row" hidden="1">#REF!</definedName>
    <definedName name="XRefPaste26Row" hidden="1">#REF!</definedName>
    <definedName name="XRefPaste27Row" hidden="1">#REF!</definedName>
    <definedName name="XRefPaste28Row" hidden="1">#REF!</definedName>
    <definedName name="XRefPaste29Row" hidden="1">#REF!</definedName>
    <definedName name="XRefPaste2Row" hidden="1">#REF!</definedName>
    <definedName name="XRefPaste30Row" hidden="1">#REF!</definedName>
    <definedName name="XRefPaste31Row" hidden="1">#REF!</definedName>
    <definedName name="XRefPaste32Row" hidden="1">#REF!</definedName>
    <definedName name="XRefPaste33Row" hidden="1">#REF!</definedName>
    <definedName name="XRefPaste34Row" hidden="1">#REF!</definedName>
    <definedName name="XRefPaste35Row" hidden="1">#REF!</definedName>
    <definedName name="XRefPaste36Row" hidden="1">#REF!</definedName>
    <definedName name="XRefPaste37Row" hidden="1">#REF!</definedName>
    <definedName name="XRefPaste38Row" hidden="1">#REF!</definedName>
    <definedName name="XRefPaste39Row" hidden="1">#REF!</definedName>
    <definedName name="XRefPaste3Row" hidden="1">#REF!</definedName>
    <definedName name="XRefPaste40Row" hidden="1">#REF!</definedName>
    <definedName name="XRefPaste41Row" hidden="1">#REF!</definedName>
    <definedName name="XRefPaste42Row" hidden="1">#REF!</definedName>
    <definedName name="XRefPaste43Row" hidden="1">#REF!</definedName>
    <definedName name="XRefPaste44Row" hidden="1">#REF!</definedName>
    <definedName name="XRefPaste45Row" hidden="1">#REF!</definedName>
    <definedName name="XRefPaste4Row" hidden="1">#REF!</definedName>
    <definedName name="XRefPaste5Row" hidden="1">#REF!</definedName>
    <definedName name="XRefPaste6Row" hidden="1">#REF!</definedName>
    <definedName name="XRefPaste7Row" hidden="1">#REF!</definedName>
    <definedName name="XRefPaste8Row" hidden="1">#REF!</definedName>
    <definedName name="XRefPaste9Row" hidden="1">#REF!</definedName>
    <definedName name="XRefPasteRangeCount" hidden="1">17</definedName>
    <definedName name="xx" hidden="1">{#N/A,#N/A,FALSE,"Aging Summary";#N/A,#N/A,FALSE,"Ratio Analysis";#N/A,#N/A,FALSE,"Test 120 Day Accts";#N/A,#N/A,FALSE,"Tickmarks"}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y" hidden="1">{"clp_bs_doc",#N/A,FALSE,"CLP";"clp_is_doc",#N/A,FALSE,"CLP";"clp_cf_doc",#N/A,FALSE,"CLP";"clp_fr_doc",#N/A,FALSE,"CLP"}</definedName>
    <definedName name="Y2002EkiCoalPriceKZTPerTon">#REF!</definedName>
    <definedName name="Y2002EkiCoalPriceKZTPerTon_9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AverFxRateKztUSDIn">#REF!</definedName>
    <definedName name="YearIn">#REF!</definedName>
    <definedName name="yfo">#REF!</definedName>
    <definedName name="Yield">#REF!</definedName>
    <definedName name="yityityi">#REF!</definedName>
    <definedName name="yityityi333">#REF!</definedName>
    <definedName name="yjtyjjy">#REF!</definedName>
    <definedName name="YMISNAPR">#REF!</definedName>
    <definedName name="ymn">#REF!</definedName>
    <definedName name="ymn1">#REF!</definedName>
    <definedName name="ymn2">#REF!</definedName>
    <definedName name="ypl1">#REF!</definedName>
    <definedName name="ypl2">#REF!</definedName>
    <definedName name="ypl3">#REF!</definedName>
    <definedName name="ypl4">#REF!</definedName>
    <definedName name="yt">#REF!</definedName>
    <definedName name="YTD_Capex">#REF!</definedName>
    <definedName name="YTD_Cash">#REF!</definedName>
    <definedName name="YTD_CFO">#REF!</definedName>
    <definedName name="YTD_EE">#REF!</definedName>
    <definedName name="YTD_FC">#REF!</definedName>
    <definedName name="YTD_FX">#REF!</definedName>
    <definedName name="YTD_IE">#REF!</definedName>
    <definedName name="YTD_II">#REF!</definedName>
    <definedName name="YTD_MI">#REF!</definedName>
    <definedName name="YTD_OE">#REF!</definedName>
    <definedName name="YTD_OGM">#REF!</definedName>
    <definedName name="YTD_OI">#REF!</definedName>
    <definedName name="YTD_Rev">#REF!</definedName>
    <definedName name="YTD_SGA">#REF!</definedName>
    <definedName name="YTD_VM">#REF!</definedName>
    <definedName name="ytd99kzt">#REF!</definedName>
    <definedName name="ytd99usd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z" localSheetId="6">'[7]3НК'!z</definedName>
    <definedName name="z" localSheetId="0">#REF!</definedName>
    <definedName name="z">#REF!</definedName>
    <definedName name="Z_0B113C9C_A1A9_11D3_A311_0008C739212F_.wvu.PrintArea" hidden="1">#REF!</definedName>
    <definedName name="Z_1C03E4A5_0E99_11D5_896C_00008646D7BA_.wvu.Rows" hidden="1">#REF!</definedName>
    <definedName name="Z_74BB7D31_A24A_11D3_95F1_000000000000_.wvu.PrintArea" hidden="1">#REF!</definedName>
    <definedName name="Z_C37E65A7_9893_435E_9759_72E0D8A5DD87_.wvu.PrintTitles" localSheetId="6" hidden="1">#REF!</definedName>
    <definedName name="Z_C37E65A7_9893_435E_9759_72E0D8A5DD87_.wvu.PrintTitles" localSheetId="0" hidden="1">#REF!</definedName>
    <definedName name="Z_C37E65A7_9893_435E_9759_72E0D8A5DD87_.wvu.PrintTitles" hidden="1">#REF!</definedName>
    <definedName name="ZBY" hidden="1">#REF!</definedName>
    <definedName name="zheldor">#REF!</definedName>
    <definedName name="zheldorizdat">#REF!</definedName>
    <definedName name="zzz">#REF!</definedName>
    <definedName name="zzzzzzzzzzzzzzzzzzzzzzzzzzzzzzz">#REF!</definedName>
    <definedName name="а" hidden="1">#REF!</definedName>
    <definedName name="а1">#REF!</definedName>
    <definedName name="А2" localSheetId="6">#REF!</definedName>
    <definedName name="А2" localSheetId="0">#REF!</definedName>
    <definedName name="А2">#REF!</definedName>
    <definedName name="А2___0">#REF!</definedName>
    <definedName name="А2___10">#REF!</definedName>
    <definedName name="А2_2">#REF!</definedName>
    <definedName name="А2_20">#REF!</definedName>
    <definedName name="А2_25">#REF!</definedName>
    <definedName name="А2_26">#REF!</definedName>
    <definedName name="А2_27">#REF!</definedName>
    <definedName name="А2_32">#REF!</definedName>
    <definedName name="А2_33">#REF!</definedName>
    <definedName name="А2_34">#REF!</definedName>
    <definedName name="А2_41">#REF!</definedName>
    <definedName name="А2_42">#REF!</definedName>
    <definedName name="А2_43">#REF!</definedName>
    <definedName name="А2_45">#REF!</definedName>
    <definedName name="А2_46">#REF!</definedName>
    <definedName name="А2_47">#REF!</definedName>
    <definedName name="А2_49">#REF!</definedName>
    <definedName name="А2_51">#REF!</definedName>
    <definedName name="А2_52">#REF!</definedName>
    <definedName name="А2_53">#REF!</definedName>
    <definedName name="а44">#N/A</definedName>
    <definedName name="ааа">#REF!</definedName>
    <definedName name="АААААААА" localSheetId="6">'[7]12НК'!АААААААА</definedName>
    <definedName name="АААААААА" localSheetId="0">#N/A</definedName>
    <definedName name="АААААААА">#REF!</definedName>
    <definedName name="аае">#REF!</definedName>
    <definedName name="АБ_со_склада">#REF!</definedName>
    <definedName name="ав" localSheetId="6">'[19]Добыча нефти4'!$F$11:$Q$12</definedName>
    <definedName name="ав" localSheetId="0">#REF!</definedName>
    <definedName name="ав">#REF!</definedName>
    <definedName name="Август">#REF!</definedName>
    <definedName name="август2002г">#REF!</definedName>
    <definedName name="авиваив">#REF!</definedName>
    <definedName name="АВР" hidden="1">{"FLUJO DE CAJA",#N/A,FALSE,"Hoja1";"ANEXOS FLUJO",#N/A,FALSE,"Hoja1"}</definedName>
    <definedName name="авррпеворпао">#REF!</definedName>
    <definedName name="авч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агшлм" hidden="1">{"ARPandL",#N/A,FALSE,"Report Annual";"ARCashflow",#N/A,FALSE,"Report Annual";"ARBalanceSheet",#N/A,FALSE,"Report Annual";"ARRatios",#N/A,FALSE,"Report Annual"}</definedName>
    <definedName name="адплдп" hidden="1">{"Inputs 1","Base",FALSE,"INPUTS";"Inputs 2","Base",FALSE,"INPUTS";"Inputs 3","Base",FALSE,"INPUTS";"Inputs 4","Base",FALSE,"INPUTS";"Inputs 5","Base",FALSE,"INPUTS"}</definedName>
    <definedName name="аж192">#REF!</definedName>
    <definedName name="азот_газообразный">#REF!</definedName>
    <definedName name="азотная_кислота">#REF!</definedName>
    <definedName name="аиваи">#REF!</definedName>
    <definedName name="Айжол">#REF!</definedName>
    <definedName name="Алена">#REF!</definedName>
    <definedName name="алюминий_чушковой">#REF!</definedName>
    <definedName name="амк">#REF!</definedName>
    <definedName name="амк2">#REF!</definedName>
    <definedName name="аммиачная_вода">#REF!</definedName>
    <definedName name="англ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англглш" hidden="1">{"Rep 1",#N/A,FALSE,"Reports";"Rep 2",#N/A,FALSE,"Reports";"Rep 3",#N/A,FALSE,"Reports";"Rep 4",#N/A,FALSE,"Reports"}</definedName>
    <definedName name="ангпгльол" hidden="1">{"SALARIOS",#N/A,FALSE,"Hoja3";"SUELDOS EMPLEADOS",#N/A,FALSE,"Hoja4";"SUELDOS EJECUTIVOS",#N/A,FALSE,"Hoja5"}</definedName>
    <definedName name="ангш" hidden="1">#REF!</definedName>
    <definedName name="ангша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Андрей">#REF!</definedName>
    <definedName name="аоьанг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ап" localSheetId="6">'[7]12НК'!ап</definedName>
    <definedName name="ап" localSheetId="0">#N/A</definedName>
    <definedName name="ап">#REF!</definedName>
    <definedName name="апвп" localSheetId="6">[20]Форма2!$C$19:$C$24,[20]Форма2!$E$19:$F$24,[20]Форма2!$D$26:$F$31,[20]Форма2!$C$33:$C$38,[20]Форма2!$E$33:$F$38,[20]Форма2!$D$40:$F$43,[20]Форма2!$C$45:$C$48,[20]Форма2!$E$45:$F$48,[20]Форма2!$C$19</definedName>
    <definedName name="апвп" localSheetId="0">#N/A</definedName>
    <definedName name="апвп">#REF!,#REF!,#REF!,#REF!,#REF!,#REF!,#REF!,#REF!,#REF!</definedName>
    <definedName name="аперпрт" hidden="1">{#N/A,#N/A,FALSE,"Aging Summary";#N/A,#N/A,FALSE,"Ratio Analysis";#N/A,#N/A,FALSE,"Test 120 Day Accts";#N/A,#N/A,FALSE,"Tickmarks"}</definedName>
    <definedName name="апп">#REF!</definedName>
    <definedName name="апр">#N/A</definedName>
    <definedName name="Апрель">#REF!</definedName>
    <definedName name="апрель2000">#REF!</definedName>
    <definedName name="аргон_технический">#REF!</definedName>
    <definedName name="АСМУ_ЭЛМО">#REF!</definedName>
    <definedName name="б" hidden="1">#REF!</definedName>
    <definedName name="Б21">#REF!,#REF!,#REF!,#REF!,#REF!,#REF!</definedName>
    <definedName name="_xlnm.Database">#REF!</definedName>
    <definedName name="База_данных1">#REF!</definedName>
    <definedName name="бб">#REF!</definedName>
    <definedName name="ббб" localSheetId="6">#REF!</definedName>
    <definedName name="ббб" localSheetId="0">#REF!</definedName>
    <definedName name="ббб">#REF!</definedName>
    <definedName name="бббб">#REF!</definedName>
    <definedName name="ббью">#REF!</definedName>
    <definedName name="бельтинг">#REF!</definedName>
    <definedName name="Бери" localSheetId="6">[21]Форма2!$D$129:$F$132,[21]Форма2!$D$134:$F$135,[21]Форма2!$D$137:$F$140,[21]Форма2!$D$142:$F$144,[21]Форма2!$D$146:$F$150,[21]Форма2!$D$152:$F$154,[21]Форма2!$D$156:$F$162,[21]Форма2!$D$129</definedName>
    <definedName name="Бери" localSheetId="0">#N/A</definedName>
    <definedName name="Бери">#REF!,#REF!,#REF!,#REF!,#REF!,#REF!,#REF!,#REF!</definedName>
    <definedName name="Берик" localSheetId="6">[21]Форма2!$C$70:$C$72,[21]Форма2!$D$73:$F$73,[21]Форма2!$E$70:$F$72,[21]Форма2!$C$75:$C$77,[21]Форма2!$E$75:$F$77,[21]Форма2!$C$79:$C$82,[21]Форма2!$E$79:$F$82,[21]Форма2!$C$84:$C$86,[21]Форма2!$E$84:$F$86,[21]Форма2!$C$88:$C$89,[21]Форма2!$E$88:$F$89,[21]Форма2!$C$70</definedName>
    <definedName name="Берик" localSheetId="0">#N/A</definedName>
    <definedName name="Берик">#REF!,#REF!,#REF!,#REF!,#REF!,#REF!,#REF!,#REF!,#REF!,#REF!,#REF!,#REF!</definedName>
    <definedName name="бериллий_в_карбонатной_окиси">#REF!</definedName>
    <definedName name="бериллий_в_концентратах_и_отходах">#REF!</definedName>
    <definedName name="бериллий_из_основного_карбоната__доводка">#REF!</definedName>
    <definedName name="било">#REF!</definedName>
    <definedName name="биржа">#REF!</definedName>
    <definedName name="биржа1">#REF!</definedName>
    <definedName name="БЛРаздел1" localSheetId="6">[22]Форма2!$C$19:$C$24,[22]Форма2!$E$19:$F$24,[22]Форма2!$D$26:$F$31,[22]Форма2!$C$33:$C$38,[22]Форма2!$E$33:$F$38,[22]Форма2!$D$40:$F$43,[22]Форма2!$C$45:$C$48,[22]Форма2!$E$45:$F$48,[22]Форма2!$C$19</definedName>
    <definedName name="БЛРаздел1" localSheetId="0">#REF!,#REF!,#REF!,#REF!,#REF!,#REF!,#REF!,#REF!,#REF!</definedName>
    <definedName name="БЛРаздел1">#REF!,#REF!,#REF!,#REF!,#REF!,#REF!,#REF!,#REF!,#REF!</definedName>
    <definedName name="БЛРаздел1___0">#N/A</definedName>
    <definedName name="БЛРаздел1___10">#N/A</definedName>
    <definedName name="БЛРаздел1_6">#N/A</definedName>
    <definedName name="БЛРаздел2" localSheetId="6">[22]Форма2!$C$51:$C$58,[22]Форма2!$E$51:$F$58,[22]Форма2!$C$60:$C$63,[22]Форма2!$E$60:$F$63,[22]Форма2!$C$65:$C$67,[22]Форма2!$E$65:$F$67,[22]Форма2!$C$51</definedName>
    <definedName name="БЛРаздел2" localSheetId="0">#REF!,#REF!,#REF!,#REF!,#REF!,#REF!,#REF!</definedName>
    <definedName name="БЛРаздел2">#REF!,#REF!,#REF!,#REF!,#REF!,#REF!,#REF!</definedName>
    <definedName name="БЛРаздел2___0">#N/A</definedName>
    <definedName name="БЛРаздел2___10">#N/A</definedName>
    <definedName name="БЛРаздел2_6">#N/A</definedName>
    <definedName name="БЛРаздел3" localSheetId="6">[22]Форма2!$C$70:$C$72,[22]Форма2!$D$73:$F$73,[22]Форма2!$E$70:$F$72,[22]Форма2!$C$75:$C$77,[22]Форма2!$E$75:$F$77,[22]Форма2!$C$79:$C$82,[22]Форма2!$E$79:$F$82,[22]Форма2!$C$84:$C$86,[22]Форма2!$E$84:$F$86,[22]Форма2!$C$88:$C$89,[22]Форма2!$E$88:$F$89,[22]Форма2!$C$70</definedName>
    <definedName name="БЛРаздел3" localSheetId="0">#REF!,#REF!,#REF!,#REF!,#REF!,#REF!,#REF!,#REF!,#REF!,#REF!,#REF!,#REF!</definedName>
    <definedName name="БЛРаздел3">#REF!,#REF!,#REF!,#REF!,#REF!,#REF!,#REF!,#REF!,#REF!,#REF!,#REF!,#REF!</definedName>
    <definedName name="БЛРаздел3___0">#N/A</definedName>
    <definedName name="БЛРаздел3___10">#N/A</definedName>
    <definedName name="БЛРаздел3_6">#N/A</definedName>
    <definedName name="БЛРаздел4" localSheetId="6">[22]Форма2!$E$106:$F$107,[22]Форма2!$C$106:$C$107,[22]Форма2!$E$102:$F$104,[22]Форма2!$C$102:$C$104,[22]Форма2!$C$97:$C$100,[22]Форма2!$E$97:$F$100,[22]Форма2!$E$92:$F$95,[22]Форма2!$C$92:$C$95,[22]Форма2!$C$92</definedName>
    <definedName name="БЛРаздел4" localSheetId="0">#REF!,#REF!,#REF!,#REF!,#REF!,#REF!,#REF!,#REF!,#REF!</definedName>
    <definedName name="БЛРаздел4">#REF!,#REF!,#REF!,#REF!,#REF!,#REF!,#REF!,#REF!,#REF!</definedName>
    <definedName name="БЛРаздел4___0">#N/A</definedName>
    <definedName name="БЛРаздел4___10">#N/A</definedName>
    <definedName name="БЛРаздел4_6">#N/A</definedName>
    <definedName name="БЛРаздел5" localSheetId="6">[22]Форма2!$C$113:$C$114,[22]Форма2!$D$110:$F$112,[22]Форма2!$E$113:$F$114,[22]Форма2!$D$115:$F$115,[22]Форма2!$D$117:$F$119,[22]Форма2!$D$121:$F$122,[22]Форма2!$D$124:$F$126,[22]Форма2!$D$110</definedName>
    <definedName name="БЛРаздел5">#REF!,#REF!,#REF!,#REF!,#REF!,#REF!,#REF!,#REF!</definedName>
    <definedName name="БЛРаздел5___0">#N/A</definedName>
    <definedName name="БЛРаздел5___10">#N/A</definedName>
    <definedName name="БЛРаздел5_6">#N/A</definedName>
    <definedName name="БЛРаздел6" localSheetId="6">[22]Форма2!$D$129:$F$132,[22]Форма2!$D$134:$F$135,[22]Форма2!$D$137:$F$140,[22]Форма2!$D$142:$F$144,[22]Форма2!$D$146:$F$150,[22]Форма2!$D$152:$F$154,[22]Форма2!$D$156:$F$162,[22]Форма2!$D$129</definedName>
    <definedName name="БЛРаздел6">#REF!,#REF!,#REF!,#REF!,#REF!,#REF!,#REF!,#REF!</definedName>
    <definedName name="БЛРаздел6___0">#N/A</definedName>
    <definedName name="БЛРаздел6___10">#N/A</definedName>
    <definedName name="БЛРаздел6_6">#N/A</definedName>
    <definedName name="блраздел66">#N/A</definedName>
    <definedName name="БЛРаздел7" localSheetId="6">[22]Форма2!$D$179:$F$185,[22]Форма2!$D$175:$F$177,[22]Форма2!$D$165:$F$173,[22]Форма2!$D$165</definedName>
    <definedName name="БЛРаздел7">#REF!,#REF!,#REF!,#REF!</definedName>
    <definedName name="БЛРаздел7___0">#N/A</definedName>
    <definedName name="БЛРаздел7___10">#N/A</definedName>
    <definedName name="БЛРаздел7_6">#N/A</definedName>
    <definedName name="БЛРаздел8" localSheetId="6">[22]Форма2!$E$200:$F$207,[22]Форма2!$C$200:$C$207,[22]Форма2!$E$189:$F$198,[22]Форма2!$C$189:$C$198,[22]Форма2!$E$188:$F$188,[22]Форма2!$C$188</definedName>
    <definedName name="БЛРаздел8">#REF!,#REF!,#REF!,#REF!,#REF!,#REF!</definedName>
    <definedName name="БЛРаздел8___0">#N/A</definedName>
    <definedName name="БЛРаздел8___10">#N/A</definedName>
    <definedName name="БЛРаздел8_6">#N/A</definedName>
    <definedName name="БЛРаздел9" localSheetId="6">[22]Форма2!$E$234:$F$237,[22]Форма2!$C$234:$C$237,[22]Форма2!$E$224:$F$232,[22]Форма2!$C$224:$C$232,[22]Форма2!$E$223:$F$223,[22]Форма2!$C$223,[22]Форма2!$E$217:$F$221,[22]Форма2!$C$217:$C$221,[22]Форма2!$E$210:$F$215,[22]Форма2!$C$210:$C$215,[22]Форма2!$C$210</definedName>
    <definedName name="БЛРаздел9" localSheetId="0">#REF!,#REF!,#REF!,#REF!,#REF!,#REF!,#REF!,#REF!,#REF!,#REF!,#REF!</definedName>
    <definedName name="БЛРаздел9">#REF!,#REF!,#REF!,#REF!,#REF!,#REF!,#REF!,#REF!,#REF!,#REF!,#REF!</definedName>
    <definedName name="БЛРаздел9___0">#N/A</definedName>
    <definedName name="БЛРаздел9___10">#N/A</definedName>
    <definedName name="БЛРаздел9_6">#N/A</definedName>
    <definedName name="БПДанные" localSheetId="6">[22]Форма1!$C$22:$D$33,[22]Форма1!$C$36:$D$48,[22]Форма1!$C$22</definedName>
    <definedName name="БПДанные">#REF!,#REF!,#REF!</definedName>
    <definedName name="БПДанные___0">#N/A</definedName>
    <definedName name="БПДанные___10">#N/A</definedName>
    <definedName name="БПДанные_6">#N/A</definedName>
    <definedName name="бь">#REF!</definedName>
    <definedName name="бюб">#REF!</definedName>
    <definedName name="бюджет">#REF!</definedName>
    <definedName name="Бюджет__по__подразд__2003__года_Лист1_Таблица" localSheetId="6">[23]ОТиТБ!#REF!</definedName>
    <definedName name="Бюджет__по__подразд__2003__года_Лист1_Таблица" localSheetId="0">#REF!</definedName>
    <definedName name="Бюджет__по__подразд__2003__года_Лист1_Таблица">#REF!</definedName>
    <definedName name="в" hidden="1">#REF!</definedName>
    <definedName name="в23ё" localSheetId="6">'[7]12НК'!в23ё</definedName>
    <definedName name="в23ё" localSheetId="0">#N/A</definedName>
    <definedName name="в23ё">#REF!</definedName>
    <definedName name="в256">#REF!</definedName>
    <definedName name="В32" localSheetId="6">#REF!</definedName>
    <definedName name="В32" localSheetId="0">#REF!</definedName>
    <definedName name="В32">#REF!</definedName>
    <definedName name="В32_2">#REF!</definedName>
    <definedName name="В32_20">#REF!</definedName>
    <definedName name="В32_25">#REF!</definedName>
    <definedName name="В32_26">#REF!</definedName>
    <definedName name="В32_27">#REF!</definedName>
    <definedName name="В32_32">#REF!</definedName>
    <definedName name="В32_33">#REF!</definedName>
    <definedName name="В32_34">#REF!</definedName>
    <definedName name="В32_41">#REF!</definedName>
    <definedName name="В32_42">#REF!</definedName>
    <definedName name="В32_43">#REF!</definedName>
    <definedName name="В32_45">#REF!</definedName>
    <definedName name="В32_46">#REF!</definedName>
    <definedName name="В32_47">#REF!</definedName>
    <definedName name="В32_49">#REF!</definedName>
    <definedName name="В32_51">#REF!</definedName>
    <definedName name="В32_52">#REF!</definedName>
    <definedName name="В32_53">#REF!</definedName>
    <definedName name="ва">#REF!</definedName>
    <definedName name="ваовспо" hidden="1">{"Inputs 1","Base",FALSE,"INPUTS";"Inputs 2","Base",FALSE,"INPUTS";"Inputs 3","Base",FALSE,"INPUTS";"Inputs 4","Base",FALSE,"INPUTS";"Inputs 5","Base",FALSE,"INPUTS"}</definedName>
    <definedName name="вб" localSheetId="6">[24]Пр2!#REF!</definedName>
    <definedName name="вб" localSheetId="0">#REF!</definedName>
    <definedName name="вб">#REF!</definedName>
    <definedName name="вв" localSheetId="6">'[7]12НК'!вв</definedName>
    <definedName name="вв" localSheetId="0">#N/A</definedName>
    <definedName name="вв">#REF!</definedName>
    <definedName name="ведом">#REF!</definedName>
    <definedName name="ведомость1">#REF!</definedName>
    <definedName name="венвкерчап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венгнш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венкен" hidden="1">{"GAN.Y PERD.RESUMIDO",#N/A,FALSE,"Hoja1";"GAN.Y PERD.DETALLADO",#N/A,FALSE,"Hoja1"}</definedName>
    <definedName name="вео" hidden="1">#REF!</definedName>
    <definedName name="версса" hidden="1">{#N/A,#N/A,FALSE,"Aging Summary";#N/A,#N/A,FALSE,"Ratio Analysis";#N/A,#N/A,FALSE,"Test 120 Day Accts";#N/A,#N/A,FALSE,"Tickmarks"}</definedName>
    <definedName name="вкрукп">#REF!</definedName>
    <definedName name="внг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внгшщгщ" hidden="1">{"FLUJO DE CAJA",#N/A,FALSE,"Hoja1";"ANEXOS FLUJO",#N/A,FALSE,"Hoja1"}</definedName>
    <definedName name="внегвнег" hidden="1">{"GAN.Y PERD.RESUMIDO",#N/A,FALSE,"Hoja1";"GAN.Y PERD.DETALLADO",#N/A,FALSE,"Hoja1"}</definedName>
    <definedName name="ВНЕПЛАНОВЫЕ_РАБОТЫ">#REF!</definedName>
    <definedName name="врп" hidden="1">#REF!</definedName>
    <definedName name="Всего">#REF!</definedName>
    <definedName name="вспомогательные_материалы_и_реагенты">#REF!</definedName>
    <definedName name="второй" localSheetId="6">#REF!</definedName>
    <definedName name="второй">#REF!</definedName>
    <definedName name="второй_2">#REF!</definedName>
    <definedName name="второй_20">#REF!</definedName>
    <definedName name="второй_25">#REF!</definedName>
    <definedName name="второй_26">#REF!</definedName>
    <definedName name="второй_27">#REF!</definedName>
    <definedName name="второй_32">#REF!</definedName>
    <definedName name="второй_33">#REF!</definedName>
    <definedName name="второй_34">#REF!</definedName>
    <definedName name="второй_47">#REF!</definedName>
    <definedName name="второй_49">#REF!</definedName>
    <definedName name="второй_51">#REF!</definedName>
    <definedName name="второй_52">#REF!</definedName>
    <definedName name="второй_53">#REF!</definedName>
    <definedName name="вуенуве" hidden="1">{"FLUJO DE CAJA",#N/A,FALSE,"Hoja1";"ANEXOS FLUJO",#N/A,FALSE,"Hoja1"}</definedName>
    <definedName name="вуув" localSheetId="6" hidden="1">{#N/A,#N/A,TRUE,"Лист1";#N/A,#N/A,TRUE,"Лист2";#N/A,#N/A,TRUE,"Лист3"}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черспрн" hidden="1">{"ARPandL",#N/A,FALSE,"Report Annual";"ARCashflow",#N/A,FALSE,"Report Annual";"ARBalanceSheet",#N/A,FALSE,"Report Annual";"ARRatios",#N/A,FALSE,"Report Annual"}</definedName>
    <definedName name="вымпел12345" hidden="1">{#N/A,#N/A,TRUE,"Лист1";#N/A,#N/A,TRUE,"Лист2";#N/A,#N/A,TRUE,"Лист3"}</definedName>
    <definedName name="выпуск">#REF!</definedName>
    <definedName name="вычеты">#REF!</definedName>
    <definedName name="г" localSheetId="7">#REF!</definedName>
    <definedName name="г" localSheetId="1">#REF!</definedName>
    <definedName name="г" localSheetId="2">#REF!</definedName>
    <definedName name="г" localSheetId="6">#REF!</definedName>
    <definedName name="г">#REF!</definedName>
    <definedName name="галина" hidden="1">{#N/A,#N/A,TRUE,"Лист1";#N/A,#N/A,TRUE,"Лист2";#N/A,#N/A,TRUE,"Лист3"}</definedName>
    <definedName name="гапрг">#REF!</definedName>
    <definedName name="гв" localSheetId="2">#REF!</definedName>
    <definedName name="гв" localSheetId="6">#REF!</definedName>
    <definedName name="гв" localSheetId="0">#REF!</definedName>
    <definedName name="гв">#REF!</definedName>
    <definedName name="ггг" hidden="1">#REF!</definedName>
    <definedName name="ГМЗ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ГМЗ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гнашгр" hidden="1">{"Rep 1",#N/A,FALSE,"Reports";"Rep 2",#N/A,FALSE,"Reports";"Rep 3",#N/A,FALSE,"Reports";"Rep 4",#N/A,FALSE,"Reports"}</definedName>
    <definedName name="готов">#REF!</definedName>
    <definedName name="гп">#REF!</definedName>
    <definedName name="гп___0">#REF!</definedName>
    <definedName name="гп___14">#REF!</definedName>
    <definedName name="гп___23">#REF!</definedName>
    <definedName name="гп___28">#REF!</definedName>
    <definedName name="гп___40">#REF!</definedName>
    <definedName name="графит">#REF!</definedName>
    <definedName name="графит_в_заготовках">#REF!</definedName>
    <definedName name="графитовые_блоки">#REF!</definedName>
    <definedName name="грп">#REF!</definedName>
    <definedName name="грприрцфв00ав98" localSheetId="6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р">#REF!</definedName>
    <definedName name="Группа">#REF!</definedName>
    <definedName name="грфинцкавг98Х" localSheetId="6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СМ">#REF!</definedName>
    <definedName name="гшд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гшлеп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гшлоль" hidden="1">{"SALARIOS",#N/A,FALSE,"Hoja3";"SUELDOS EMPLEADOS",#N/A,FALSE,"Hoja4";"SUELDOS EJECUTIVOS",#N/A,FALSE,"Hoja5"}</definedName>
    <definedName name="гшлпглпг" hidden="1">{"Inputs 1","Base",FALSE,"INPUTS";"Inputs 2","Base",FALSE,"INPUTS";"Inputs 3","Base",FALSE,"INPUTS";"Inputs 4","Base",FALSE,"INPUTS";"Inputs 5","Base",FALSE,"INPUTS"}</definedName>
    <definedName name="д" hidden="1">#REF!</definedName>
    <definedName name="д1" localSheetId="6">#REF!</definedName>
    <definedName name="д1" localSheetId="0">#REF!</definedName>
    <definedName name="д1">#REF!</definedName>
    <definedName name="д1_2">#REF!</definedName>
    <definedName name="д1_20">#REF!</definedName>
    <definedName name="д1_25">#REF!</definedName>
    <definedName name="д1_26">#REF!</definedName>
    <definedName name="д1_27">#REF!</definedName>
    <definedName name="д1_32">#REF!</definedName>
    <definedName name="д1_33">#REF!</definedName>
    <definedName name="д1_34">#REF!</definedName>
    <definedName name="д1_35">#REF!</definedName>
    <definedName name="д1_41">#REF!</definedName>
    <definedName name="д1_42">#REF!</definedName>
    <definedName name="д1_43">#REF!</definedName>
    <definedName name="д1_45">#REF!</definedName>
    <definedName name="д1_46">#REF!</definedName>
    <definedName name="д1_47">#REF!</definedName>
    <definedName name="д1_49">#REF!</definedName>
    <definedName name="д1_51">#REF!</definedName>
    <definedName name="д1_52">#REF!</definedName>
    <definedName name="д1_53">#REF!</definedName>
    <definedName name="д2" localSheetId="6">#REF!</definedName>
    <definedName name="д2" localSheetId="0">#REF!</definedName>
    <definedName name="д2">#REF!</definedName>
    <definedName name="д2_2">#REF!</definedName>
    <definedName name="д2_20">#REF!</definedName>
    <definedName name="д2_25">#REF!</definedName>
    <definedName name="д2_26">#REF!</definedName>
    <definedName name="д2_27">#REF!</definedName>
    <definedName name="д2_32">#REF!</definedName>
    <definedName name="д2_33">#REF!</definedName>
    <definedName name="д2_34">#REF!</definedName>
    <definedName name="д2_41">#REF!</definedName>
    <definedName name="д2_42">#REF!</definedName>
    <definedName name="д2_43">#REF!</definedName>
    <definedName name="д2_45">#REF!</definedName>
    <definedName name="д2_46">#REF!</definedName>
    <definedName name="д2_47">#REF!</definedName>
    <definedName name="д2_49">#REF!</definedName>
    <definedName name="д2_51">#REF!</definedName>
    <definedName name="д2_52">#REF!</definedName>
    <definedName name="д2_53">#REF!</definedName>
    <definedName name="д3" localSheetId="6">#REF!</definedName>
    <definedName name="д3" localSheetId="0">#REF!</definedName>
    <definedName name="д3">#REF!</definedName>
    <definedName name="д3_2">#REF!</definedName>
    <definedName name="д3_20">#REF!</definedName>
    <definedName name="д3_25">#REF!</definedName>
    <definedName name="д3_26">#REF!</definedName>
    <definedName name="д3_27">#REF!</definedName>
    <definedName name="д3_32">#REF!</definedName>
    <definedName name="д3_33">#REF!</definedName>
    <definedName name="д3_34">#REF!</definedName>
    <definedName name="д3_41">#REF!</definedName>
    <definedName name="д3_42">#REF!</definedName>
    <definedName name="д3_43">#REF!</definedName>
    <definedName name="д3_45">#REF!</definedName>
    <definedName name="д3_46">#REF!</definedName>
    <definedName name="д3_47">#REF!</definedName>
    <definedName name="д3_49">#REF!</definedName>
    <definedName name="д3_51">#REF!</definedName>
    <definedName name="д3_52">#REF!</definedName>
    <definedName name="д3_53">#REF!</definedName>
    <definedName name="д4">#REF!</definedName>
    <definedName name="д4_2">#REF!</definedName>
    <definedName name="д4_20">#REF!</definedName>
    <definedName name="д4_25">#REF!</definedName>
    <definedName name="д4_26">#REF!</definedName>
    <definedName name="д4_27">#REF!</definedName>
    <definedName name="д4_32">#REF!</definedName>
    <definedName name="д4_33">#REF!</definedName>
    <definedName name="д4_34">#REF!</definedName>
    <definedName name="д4_47">#REF!</definedName>
    <definedName name="д4_49">#REF!</definedName>
    <definedName name="д4_51">#REF!</definedName>
    <definedName name="д4_52">#REF!</definedName>
    <definedName name="д4_53">#REF!</definedName>
    <definedName name="дата">#REF!</definedName>
    <definedName name="Дата_поступления">#REF!</definedName>
    <definedName name="дд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ДД3">#REF!</definedName>
    <definedName name="ддд" localSheetId="0">#REF!</definedName>
    <definedName name="ддд">#REF!</definedName>
    <definedName name="дебит" localSheetId="6">'[25]из сем'!$A$2:$B$362</definedName>
    <definedName name="дебит" localSheetId="0">#REF!</definedName>
    <definedName name="дебит">#REF!</definedName>
    <definedName name="дек02">#REF!</definedName>
    <definedName name="дек2002год">#REF!</definedName>
    <definedName name="Декабрь">#REF!</definedName>
    <definedName name="декабрь2002">#REF!</definedName>
    <definedName name="депозит">#REF!</definedName>
    <definedName name="диагональ">#REF!</definedName>
    <definedName name="Для_Алексея">#REF!</definedName>
    <definedName name="Для_Алексея___0">#REF!</definedName>
    <definedName name="Для_Алексея___14">#REF!</definedName>
    <definedName name="Для_Алексея___23">#REF!</definedName>
    <definedName name="Для_Алексея___28">#REF!</definedName>
    <definedName name="Для_Алексея___40">#REF!</definedName>
    <definedName name="Для_Алексея___52">#REF!</definedName>
    <definedName name="Для_Алексея___53">#REF!</definedName>
    <definedName name="дляни123">#REF!</definedName>
    <definedName name="длянтс">#REF!</definedName>
    <definedName name="дмтс">#REF!</definedName>
    <definedName name="Добыча" localSheetId="6">'[26]Добыча нефти4'!$F$11:$Q$12</definedName>
    <definedName name="Добыча">#REF!</definedName>
    <definedName name="Добыча___0" localSheetId="6">[27]Добычанефти4!$F$11:$Q$12</definedName>
    <definedName name="Добыча___0">#REF!</definedName>
    <definedName name="Добыча___10" localSheetId="6">[28]Добычанефти4!$F$11:$Q$12</definedName>
    <definedName name="Добыча___10">#REF!</definedName>
    <definedName name="Доз5" localSheetId="6">#REF!</definedName>
    <definedName name="Доз5">#REF!</definedName>
    <definedName name="Доз5___0">#REF!</definedName>
    <definedName name="Доз5___10">#REF!</definedName>
    <definedName name="Доз5_2">#REF!</definedName>
    <definedName name="Доз5_20">#REF!</definedName>
    <definedName name="Доз5_25">#REF!</definedName>
    <definedName name="Доз5_26">#REF!</definedName>
    <definedName name="Доз5_27">#REF!</definedName>
    <definedName name="Доз5_32">#REF!</definedName>
    <definedName name="Доз5_33">#REF!</definedName>
    <definedName name="Доз5_34">#REF!</definedName>
    <definedName name="Доз5_47">#REF!</definedName>
    <definedName name="Доз5_49">#REF!</definedName>
    <definedName name="Доз5_51">#REF!</definedName>
    <definedName name="Доз5_52">#REF!</definedName>
    <definedName name="Доз5_53">#REF!</definedName>
    <definedName name="доз6">#REF!</definedName>
    <definedName name="доз6_2">#REF!</definedName>
    <definedName name="доз6_20">#REF!</definedName>
    <definedName name="доз6_25">#REF!</definedName>
    <definedName name="доз6_26">#REF!</definedName>
    <definedName name="доз6_27">#REF!</definedName>
    <definedName name="доз6_32">#REF!</definedName>
    <definedName name="доз6_33">#REF!</definedName>
    <definedName name="доз6_34">#REF!</definedName>
    <definedName name="доз6_47">#REF!</definedName>
    <definedName name="доз6_49">#REF!</definedName>
    <definedName name="доз6_51">#REF!</definedName>
    <definedName name="доз6_52">#REF!</definedName>
    <definedName name="доз6_53">#REF!</definedName>
    <definedName name="долхмп">#REF!</definedName>
    <definedName name="ДОТОС">#REF!</definedName>
    <definedName name="дох">#REF!</definedName>
    <definedName name="е" hidden="1">#REF!</definedName>
    <definedName name="егпщл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ЕдИзм" localSheetId="0">#REF!</definedName>
    <definedName name="ЕдИзм">#REF!</definedName>
    <definedName name="ее1" hidden="1">{"Subs_E",#N/A,FALSE,"SubProj";"Tar_Alm_E",#N/A,FALSE,"Tariffs";"IS_E",#N/A,FALSE,"FSN";"CF_E",#N/A,FALSE,"FSN";"BS_E",#N/A,FALSE,"FSN";"Tum_E",#N/A,FALSE,"Prepaid";"FP_Alm_E",#N/A,FALSE,"FixedPhone";"Staff_E",#N/A,FALSE,"Staff";"Opex_po_dep_E",#N/A,FALSE,"Dep_OpEx";"Opex_po_costs_E",#N/A,FALSE,"Dep_OpEx";"Dep_opex_E",#N/A,FALSE,"Dep_OpEx"}</definedName>
    <definedName name="еее" hidden="1">#REF!</definedName>
    <definedName name="екн" hidden="1">#REF!</definedName>
    <definedName name="ЕЧОРТ" hidden="1">{"Inputs 1","Base",FALSE,"INPUTS";"Inputs 2","Base",FALSE,"INPUTS";"Inputs 3","Base",FALSE,"INPUTS";"Inputs 4","Base",FALSE,"INPUTS";"Inputs 5","Base",FALSE,"INPUTS"}</definedName>
    <definedName name="ж" hidden="1">#REF!</definedName>
    <definedName name="жанара" localSheetId="6">[29]Форма2!$D$129:$F$132,[29]Форма2!$D$134:$F$135,[29]Форма2!$D$137:$F$140,[29]Форма2!$D$142:$F$144,[29]Форма2!$D$146:$F$150,[29]Форма2!$D$152:$F$154,[29]Форма2!$D$156:$F$162,[29]Форма2!$D$129</definedName>
    <definedName name="жанара" localSheetId="0">#REF!,#REF!,#REF!,#REF!,#REF!,#REF!,#REF!,#REF!</definedName>
    <definedName name="жанара">#REF!,#REF!,#REF!,#REF!,#REF!,#REF!,#REF!,#REF!</definedName>
    <definedName name="жд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жж">#REF!</definedName>
    <definedName name="жжждл">#REF!</definedName>
    <definedName name="жодлт" hidden="1">#REF!</definedName>
    <definedName name="з" hidden="1">#REF!</definedName>
    <definedName name="з___0">#REF!</definedName>
    <definedName name="з___14">#REF!</definedName>
    <definedName name="з___23">#REF!</definedName>
    <definedName name="з___28">#REF!</definedName>
    <definedName name="з___40">#REF!</definedName>
    <definedName name="за2002">#REF!</definedName>
    <definedName name="за4мес">#REF!</definedName>
    <definedName name="_xlnm.Print_Titles" localSheetId="7">ТС_ГВ!$7:$7</definedName>
    <definedName name="_xlnm.Print_Titles" localSheetId="1">'ТС-ПВ'!$6:$6</definedName>
    <definedName name="_xlnm.Print_Titles" localSheetId="2">'ТС-ТВ'!$5:$6</definedName>
    <definedName name="_xlnm.Print_Titles" localSheetId="6">'ТС-ТВ '!#REF!</definedName>
    <definedName name="_xlnm.Print_Titles" localSheetId="0">#REF!</definedName>
    <definedName name="_xlnm.Print_Titles">#REF!</definedName>
    <definedName name="Зарплата">#REF!</definedName>
    <definedName name="зз">#REF!</definedName>
    <definedName name="зквартал">#REF!</definedName>
    <definedName name="ЗКМУ_АО_ЭСАМ">#REF!</definedName>
    <definedName name="зпетр" localSheetId="6">'[30]14.1.2.2.(Услуги связи)'!#REF!</definedName>
    <definedName name="зпетр" localSheetId="0">#REF!</definedName>
    <definedName name="зпетр">#REF!</definedName>
    <definedName name="И" localSheetId="6">'[4]7.1'!#REF!</definedName>
    <definedName name="и" localSheetId="0" hidden="1">#REF!</definedName>
    <definedName name="И">#REF!</definedName>
    <definedName name="И___0">#REF!+#REF!+#REF!+#REF!+#REF!+#REF!+#REF!+#REF!+#REF!</definedName>
    <definedName name="И___14">#REF!+#REF!+#REF!+#REF!+#REF!+#REF!+#REF!+#REF!+#REF!</definedName>
    <definedName name="И___28">#REF!+#REF!+#REF!+#REF!+#REF!+#REF!+#REF!+#REF!+#REF!</definedName>
    <definedName name="И___40">#REF!+#REF!+#REF!+#REF!+#REF!+#REF!+#REF!+#REF!+#REF!</definedName>
    <definedName name="и208">#REF!</definedName>
    <definedName name="ибз" localSheetId="6">'[30]14.1.2.2.(Услуги связи)'!#REF!</definedName>
    <definedName name="ибз">#REF!</definedName>
    <definedName name="известняк">#REF!</definedName>
    <definedName name="иии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ииииии">#REF!</definedName>
    <definedName name="илодбио" hidden="1">#REF!</definedName>
    <definedName name="импорт" localSheetId="6">#REF!</definedName>
    <definedName name="импорт" localSheetId="0">#REF!</definedName>
    <definedName name="импорт">#REF!</definedName>
    <definedName name="импорт_2">#REF!</definedName>
    <definedName name="импорт_20">#REF!</definedName>
    <definedName name="импорт_25">#REF!</definedName>
    <definedName name="импорт_26">#REF!</definedName>
    <definedName name="импорт_27">#REF!</definedName>
    <definedName name="импорт_32">#REF!</definedName>
    <definedName name="импорт_33">#REF!</definedName>
    <definedName name="импорт_34">#REF!</definedName>
    <definedName name="импорт_41">#REF!</definedName>
    <definedName name="импорт_42">#REF!</definedName>
    <definedName name="импорт_43">#REF!</definedName>
    <definedName name="импорт_45">#REF!</definedName>
    <definedName name="импорт_46">#REF!</definedName>
    <definedName name="импорт_47">#REF!</definedName>
    <definedName name="импорт_49">#REF!</definedName>
    <definedName name="импорт_51">#REF!</definedName>
    <definedName name="импорт_52">#REF!</definedName>
    <definedName name="импорт_53">#REF!</definedName>
    <definedName name="индплан">#REF!</definedName>
    <definedName name="индплан_2">#REF!</definedName>
    <definedName name="индплан_20">#REF!</definedName>
    <definedName name="индплан_25">#REF!</definedName>
    <definedName name="индплан_26">#REF!</definedName>
    <definedName name="индплан_27">#REF!</definedName>
    <definedName name="индплан_32">#REF!</definedName>
    <definedName name="индплан_33">#REF!</definedName>
    <definedName name="индплан_34">#REF!</definedName>
    <definedName name="индплан_41">#REF!</definedName>
    <definedName name="индплан_42">#REF!</definedName>
    <definedName name="индплан_43">#REF!</definedName>
    <definedName name="индплан_45">#REF!</definedName>
    <definedName name="индплан_46">#REF!</definedName>
    <definedName name="индплан_47">#REF!</definedName>
    <definedName name="индплан_49">#REF!</definedName>
    <definedName name="индплан_51">#REF!</definedName>
    <definedName name="индплан_52">#REF!</definedName>
    <definedName name="индплан_53">#REF!</definedName>
    <definedName name="индцкавг98" localSheetId="6" hidden="1">{#N/A,#N/A,TRUE,"Лист1";#N/A,#N/A,TRUE,"Лист2";#N/A,#N/A,TRUE,"Лист3"}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струмент" localSheetId="6">'[7]7НК'!#REF!</definedName>
    <definedName name="Инструмент">#REF!</definedName>
    <definedName name="интерн" localSheetId="6">'[30]14.1.2.2.(Услуги связи)'!#REF!</definedName>
    <definedName name="интерн">#REF!</definedName>
    <definedName name="иолб" hidden="1">#REF!</definedName>
    <definedName name="иопрг">#REF!</definedName>
    <definedName name="иопрг___0">#REF!</definedName>
    <definedName name="иопрг___14">#REF!</definedName>
    <definedName name="иопрг___23">#REF!</definedName>
    <definedName name="иопрг___28">#REF!</definedName>
    <definedName name="иопрг___40">#REF!</definedName>
    <definedName name="ИПН">#REF!</definedName>
    <definedName name="ипн1">#REF!</definedName>
    <definedName name="ироллжэ99" hidden="1">{#N/A,#N/A,TRUE,"Лист1";#N/A,#N/A,TRUE,"Лист2";#N/A,#N/A,TRUE,"Лист3"}</definedName>
    <definedName name="ирро">#REF!</definedName>
    <definedName name="ирро___0">#REF!</definedName>
    <definedName name="ирро___40">#REF!</definedName>
    <definedName name="Исполнение">#REF!</definedName>
    <definedName name="итм">#REF!</definedName>
    <definedName name="Итого">#REF!+#REF!+#REF!+#REF!+#REF!+#REF!+#REF!+#REF!+#REF!</definedName>
    <definedName name="Итого___0">#REF!+#REF!+#REF!+#REF!+#REF!+#REF!+#REF!+#REF!+#REF!</definedName>
    <definedName name="Итого___14">#REF!+#REF!+#REF!+#REF!+#REF!+#REF!+#REF!+#REF!+#REF!</definedName>
    <definedName name="Итого___23">#REF!+#REF!+#REF!+#REF!+#REF!+#REF!+#REF!+#REF!+#REF!</definedName>
    <definedName name="Итого___28">#REF!+#REF!+#REF!+#REF!+#REF!+#REF!+#REF!+#REF!+#REF!</definedName>
    <definedName name="Итого___40">#REF!+#REF!+#REF!+#REF!+#REF!+#REF!+#REF!+#REF!+#REF!</definedName>
    <definedName name="ИТЬБЮ">#REF!</definedName>
    <definedName name="ишглд" hidden="1">#REF!</definedName>
    <definedName name="Июль">#REF!</definedName>
    <definedName name="июль2002">#REF!</definedName>
    <definedName name="Июнь">#REF!</definedName>
    <definedName name="й" localSheetId="6">'[7]12НК'!й</definedName>
    <definedName name="й" localSheetId="0" hidden="1">#REF!</definedName>
    <definedName name="й">#REF!</definedName>
    <definedName name="йй" localSheetId="6">'[7]12НК'!йй</definedName>
    <definedName name="йй" localSheetId="0">#N/A</definedName>
    <definedName name="йй">#REF!</definedName>
    <definedName name="йцуу">#REF!</definedName>
    <definedName name="к" hidden="1">#REF!</definedName>
    <definedName name="Казэнергоремонт">#REF!</definedName>
    <definedName name="Кайдаш" localSheetId="6">[29]Форма2!$C$19:$C$24,[29]Форма2!$E$19:$F$24,[29]Форма2!$D$26:$F$31,[29]Форма2!$C$33:$C$38,[29]Форма2!$E$33:$F$38,[29]Форма2!$D$40:$F$43,[29]Форма2!$C$45:$C$48,[29]Форма2!$E$45:$F$48,[29]Форма2!$C$19</definedName>
    <definedName name="Кайдаш" localSheetId="0">#REF!,#REF!,#REF!,#REF!,#REF!,#REF!,#REF!,#REF!,#REF!</definedName>
    <definedName name="Кайдаш">#REF!,#REF!,#REF!,#REF!,#REF!,#REF!,#REF!,#REF!,#REF!</definedName>
    <definedName name="карт" localSheetId="6">'[30]14.1.2.2.(Услуги связи)'!#REF!</definedName>
    <definedName name="карт">#REF!</definedName>
    <definedName name="Квартал1">#REF!</definedName>
    <definedName name="Квартал2">#REF!</definedName>
    <definedName name="Квартал3">#REF!</definedName>
    <definedName name="Квартал4">#REF!</definedName>
    <definedName name="ке" localSheetId="6">'[7]12НК'!ке</definedName>
    <definedName name="КЕ" localSheetId="0" hidden="1">{#N/A,#N/A,FALSE,"Resid CPRIV";#N/A,#N/A,FALSE,"Comer_CPRIVKsum";#N/A,#N/A,FALSE,"General (2)";#N/A,#N/A,FALSE,"Oficial";#N/A,#N/A,FALSE,"Resumen";#N/A,#N/A,FALSE,"Escenarios"}</definedName>
    <definedName name="ке">#REF!</definedName>
    <definedName name="Кегок2" localSheetId="6" hidden="1">{#N/A,#N/A,TRUE,"Лист1";#N/A,#N/A,TRUE,"Лист2";#N/A,#N/A,TRUE,"Лист3"}</definedName>
    <definedName name="Кегок2" localSheetId="0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ппппппппппп" localSheetId="6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КИП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Класс">#REF!</definedName>
    <definedName name="кокс">#REF!</definedName>
    <definedName name="комп1" localSheetId="6">'[30]14.1.2.2.(Услуги связи)'!#REF!</definedName>
    <definedName name="комп1" localSheetId="0">#REF!</definedName>
    <definedName name="комп1">#REF!</definedName>
    <definedName name="кор">#REF!</definedName>
    <definedName name="крс">#REF!</definedName>
    <definedName name="КТМ">#REF!</definedName>
    <definedName name="курс_2005" localSheetId="6">#REF!</definedName>
    <definedName name="курс_2005" localSheetId="0">#REF!</definedName>
    <definedName name="курс_2005">#REF!</definedName>
    <definedName name="курс_2005_2">#REF!</definedName>
    <definedName name="курс_2005_20">#REF!</definedName>
    <definedName name="курс_2005_25">#REF!</definedName>
    <definedName name="курс_2005_26">#REF!</definedName>
    <definedName name="курс_2005_27">#REF!</definedName>
    <definedName name="курс_2005_32">#REF!</definedName>
    <definedName name="курс_2005_33">#REF!</definedName>
    <definedName name="курс_2005_34">#REF!</definedName>
    <definedName name="курс_2005_35">#REF!</definedName>
    <definedName name="курс_2005_41">#REF!</definedName>
    <definedName name="курс_2005_42">#REF!</definedName>
    <definedName name="курс_2005_43">#REF!</definedName>
    <definedName name="курс_2005_45">#REF!</definedName>
    <definedName name="курс_2005_46">#REF!</definedName>
    <definedName name="курс_2005_47">#REF!</definedName>
    <definedName name="курс_2005_49">#REF!</definedName>
    <definedName name="курс_2005_51">#REF!</definedName>
    <definedName name="курс_2005_52">#REF!</definedName>
    <definedName name="курс_2005_53">#REF!</definedName>
    <definedName name="курс_2006" localSheetId="6">#REF!</definedName>
    <definedName name="курс_2006" localSheetId="0">#REF!</definedName>
    <definedName name="курс_2006">#REF!</definedName>
    <definedName name="курс_2006_2">#REF!</definedName>
    <definedName name="курс_2006_20">#REF!</definedName>
    <definedName name="курс_2006_25">#REF!</definedName>
    <definedName name="курс_2006_26">#REF!</definedName>
    <definedName name="курс_2006_27">#REF!</definedName>
    <definedName name="курс_2006_32">#REF!</definedName>
    <definedName name="курс_2006_33">#REF!</definedName>
    <definedName name="курс_2006_34">#REF!</definedName>
    <definedName name="курс_2006_41">#REF!</definedName>
    <definedName name="курс_2006_42">#REF!</definedName>
    <definedName name="курс_2006_43">#REF!</definedName>
    <definedName name="курс_2006_45">#REF!</definedName>
    <definedName name="курс_2006_46">#REF!</definedName>
    <definedName name="курс_2006_47">#REF!</definedName>
    <definedName name="курс_2006_49">#REF!</definedName>
    <definedName name="курс_2006_51">#REF!</definedName>
    <definedName name="курс_2006_52">#REF!</definedName>
    <definedName name="курс_2006_53">#REF!</definedName>
    <definedName name="курс_2007">#REF!</definedName>
    <definedName name="курс_2007_2">#REF!</definedName>
    <definedName name="курс_2007_20">#REF!</definedName>
    <definedName name="курс_2007_25">#REF!</definedName>
    <definedName name="курс_2007_26">#REF!</definedName>
    <definedName name="курс_2007_27">#REF!</definedName>
    <definedName name="курс_2007_32">#REF!</definedName>
    <definedName name="курс_2007_33">#REF!</definedName>
    <definedName name="курс_2007_34">#REF!</definedName>
    <definedName name="курс_2007_41">#REF!</definedName>
    <definedName name="курс_2007_42">#REF!</definedName>
    <definedName name="курс_2007_43">#REF!</definedName>
    <definedName name="курс_2007_45">#REF!</definedName>
    <definedName name="курс_2007_46">#REF!</definedName>
    <definedName name="курс_2007_47">#REF!</definedName>
    <definedName name="курс_2007_49">#REF!</definedName>
    <definedName name="курс_2007_51">#REF!</definedName>
    <definedName name="курс_2007_52">#REF!</definedName>
    <definedName name="курс_2007_53">#REF!</definedName>
    <definedName name="курс_2008">#REF!</definedName>
    <definedName name="курс_2008_2">#REF!</definedName>
    <definedName name="курс_2008_20">#REF!</definedName>
    <definedName name="курс_2008_25">#REF!</definedName>
    <definedName name="курс_2008_26">#REF!</definedName>
    <definedName name="курс_2008_27">#REF!</definedName>
    <definedName name="курс_2008_32">#REF!</definedName>
    <definedName name="курс_2008_33">#REF!</definedName>
    <definedName name="курс_2008_34">#REF!</definedName>
    <definedName name="курс_2008_47">#REF!</definedName>
    <definedName name="курс_2008_49">#REF!</definedName>
    <definedName name="курс_2008_51">#REF!</definedName>
    <definedName name="курс_2008_52">#REF!</definedName>
    <definedName name="курс_2008_53">#REF!</definedName>
    <definedName name="курс_2009">#REF!</definedName>
    <definedName name="курс_2009_2">#REF!</definedName>
    <definedName name="курс_2009_20">#REF!</definedName>
    <definedName name="курс_2009_25">#REF!</definedName>
    <definedName name="курс_2009_26">#REF!</definedName>
    <definedName name="курс_2009_27">#REF!</definedName>
    <definedName name="курс_2009_32">#REF!</definedName>
    <definedName name="курс_2009_33">#REF!</definedName>
    <definedName name="курс_2009_34">#REF!</definedName>
    <definedName name="курс_2009_47">#REF!</definedName>
    <definedName name="курс_2009_49">#REF!</definedName>
    <definedName name="курс_2009_51">#REF!</definedName>
    <definedName name="курс_2009_52">#REF!</definedName>
    <definedName name="курс_2009_53">#REF!</definedName>
    <definedName name="курс_2010">#REF!</definedName>
    <definedName name="курс_2010_2">#REF!</definedName>
    <definedName name="курс_2010_20">#REF!</definedName>
    <definedName name="курс_2010_25">#REF!</definedName>
    <definedName name="курс_2010_26">#REF!</definedName>
    <definedName name="курс_2010_27">#REF!</definedName>
    <definedName name="курс_2010_32">#REF!</definedName>
    <definedName name="курс_2010_33">#REF!</definedName>
    <definedName name="курс_2010_34">#REF!</definedName>
    <definedName name="курс_2010_47">#REF!</definedName>
    <definedName name="курс_2010_49">#REF!</definedName>
    <definedName name="курс_2010_51">#REF!</definedName>
    <definedName name="курс_2010_52">#REF!</definedName>
    <definedName name="курс_2010_53">#REF!</definedName>
    <definedName name="курсБ" localSheetId="6">'[31]  2.3.2'!#REF!</definedName>
    <definedName name="курсБ">#REF!</definedName>
    <definedName name="кууу">#REF!</definedName>
    <definedName name="л" hidden="1">#REF!</definedName>
    <definedName name="лаоч" hidden="1">#REF!</definedName>
    <definedName name="лддлд">#REF!</definedName>
    <definedName name="лдо">#REF!</definedName>
    <definedName name="лены">#N/A</definedName>
    <definedName name="лист">#REF!</definedName>
    <definedName name="лист1" localSheetId="6">#REF!</definedName>
    <definedName name="лист1" localSheetId="0">#REF!</definedName>
    <definedName name="лист1">#REF!</definedName>
    <definedName name="лист1_2">#REF!</definedName>
    <definedName name="лист1_20">#REF!</definedName>
    <definedName name="лист1_25">#REF!</definedName>
    <definedName name="лист1_26">#REF!</definedName>
    <definedName name="лист1_27">#REF!</definedName>
    <definedName name="лист1_32">#REF!</definedName>
    <definedName name="лист1_33">#REF!</definedName>
    <definedName name="лист1_34">#REF!</definedName>
    <definedName name="лист1_47">#REF!</definedName>
    <definedName name="лист1_49">#REF!</definedName>
    <definedName name="лист1_51">#REF!</definedName>
    <definedName name="лист1_52">#REF!</definedName>
    <definedName name="лист1_53">#REF!</definedName>
    <definedName name="лл0089" hidden="1">{#N/A,#N/A,TRUE,"Лист1";#N/A,#N/A,TRUE,"Лист2";#N/A,#N/A,TRUE,"Лист3"}</definedName>
    <definedName name="ллл" localSheetId="0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ллл">#REF!</definedName>
    <definedName name="м" hidden="1">#REF!</definedName>
    <definedName name="магнезит_металлургический">#REF!</definedName>
    <definedName name="Май">#REF!</definedName>
    <definedName name="Макрос1">#N/A</definedName>
    <definedName name="Макрос1_6">#N/A</definedName>
    <definedName name="Макрос2">#REF!</definedName>
    <definedName name="Макрос3">#REF!</definedName>
    <definedName name="Макрос4">#REF!</definedName>
    <definedName name="Март">#REF!</definedName>
    <definedName name="март02г">#REF!</definedName>
    <definedName name="март2002">#REF!</definedName>
    <definedName name="масла">#REF!</definedName>
    <definedName name="мбр" localSheetId="6">[24]Пр2!#REF!</definedName>
    <definedName name="мбр">#REF!</definedName>
    <definedName name="мго" hidden="1">#REF!</definedName>
    <definedName name="медь_катодная">#REF!</definedName>
    <definedName name="металлический_магний">#REF!</definedName>
    <definedName name="млдб" hidden="1">#REF!</definedName>
    <definedName name="млмрльмр" hidden="1">{"GAN.Y PERD.RESUMIDO",#N/A,FALSE,"Hoja1";"GAN.Y PERD.DETALLADO",#N/A,FALSE,"Hoja1"}</definedName>
    <definedName name="млшбь" hidden="1">#REF!</definedName>
    <definedName name="ммм" localSheetId="6">#REF!</definedName>
    <definedName name="ммм" localSheetId="0">#REF!</definedName>
    <definedName name="ммм">#REF!</definedName>
    <definedName name="ммм_2">#REF!</definedName>
    <definedName name="ммм_20">#REF!</definedName>
    <definedName name="ммм_25">#REF!</definedName>
    <definedName name="ммм_26">#REF!</definedName>
    <definedName name="ммм_27">#REF!</definedName>
    <definedName name="ммм_32">#REF!</definedName>
    <definedName name="ммм_33">#REF!</definedName>
    <definedName name="ммм_34">#REF!</definedName>
    <definedName name="ммм_41">#REF!</definedName>
    <definedName name="ммм_42">#REF!</definedName>
    <definedName name="ммм_43">#REF!</definedName>
    <definedName name="ммм_45">#REF!</definedName>
    <definedName name="ммм_46">#REF!</definedName>
    <definedName name="ммм_47">#REF!</definedName>
    <definedName name="ммм_49">#REF!</definedName>
    <definedName name="ммм_51">#REF!</definedName>
    <definedName name="ммм_52">#REF!</definedName>
    <definedName name="ммм_53">#REF!</definedName>
    <definedName name="мммм">#REF!</definedName>
    <definedName name="МО001">#REF!</definedName>
    <definedName name="мобллм" hidden="1">#REF!</definedName>
    <definedName name="мол" hidden="1">#REF!</definedName>
    <definedName name="молдб" hidden="1">#REF!</definedName>
    <definedName name="МП_Лангуст">#REF!</definedName>
    <definedName name="мрлбьм" hidden="1">#REF!</definedName>
    <definedName name="мрол" hidden="1">#REF!</definedName>
    <definedName name="мролмь" hidden="1">#REF!</definedName>
    <definedName name="мромнг" hidden="1">#REF!</definedName>
    <definedName name="мроь" hidden="1">#REF!</definedName>
    <definedName name="МРП">#REF!</definedName>
    <definedName name="МРП_2">#REF!</definedName>
    <definedName name="МРП_20">#REF!</definedName>
    <definedName name="МРП_25">#REF!</definedName>
    <definedName name="МРП_26">#REF!</definedName>
    <definedName name="МРП_27">#REF!</definedName>
    <definedName name="МРП_32">#REF!</definedName>
    <definedName name="МРП_33">#REF!</definedName>
    <definedName name="МРП_34">#REF!</definedName>
    <definedName name="МРП_41">#REF!</definedName>
    <definedName name="МРП_42">#REF!</definedName>
    <definedName name="МРП_43">#REF!</definedName>
    <definedName name="МРП_45">#REF!</definedName>
    <definedName name="МРП_46">#REF!</definedName>
    <definedName name="МРП_47">#REF!</definedName>
    <definedName name="МРП_49">#REF!</definedName>
    <definedName name="МРП_51">#REF!</definedName>
    <definedName name="МРП_52">#REF!</definedName>
    <definedName name="МРП_53">#REF!</definedName>
    <definedName name="мрп_6">#REF!</definedName>
    <definedName name="МСУ_104">#REF!</definedName>
    <definedName name="мсфо">#REF!</definedName>
    <definedName name="мтт">#REF!</definedName>
    <definedName name="МФЕ">#REF!</definedName>
    <definedName name="мым" localSheetId="6">'[7]12НК'!мым</definedName>
    <definedName name="мым" localSheetId="0">#N/A</definedName>
    <definedName name="мым">#REF!</definedName>
    <definedName name="н" hidden="1">#REF!</definedName>
    <definedName name="Н_И">#REF!</definedName>
    <definedName name="наз">#REF!</definedName>
    <definedName name="Найля" localSheetId="6">[29]Форма2!$C$51:$C$58,[29]Форма2!$E$51:$F$58,[29]Форма2!$C$60:$C$63,[29]Форма2!$E$60:$F$63,[29]Форма2!$C$65:$C$67,[29]Форма2!$E$65:$F$67,[29]Форма2!$C$51</definedName>
    <definedName name="Найля" localSheetId="0">#REF!,#REF!,#REF!,#REF!,#REF!,#REF!,#REF!</definedName>
    <definedName name="Найля">#REF!,#REF!,#REF!,#REF!,#REF!,#REF!,#REF!</definedName>
    <definedName name="налог" localSheetId="6">#REF!</definedName>
    <definedName name="налог">#REF!</definedName>
    <definedName name="нг" hidden="1">{"SALARIOS",#N/A,FALSE,"Hoja3";"SUELDOS EMPLEADOS",#N/A,FALSE,"Hoja4";"SUELDOS EJECUTIVOS",#N/A,FALSE,"Hoja5"}</definedName>
    <definedName name="нго" hidden="1">#REF!</definedName>
    <definedName name="нгшгще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НДС">#REF!</definedName>
    <definedName name="НДС_5">#REF!</definedName>
    <definedName name="НДС_9">#REF!</definedName>
    <definedName name="негоосм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Нер">#REF!</definedName>
    <definedName name="Нерезиденты">#REF!</definedName>
    <definedName name="ни">#REF!</definedName>
    <definedName name="никель_катодный">#REF!</definedName>
    <definedName name="Никитина_62192" localSheetId="7">#REF!</definedName>
    <definedName name="Никитина_62192" localSheetId="1">#REF!</definedName>
    <definedName name="Никитина_62192" localSheetId="2">#REF!</definedName>
    <definedName name="Никитина_62192" localSheetId="6">#REF!</definedName>
    <definedName name="Никитина_62192">#REF!</definedName>
    <definedName name="нл" hidden="1">#REF!</definedName>
    <definedName name="НМА_Н_И">#REF!</definedName>
    <definedName name="НМА_НИ">#REF!</definedName>
    <definedName name="НМА_ПС">#REF!</definedName>
    <definedName name="НОВ">#REF!</definedName>
    <definedName name="НовПлСч">#REF!</definedName>
    <definedName name="Ноябрь">#REF!</definedName>
    <definedName name="нр" hidden="1">#REF!</definedName>
    <definedName name="нтс1">#REF!+#REF!+#REF!+#REF!+#REF!+#REF!+#REF!+#REF!+#REF!</definedName>
    <definedName name="нщрш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о" hidden="1">#REF!</definedName>
    <definedName name="_xlnm.Print_Area" localSheetId="3">'Расшифровка, тенге'!$A$1:$J$272</definedName>
    <definedName name="_xlnm.Print_Area" localSheetId="7">ТС_ГВ!$A$2:$F$80</definedName>
    <definedName name="_xlnm.Print_Area" localSheetId="1">'ТС-ПВ'!$A$1:$F$158</definedName>
    <definedName name="_xlnm.Print_Area" localSheetId="2">'ТС-ТВ'!$A$1:$Q$208</definedName>
    <definedName name="_xlnm.Print_Area" localSheetId="6">'ТС-ТВ '!$A$1:$F$145</definedName>
    <definedName name="_xlnm.Print_Area" localSheetId="0">'ТС-ТЭ'!$A$1:$F$98</definedName>
    <definedName name="_xlnm.Print_Area">#N/A</definedName>
    <definedName name="Область_печати_ИМ">#REF!</definedName>
    <definedName name="обор">#REF!,#REF!,#REF!,#REF!,#REF!,#REF!,#REF!,#REF!,#REF!,#REF!,#REF!,#REF!</definedName>
    <definedName name="обороты">#REF!,#REF!,#REF!,#REF!,#REF!,#REF!,#REF!,#REF!,#REF!</definedName>
    <definedName name="оксана">#REF!+#REF!+#REF!+#REF!+#REF!+#REF!+#REF!+#REF!+#REF!</definedName>
    <definedName name="окт">#REF!</definedName>
    <definedName name="Октябрь">#REF!</definedName>
    <definedName name="октябрь2002">#REF!</definedName>
    <definedName name="октябрьуслуги">#REF!</definedName>
    <definedName name="олбд" hidden="1">#REF!</definedName>
    <definedName name="олбьт" hidden="1">#REF!</definedName>
    <definedName name="оля">#REF!</definedName>
    <definedName name="оо" localSheetId="6">#REF!</definedName>
    <definedName name="оо" localSheetId="0" hidden="1">{#N/A,#N/A,TRUE,"Лист1";#N/A,#N/A,TRUE,"Лист2";#N/A,#N/A,TRUE,"Лист3"}</definedName>
    <definedName name="оо">#REF!</definedName>
    <definedName name="ооне">#REF!</definedName>
    <definedName name="ооо">#N/A</definedName>
    <definedName name="опр">#REF!</definedName>
    <definedName name="ор">#REF!</definedName>
    <definedName name="Ора" localSheetId="6">'[32]поставка сравн13'!$A$1:$Q$30</definedName>
    <definedName name="Ора" localSheetId="0">#REF!</definedName>
    <definedName name="Ора">#REF!</definedName>
    <definedName name="Ораз" localSheetId="6">[21]Форма2!$D$179:$F$185,[21]Форма2!$D$175:$F$177,[21]Форма2!$D$165:$F$173,[21]Форма2!$D$165</definedName>
    <definedName name="Ораз" localSheetId="0">#N/A</definedName>
    <definedName name="Ораз">#REF!,#REF!,#REF!,#REF!</definedName>
    <definedName name="орпавв">#REF!</definedName>
    <definedName name="ОС">#REF!</definedName>
    <definedName name="оснастка">#REF!</definedName>
    <definedName name="п" hidden="1">#REF!</definedName>
    <definedName name="пававп" localSheetId="6">#REF!</definedName>
    <definedName name="пававп" localSheetId="0">#REF!</definedName>
    <definedName name="пававп">#REF!</definedName>
    <definedName name="пар">#REF!</definedName>
    <definedName name="пглльар" hidden="1">{#N/A,#N/A,TRUE,"RESULTS";#N/A,#N/A,TRUE,"REV REQUIRE";#N/A,#N/A,TRUE,"RATEBASE";#N/A,#N/A,TRUE,"LEVELIZED"}</definedName>
    <definedName name="пгшщ" hidden="1">#REF!</definedName>
    <definedName name="пен">#REF!</definedName>
    <definedName name="первый" localSheetId="6">#REF!</definedName>
    <definedName name="первый" localSheetId="0">#REF!</definedName>
    <definedName name="первый">#REF!</definedName>
    <definedName name="первый_2">#REF!</definedName>
    <definedName name="первый_20">#REF!</definedName>
    <definedName name="первый_25">#REF!</definedName>
    <definedName name="первый_26">#REF!</definedName>
    <definedName name="первый_27">#REF!</definedName>
    <definedName name="первый_32">#REF!</definedName>
    <definedName name="первый_33">#REF!</definedName>
    <definedName name="первый_34">#REF!</definedName>
    <definedName name="первый_47">#REF!</definedName>
    <definedName name="первый_49">#REF!</definedName>
    <definedName name="первый_51">#REF!</definedName>
    <definedName name="первый_52">#REF!</definedName>
    <definedName name="первый_53">#REF!</definedName>
    <definedName name="плавиковая_кислота">#REF!</definedName>
    <definedName name="плгшщпг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плпол">#REF!</definedName>
    <definedName name="плшдшрщ" hidden="1">{"Rep 1",#N/A,FALSE,"Reports";"Rep 2",#N/A,FALSE,"Reports";"Rep 3",#N/A,FALSE,"Reports";"Rep 4",#N/A,FALSE,"Reports"}</definedName>
    <definedName name="пнсчлд" hidden="1">#REF!</definedName>
    <definedName name="по" hidden="1">#REF!</definedName>
    <definedName name="Подготовка_к_печати_и_сохранение0710">#N/A</definedName>
    <definedName name="Подготовка_к_печати_и_сохранение0710_6">#N/A</definedName>
    <definedName name="Подр" localSheetId="7">[33]Подр!$C$4:$C$46</definedName>
    <definedName name="Подр" localSheetId="2">#REF!</definedName>
    <definedName name="Подр" localSheetId="6">#REF!</definedName>
    <definedName name="Подр" localSheetId="0">#REF!</definedName>
    <definedName name="Подр">#REF!</definedName>
    <definedName name="Подр_Страхование">#REF!</definedName>
    <definedName name="Подраделения_Мульти">#REF!:INDEX(#REF!, COUNTA(#REF!),)</definedName>
    <definedName name="Подразделения">#REF!</definedName>
    <definedName name="пойнт" localSheetId="6">'[30]14.1.2.2.(Услуги связи)'!#REF!</definedName>
    <definedName name="пойнт" localSheetId="0">#REF!</definedName>
    <definedName name="пойнт">#REF!</definedName>
    <definedName name="пон" hidden="1">#REF!</definedName>
    <definedName name="пон1" hidden="1">#REF!</definedName>
    <definedName name="пон2" hidden="1">#REF!</definedName>
    <definedName name="пон3" hidden="1">#REF!</definedName>
    <definedName name="пон4" hidden="1">#REF!</definedName>
    <definedName name="пос" hidden="1">#REF!</definedName>
    <definedName name="пп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ппп" hidden="1">#REF!</definedName>
    <definedName name="пппп" hidden="1">#REF!</definedName>
    <definedName name="ппппп" hidden="1">#REF!</definedName>
    <definedName name="пр" hidden="1">#REF!</definedName>
    <definedName name="прврс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Предприятия" localSheetId="6">'[34]#ССЫЛКА'!$A$1:$D$64</definedName>
    <definedName name="Предприятия" localSheetId="0">#REF!</definedName>
    <definedName name="Предприятия">#REF!</definedName>
    <definedName name="прибыль">#REF!+#REF!</definedName>
    <definedName name="прибыль3" localSheetId="6" hidden="1">{#N/A,#N/A,TRUE,"Лист1";#N/A,#N/A,TRUE,"Лист2";#N/A,#N/A,TRUE,"Лист3"}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20">#REF!</definedName>
    <definedName name="Прил20___0">#REF!</definedName>
    <definedName name="Прил20___14">#REF!</definedName>
    <definedName name="Прил20___28">#REF!</definedName>
    <definedName name="Прил20___40">#REF!</definedName>
    <definedName name="прило" hidden="1">{#N/A,#N/A,TRUE,"Лист1";#N/A,#N/A,TRUE,"Лист2";#N/A,#N/A,TRUE,"Лист3"}</definedName>
    <definedName name="проверка">#REF!</definedName>
    <definedName name="Прог" localSheetId="6">#REF!</definedName>
    <definedName name="Прог" localSheetId="0">#REF!</definedName>
    <definedName name="Прог">#REF!</definedName>
    <definedName name="Прог_2">#REF!</definedName>
    <definedName name="Прог_20">#REF!</definedName>
    <definedName name="Прог_25">#REF!</definedName>
    <definedName name="Прог_26">#REF!</definedName>
    <definedName name="Прог_27">#REF!</definedName>
    <definedName name="Прог_32">#REF!</definedName>
    <definedName name="Прог_33">#REF!</definedName>
    <definedName name="Прог_34">#REF!</definedName>
    <definedName name="Прог_35">#REF!</definedName>
    <definedName name="Прог_41">#REF!</definedName>
    <definedName name="Прог_42">#REF!</definedName>
    <definedName name="Прог_43">#REF!</definedName>
    <definedName name="Прог_45">#REF!</definedName>
    <definedName name="Прог_46">#REF!</definedName>
    <definedName name="Прог_47">#REF!</definedName>
    <definedName name="Прог_49">#REF!</definedName>
    <definedName name="Прог_51">#REF!</definedName>
    <definedName name="Прог_52">#REF!</definedName>
    <definedName name="Прог_53">#REF!</definedName>
    <definedName name="Прогрес">#REF!,#REF!,#REF!,#REF!,#REF!,#REF!,#REF!,#REF!</definedName>
    <definedName name="промвода">#REF!</definedName>
    <definedName name="пррл12">#REF!</definedName>
    <definedName name="пррр">#REF!</definedName>
    <definedName name="пррррр" localSheetId="6">#REF!</definedName>
    <definedName name="пррррр" localSheetId="0">#REF!</definedName>
    <definedName name="пррррр">#REF!</definedName>
    <definedName name="пррррр_2">#REF!</definedName>
    <definedName name="пррррр_20">#REF!</definedName>
    <definedName name="пррррр_25">#REF!</definedName>
    <definedName name="пррррр_26">#REF!</definedName>
    <definedName name="пррррр_27">#REF!</definedName>
    <definedName name="пррррр_32">#REF!</definedName>
    <definedName name="пррррр_33">#REF!</definedName>
    <definedName name="пррррр_34">#REF!</definedName>
    <definedName name="пррррр_41">#REF!</definedName>
    <definedName name="пррррр_42">#REF!</definedName>
    <definedName name="пррррр_43">#REF!</definedName>
    <definedName name="пррррр_45">#REF!</definedName>
    <definedName name="пррррр_46">#REF!</definedName>
    <definedName name="пррррр_47">#REF!</definedName>
    <definedName name="пррррр_49">#REF!</definedName>
    <definedName name="пррррр_51">#REF!</definedName>
    <definedName name="пррррр_52">#REF!</definedName>
    <definedName name="пррррр_53">#REF!</definedName>
    <definedName name="прррррр" localSheetId="6">#REF!</definedName>
    <definedName name="прррррр" localSheetId="0">#REF!</definedName>
    <definedName name="прррррр">#REF!</definedName>
    <definedName name="прррррр_2">#REF!</definedName>
    <definedName name="прррррр_20">#REF!</definedName>
    <definedName name="прррррр_25">#REF!</definedName>
    <definedName name="прррррр_26">#REF!</definedName>
    <definedName name="прррррр_27">#REF!</definedName>
    <definedName name="прррррр_32">#REF!</definedName>
    <definedName name="прррррр_33">#REF!</definedName>
    <definedName name="прррррр_34">#REF!</definedName>
    <definedName name="прррррр_41">#REF!</definedName>
    <definedName name="прррррр_42">#REF!</definedName>
    <definedName name="прррррр_43">#REF!</definedName>
    <definedName name="прррррр_45">#REF!</definedName>
    <definedName name="прррррр_46">#REF!</definedName>
    <definedName name="прррррр_47">#REF!</definedName>
    <definedName name="прррррр_49">#REF!</definedName>
    <definedName name="прррррр_51">#REF!</definedName>
    <definedName name="прррррр_52">#REF!</definedName>
    <definedName name="прррррр_53">#REF!</definedName>
    <definedName name="ПС">#REF!</definedName>
    <definedName name="псчол" hidden="1">#REF!</definedName>
    <definedName name="пшщд" hidden="1">{#N/A,#N/A,TRUE,"RESULTS";#N/A,#N/A,TRUE,"REV REQUIRE";#N/A,#N/A,TRUE,"RATEBASE";#N/A,#N/A,TRUE,"LEVELIZED"}</definedName>
    <definedName name="р" hidden="1">#REF!</definedName>
    <definedName name="Рано_777">#REF!</definedName>
    <definedName name="РАРЛЖЭ">#REF!</definedName>
    <definedName name="расходы" localSheetId="6">[35]Форма2!$C$51:$C$58,[35]Форма2!$E$51:$F$58,[35]Форма2!$C$60:$C$63,[35]Форма2!$E$60:$F$63,[35]Форма2!$C$65:$C$67,[35]Форма2!$E$65:$F$67,[35]Форма2!$C$51</definedName>
    <definedName name="расходы" localSheetId="0">#N/A</definedName>
    <definedName name="расходы">#REF!,#REF!,#REF!,#REF!,#REF!,#REF!,#REF!</definedName>
    <definedName name="расч">#REF!</definedName>
    <definedName name="Расшифр">#N/A</definedName>
    <definedName name="рв">#REF!+#REF!+#REF!+#REF!+#REF!+#REF!+#REF!+#REF!+#REF!</definedName>
    <definedName name="ргл" hidden="1">#REF!</definedName>
    <definedName name="рд" hidden="1">#REF!</definedName>
    <definedName name="РДС">OFFSET(#REF!,0,0,COUNTA(#REF!),3)</definedName>
    <definedName name="_xlnm.Recorder">#REF!</definedName>
    <definedName name="рем">#REF!+#REF!+#REF!+#REF!+#REF!+#REF!+#REF!+#REF!+#REF!</definedName>
    <definedName name="рис1" localSheetId="6" hidden="1">{#N/A,#N/A,TRUE,"Лист1";#N/A,#N/A,TRUE,"Лист2";#N/A,#N/A,TRUE,"Лист3"}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дршдл">#REF!</definedName>
    <definedName name="росап" hidden="1">{"SALARIOS",#N/A,FALSE,"Hoja3";"SUELDOS EMPLEADOS",#N/A,FALSE,"Hoja4";"SUELDOS EJECUTIVOS",#N/A,FALSE,"Hoja5"}</definedName>
    <definedName name="рошд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рп">#REF!</definedName>
    <definedName name="рр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рт" hidden="1">#REF!</definedName>
    <definedName name="ршщз" hidden="1">{#N/A,#N/A,TRUE,"RESULTS";#N/A,#N/A,TRUE,"REV REQUIRE";#N/A,#N/A,TRUE,"RATEBASE";#N/A,#N/A,TRUE,"LEVELIZED"}</definedName>
    <definedName name="с" localSheetId="6">'[7]12НК'!с</definedName>
    <definedName name="с" localSheetId="0" hidden="1">#REF!</definedName>
    <definedName name="с">#REF!</definedName>
    <definedName name="сахар">#REF!</definedName>
    <definedName name="Сводный_баланс_н_п_с">#N/A</definedName>
    <definedName name="Сводный_баланс_н_п_с_6">#N/A</definedName>
    <definedName name="СГНО" hidden="1">{"FLUJO DE CAJA",#N/A,FALSE,"Hoja1";"ANEXOS FLUJO",#N/A,FALSE,"Hoja1"}</definedName>
    <definedName name="сектор" localSheetId="6">#REF!</definedName>
    <definedName name="сектор" localSheetId="0">#REF!</definedName>
    <definedName name="сектор">#REF!</definedName>
    <definedName name="сенот" hidden="1">#REF!</definedName>
    <definedName name="сент">#REF!</definedName>
    <definedName name="сент2002">#REF!</definedName>
    <definedName name="Сентябрь">#REF!</definedName>
    <definedName name="сентябрь2000год">#REF!</definedName>
    <definedName name="серная_кислота">#REF!</definedName>
    <definedName name="си" hidden="1">{"Valuation",#N/A,TRUE,"Valuation Summary";"Financial Statements",#N/A,TRUE,"Results";"Results",#N/A,TRUE,"Results";"Ratios",#N/A,TRUE,"Results";"P2 Summary",#N/A,TRUE,"Results"}</definedName>
    <definedName name="СК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скор" localSheetId="6">[29]Форма2!$E$106:$F$107,[29]Форма2!$C$106:$C$107,[29]Форма2!$E$102:$F$104,[29]Форма2!$C$102:$C$104,[29]Форма2!$C$97:$C$100,[29]Форма2!$E$97:$F$100,[29]Форма2!$E$92:$F$95,[29]Форма2!$C$92:$C$95,[29]Форма2!$C$92</definedName>
    <definedName name="скор" localSheetId="0">#REF!,#REF!,#REF!,#REF!,#REF!,#REF!,#REF!,#REF!,#REF!</definedName>
    <definedName name="скор">#REF!,#REF!,#REF!,#REF!,#REF!,#REF!,#REF!,#REF!,#REF!</definedName>
    <definedName name="сльро" hidden="1">#REF!</definedName>
    <definedName name="см">#REF!</definedName>
    <definedName name="смисми">#REF!</definedName>
    <definedName name="смить">#REF!</definedName>
    <definedName name="СМУ_Контракт">#REF!</definedName>
    <definedName name="снгшна" hidden="1">{"FLUJO DE CAJA",#N/A,FALSE,"Hoja1";"ANEXOS FLUJO",#N/A,FALSE,"Hoja1"}</definedName>
    <definedName name="снортт" hidden="1">#REF!</definedName>
    <definedName name="снрот" hidden="1">#REF!</definedName>
    <definedName name="сода_кальцинированная">#REF!</definedName>
    <definedName name="сода_каустическая">#REF!</definedName>
    <definedName name="сотп" hidden="1">#REF!</definedName>
    <definedName name="СП">#REF!</definedName>
    <definedName name="спецоснастка">#REF!</definedName>
    <definedName name="СписокТЭП" localSheetId="6">[36]СписокТЭП!$A$1:$C$40</definedName>
    <definedName name="СписокТЭП" localSheetId="0">#REF!</definedName>
    <definedName name="СписокТЭП">#REF!</definedName>
    <definedName name="сприт">#REF!</definedName>
    <definedName name="спрллод" hidden="1">{"Rep 1",#N/A,FALSE,"Reports";"Rep 2",#N/A,FALSE,"Reports";"Rep 3",#N/A,FALSE,"Reports";"Rep 4",#N/A,FALSE,"Reports"}</definedName>
    <definedName name="спролмл" hidden="1">{"FLUJO DE CAJA",#N/A,FALSE,"Hoja1";"ANEXOS FLUJO",#N/A,FALSE,"Hoja1"}</definedName>
    <definedName name="спропрон" hidden="1">{"Valuation",#N/A,TRUE,"Valuation Summary";"Financial Statements",#N/A,TRUE,"Results";"Results",#N/A,TRUE,"Results";"Ratios",#N/A,TRUE,"Results";"P2 Summary",#N/A,TRUE,"Results"}</definedName>
    <definedName name="спропророь" hidden="1">{"Valuation - Letter",#N/A,TRUE,"Valuation Summary";"Financial Statements - Letter",#N/A,TRUE,"Results";"Results - Letter",#N/A,TRUE,"Results";"Ratios - Letter",#N/A,TRUE,"Results";"P2 Summary - Letter",#N/A,TRUE,"Results"}</definedName>
    <definedName name="спрот" hidden="1">#REF!</definedName>
    <definedName name="спрто" hidden="1">#REF!</definedName>
    <definedName name="спрьлспр" hidden="1">{"Rep 1",#N/A,FALSE,"Reports";"Rep 2",#N/A,FALSE,"Reports";"Rep 3",#N/A,FALSE,"Reports";"Rep 4",#N/A,FALSE,"Reports"}</definedName>
    <definedName name="сс" localSheetId="6">'[7]12НК'!сс</definedName>
    <definedName name="сс" localSheetId="0">#N/A</definedName>
    <definedName name="сс">#REF!</definedName>
    <definedName name="ссс" hidden="1">#REF!</definedName>
    <definedName name="сссс" localSheetId="6">'[7]12НК'!сссс</definedName>
    <definedName name="сссс" localSheetId="0">#N/A</definedName>
    <definedName name="сссс">#REF!</definedName>
    <definedName name="ссы" localSheetId="6">'[7]12НК'!ссы</definedName>
    <definedName name="ссы" localSheetId="0">#N/A</definedName>
    <definedName name="ссы">#REF!</definedName>
    <definedName name="Станция">#REF!</definedName>
    <definedName name="статьи">#REF!</definedName>
    <definedName name="СТРОИТЕЛЬСТВО">#REF!</definedName>
    <definedName name="сурик_свинцовый">#REF!</definedName>
    <definedName name="счет221">#REF!</definedName>
    <definedName name="СчетаМСФО">#REF!</definedName>
    <definedName name="сяры">#REF!</definedName>
    <definedName name="т" hidden="1">#REF!</definedName>
    <definedName name="таня">#REF!</definedName>
    <definedName name="Тельф">#REF!</definedName>
    <definedName name="титэк" localSheetId="6">#REF!</definedName>
    <definedName name="титэк">#REF!</definedName>
    <definedName name="титэк_2">#REF!</definedName>
    <definedName name="титэк_20">#REF!</definedName>
    <definedName name="титэк_25">#REF!</definedName>
    <definedName name="титэк_26">#REF!</definedName>
    <definedName name="титэк_27">#REF!</definedName>
    <definedName name="титэк_32">#REF!</definedName>
    <definedName name="титэк_33">#REF!</definedName>
    <definedName name="титэк_34">#REF!</definedName>
    <definedName name="титэк_35">#REF!</definedName>
    <definedName name="титэк_41">#REF!</definedName>
    <definedName name="титэк_42">#REF!</definedName>
    <definedName name="титэк_43">#REF!</definedName>
    <definedName name="титэк_45">#REF!</definedName>
    <definedName name="титэк_46">#REF!</definedName>
    <definedName name="титэк_47">#REF!</definedName>
    <definedName name="титэк_49">#REF!</definedName>
    <definedName name="титэк_51">#REF!</definedName>
    <definedName name="титэк_52">#REF!</definedName>
    <definedName name="титэк_53">#REF!</definedName>
    <definedName name="титэк1">#REF!</definedName>
    <definedName name="титэк1_2">#REF!</definedName>
    <definedName name="титэк1_20">#REF!</definedName>
    <definedName name="титэк1_25">#REF!</definedName>
    <definedName name="титэк1_26">#REF!</definedName>
    <definedName name="титэк1_27">#REF!</definedName>
    <definedName name="титэк1_32">#REF!</definedName>
    <definedName name="титэк1_33">#REF!</definedName>
    <definedName name="титэк1_34">#REF!</definedName>
    <definedName name="титэк1_41">#REF!</definedName>
    <definedName name="титэк1_42">#REF!</definedName>
    <definedName name="титэк1_43">#REF!</definedName>
    <definedName name="титэк1_45">#REF!</definedName>
    <definedName name="титэк1_46">#REF!</definedName>
    <definedName name="титэк1_47">#REF!</definedName>
    <definedName name="титэк1_49">#REF!</definedName>
    <definedName name="титэк1_51">#REF!</definedName>
    <definedName name="титэк1_52">#REF!</definedName>
    <definedName name="титэк1_53">#REF!</definedName>
    <definedName name="титэмба">#REF!</definedName>
    <definedName name="титэмба_2">#REF!</definedName>
    <definedName name="титэмба_20">#REF!</definedName>
    <definedName name="титэмба_25">#REF!</definedName>
    <definedName name="титэмба_26">#REF!</definedName>
    <definedName name="титэмба_27">#REF!</definedName>
    <definedName name="титэмба_32">#REF!</definedName>
    <definedName name="титэмба_33">#REF!</definedName>
    <definedName name="титэмба_34">#REF!</definedName>
    <definedName name="титэмба_47">#REF!</definedName>
    <definedName name="титэмба_49">#REF!</definedName>
    <definedName name="титэмба_51">#REF!</definedName>
    <definedName name="титэмба_52">#REF!</definedName>
    <definedName name="титэмба_53">#REF!</definedName>
    <definedName name="тов6м">#REF!</definedName>
    <definedName name="Тоо_и_МП">#REF!</definedName>
    <definedName name="тп" localSheetId="6" hidden="1">{#N/A,#N/A,TRUE,"Лист1";#N/A,#N/A,TRUE,"Лист2";#N/A,#N/A,TRUE,"Лист3"}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>#REF!</definedName>
    <definedName name="третий" localSheetId="6">#REF!</definedName>
    <definedName name="третий" localSheetId="0">#REF!</definedName>
    <definedName name="третий">#REF!</definedName>
    <definedName name="третий_2">#REF!</definedName>
    <definedName name="третий_20">#REF!</definedName>
    <definedName name="третий_25">#REF!</definedName>
    <definedName name="третий_26">#REF!</definedName>
    <definedName name="третий_27">#REF!</definedName>
    <definedName name="третий_32">#REF!</definedName>
    <definedName name="третий_33">#REF!</definedName>
    <definedName name="третий_34">#REF!</definedName>
    <definedName name="третий_41">#REF!</definedName>
    <definedName name="третий_42">#REF!</definedName>
    <definedName name="третий_43">#REF!</definedName>
    <definedName name="третий_45">#REF!</definedName>
    <definedName name="третий_46">#REF!</definedName>
    <definedName name="третий_47">#REF!</definedName>
    <definedName name="третий_49">#REF!</definedName>
    <definedName name="третий_51">#REF!</definedName>
    <definedName name="третий_52">#REF!</definedName>
    <definedName name="третий_53">#REF!</definedName>
    <definedName name="тттт" localSheetId="6">'[30]14.1.2.2.(Услуги связи)'!#REF!</definedName>
    <definedName name="ТТТТ" localSheetId="0">#REF!</definedName>
    <definedName name="тттт">#REF!</definedName>
    <definedName name="ТЭЦ_1_АКМО_88">#REF!</definedName>
    <definedName name="у" localSheetId="6">'[7]12НК'!у</definedName>
    <definedName name="у" localSheetId="0" hidden="1">#REF!</definedName>
    <definedName name="у">#REF!</definedName>
    <definedName name="уаф">#REF!</definedName>
    <definedName name="уголь_осветляющий">#REF!</definedName>
    <definedName name="удорожание">#REF!</definedName>
    <definedName name="уеукук">#REF!</definedName>
    <definedName name="ук" localSheetId="6">'[7]12НК'!ук</definedName>
    <definedName name="ук" localSheetId="0">#N/A</definedName>
    <definedName name="ук">#REF!</definedName>
    <definedName name="укеееукеееееееееееееее" localSheetId="6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р">#REF!</definedName>
    <definedName name="укукукук">#REF!</definedName>
    <definedName name="Упорядочить_по_областям">#REF!</definedName>
    <definedName name="Упр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УПР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усл">#REF!</definedName>
    <definedName name="усл2002">#REF!</definedName>
    <definedName name="услуги">#REF!</definedName>
    <definedName name="уу2" hidden="1">{"IS_E",#N/A,FALSE,"FSN";"CF_E",#N/A,FALSE,"FSN";"Tum_E",#N/A,FALSE,"Prepaid";"FP_Alm_E",#N/A,FALSE,"FixedPhone";"Staff_E",#N/A,FALSE,"Staff";"subs_E",#N/A,FALSE,"SubProj";"subs_all_E",#N/A,FALSE,"SubProj"}</definedName>
    <definedName name="уцк">#REF!</definedName>
    <definedName name="уцкеыу" hidden="1">{#N/A,#N/A,FALSE,"Aging Summary";#N/A,#N/A,FALSE,"Ratio Analysis";#N/A,#N/A,FALSE,"Test 120 Day Accts";#N/A,#N/A,FALSE,"Tickmarks"}</definedName>
    <definedName name="ф" hidden="1">#REF!</definedName>
    <definedName name="Ф2">#N/A</definedName>
    <definedName name="ф201">#REF!</definedName>
    <definedName name="Ф4" localSheetId="6">[29]Форма2!$C$113:$C$114,[29]Форма2!$D$110:$F$112,[29]Форма2!$E$113:$F$114,[29]Форма2!$D$115:$F$115,[29]Форма2!$D$117:$F$119,[29]Форма2!$D$121:$F$122,[29]Форма2!$D$124:$F$126,[29]Форма2!$D$110</definedName>
    <definedName name="Ф4" localSheetId="0">#REF!,#REF!,#REF!,#REF!,#REF!,#REF!,#REF!,#REF!</definedName>
    <definedName name="Ф4">#REF!,#REF!,#REF!,#REF!,#REF!,#REF!,#REF!,#REF!</definedName>
    <definedName name="ф77">#REF!</definedName>
    <definedName name="факторы">#REF!</definedName>
    <definedName name="фев02г">#REF!</definedName>
    <definedName name="февр">#REF!</definedName>
    <definedName name="Февраль">#REF!</definedName>
    <definedName name="Флажок16_Щелкнуть">#N/A</definedName>
    <definedName name="форма" hidden="1">{#N/A,#N/A,TRUE,"Лист1";#N/A,#N/A,TRUE,"Лист2";#N/A,#N/A,TRUE,"Лист3"}</definedName>
    <definedName name="форма6" localSheetId="6">#REF!</definedName>
    <definedName name="форма6" localSheetId="0">#REF!</definedName>
    <definedName name="форма6">#REF!</definedName>
    <definedName name="форма6_2">#REF!</definedName>
    <definedName name="форма6_20">#REF!</definedName>
    <definedName name="форма6_25">#REF!</definedName>
    <definedName name="форма6_26">#REF!</definedName>
    <definedName name="форма6_27">#REF!</definedName>
    <definedName name="форма6_32">#REF!</definedName>
    <definedName name="форма6_33">#REF!</definedName>
    <definedName name="форма6_34">#REF!</definedName>
    <definedName name="форма6_35">#REF!</definedName>
    <definedName name="форма6_41">#REF!</definedName>
    <definedName name="форма6_42">#REF!</definedName>
    <definedName name="форма6_43">#REF!</definedName>
    <definedName name="форма6_45">#REF!</definedName>
    <definedName name="форма6_46">#REF!</definedName>
    <definedName name="форма6_47">#REF!</definedName>
    <definedName name="форма6_49">#REF!</definedName>
    <definedName name="форма6_51">#REF!</definedName>
    <definedName name="форма6_52">#REF!</definedName>
    <definedName name="форма6_53">#REF!</definedName>
    <definedName name="ФТ">#REF!,#REF!,#REF!,#REF!,#REF!,#REF!,#REF!,#REF!,#REF!</definedName>
    <definedName name="фтн">#REF!,#REF!,#REF!,#REF!,#REF!,#REF!,#REF!,#REF!,#REF!,#REF!,#REF!,#REF!</definedName>
    <definedName name="фыв">#REF!</definedName>
    <definedName name="фывыв">"Линия 1"</definedName>
    <definedName name="х" localSheetId="6" hidden="1">{#N/A,#N/A,TRUE,"Лист1";#N/A,#N/A,TRUE,"Лист2";#N/A,#N/A,TRUE,"Лист3"}</definedName>
    <definedName name="х" localSheetId="0" hidden="1">#REF!</definedName>
    <definedName name="х" hidden="1">{#N/A,#N/A,TRUE,"Лист1";#N/A,#N/A,TRUE,"Лист2";#N/A,#N/A,TRUE,"Лист3"}</definedName>
    <definedName name="х___0">#REF!</definedName>
    <definedName name="х___14">#REF!</definedName>
    <definedName name="х___23">#REF!</definedName>
    <definedName name="х___28">#REF!</definedName>
    <definedName name="х___40">#REF!</definedName>
    <definedName name="химреагенты">#REF!</definedName>
    <definedName name="ц" localSheetId="6">'[7]12НК'!ц</definedName>
    <definedName name="ц" localSheetId="0" hidden="1">#REF!</definedName>
    <definedName name="ц">#REF!</definedName>
    <definedName name="ц49" localSheetId="6">[37]Баланс!#REF!</definedName>
    <definedName name="ц49" localSheetId="0">#REF!</definedName>
    <definedName name="ц49">#REF!</definedName>
    <definedName name="Цена_переработки">#REF!</definedName>
    <definedName name="цйцу">#REF!</definedName>
    <definedName name="ЦКИП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ЦО1">#REF!</definedName>
    <definedName name="цу" localSheetId="6">'[7]12НК'!цу</definedName>
    <definedName name="цу" localSheetId="0">#N/A</definedName>
    <definedName name="цу">#REF!</definedName>
    <definedName name="цуа" hidden="1">#REF!</definedName>
    <definedName name="цц" localSheetId="6">'[7]12НК'!цц</definedName>
    <definedName name="цц" localSheetId="0">#N/A</definedName>
    <definedName name="цц">#REF!</definedName>
    <definedName name="ч" hidden="1">#REF!</definedName>
    <definedName name="чаернен" hidden="1">{#N/A,#N/A,FALSE,"CEO Report";"CM 2004 Actual vs. CM 2005 Actual",#N/A,FALSE,"YTD05 Actual vs YTD05 Budget";"YTD  2004 vs. 2005",#N/A,FALSE,"YTD05 Actual vs YTD05 Budget";#N/A,#N/A,FALSE,"CM Actual vs. CM Budget";"YTD 05 Budget vs. 05 Actual",#N/A,FALSE,"YTD05 Actual vs YTD05 Budget"}</definedName>
    <definedName name="чапрспо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ченг" hidden="1">{#N/A,#N/A,FALSE,"Resid CPRIV";#N/A,#N/A,FALSE,"Comer_CPRIVKsum";#N/A,#N/A,FALSE,"General (2)";#N/A,#N/A,FALSE,"Oficial";#N/A,#N/A,FALSE,"Resumen";#N/A,#N/A,FALSE,"Escenarios"}</definedName>
    <definedName name="черновик">#REF!</definedName>
    <definedName name="черпи" hidden="1">#REF!</definedName>
    <definedName name="четвертый" localSheetId="6">#REF!</definedName>
    <definedName name="четвертый" localSheetId="0">#REF!</definedName>
    <definedName name="четвертый">#REF!</definedName>
    <definedName name="четвертый_2">#REF!</definedName>
    <definedName name="четвертый_20">#REF!</definedName>
    <definedName name="четвертый_25">#REF!</definedName>
    <definedName name="четвертый_26">#REF!</definedName>
    <definedName name="четвертый_27">#REF!</definedName>
    <definedName name="четвертый_32">#REF!</definedName>
    <definedName name="четвертый_33">#REF!</definedName>
    <definedName name="четвертый_34">#REF!</definedName>
    <definedName name="четвертый_47">#REF!</definedName>
    <definedName name="четвертый_49">#REF!</definedName>
    <definedName name="четвертый_51">#REF!</definedName>
    <definedName name="четвертый_52">#REF!</definedName>
    <definedName name="четвертый_53">#REF!</definedName>
    <definedName name="чи" hidden="1">{"Valuation - Letter",#N/A,TRUE,"Valuation Summary";"Financial Statements - Letter",#N/A,TRUE,"Results";"Results - Letter",#N/A,TRUE,"Results";"Ratios - Letter",#N/A,TRUE,"Results";"P2 Summary - Letter",#N/A,TRUE,"Results"}</definedName>
    <definedName name="чкп" hidden="1">#REF!</definedName>
    <definedName name="чо" hidden="1">#REF!</definedName>
    <definedName name="чог" hidden="1">{"Rep 1",#N/A,FALSE,"Reports";"Rep 2",#N/A,FALSE,"Reports";"Rep 3",#N/A,FALSE,"Reports";"Rep 4",#N/A,FALSE,"Reports"}</definedName>
    <definedName name="чпи" hidden="1">#REF!</definedName>
    <definedName name="чрннгнг" hidden="1">{#N/A,#N/A,TRUE,"RESULTS";#N/A,#N/A,TRUE,"REV REQUIRE";#N/A,#N/A,TRUE,"RATEBASE";#N/A,#N/A,TRUE,"LEVELIZED"}</definedName>
    <definedName name="чрт" hidden="1">#REF!</definedName>
    <definedName name="ччч" hidden="1">#REF!</definedName>
    <definedName name="ш" hidden="1">#REF!</definedName>
    <definedName name="щ" localSheetId="6">'[7]12НК'!щ</definedName>
    <definedName name="щ">#REF!</definedName>
    <definedName name="щщ">#REF!</definedName>
    <definedName name="ъ">#REF!+#REF!+#REF!+#REF!+#REF!+#REF!+#REF!+#REF!+#REF!</definedName>
    <definedName name="ъ___0">#REF!+#REF!+#REF!+#REF!+#REF!+#REF!+#REF!+#REF!+#REF!</definedName>
    <definedName name="ъ___14">#REF!+#REF!+#REF!+#REF!+#REF!+#REF!+#REF!+#REF!+#REF!</definedName>
    <definedName name="ъ___28">#REF!+#REF!+#REF!+#REF!+#REF!+#REF!+#REF!+#REF!+#REF!</definedName>
    <definedName name="ъ___40">#REF!+#REF!+#REF!+#REF!+#REF!+#REF!+#REF!+#REF!+#REF!</definedName>
    <definedName name="ы" hidden="1">#REF!</definedName>
    <definedName name="ыа">#REF!</definedName>
    <definedName name="ыв" localSheetId="6">'[7]12НК'!ыв</definedName>
    <definedName name="ыв" localSheetId="0">#N/A</definedName>
    <definedName name="ыв">#REF!</definedName>
    <definedName name="ыва" localSheetId="6" hidden="1">{#N/A,#N/A,TRUE,"Лист1";#N/A,#N/A,TRUE,"Лист2";#N/A,#N/A,TRUE,"Лист3"}</definedName>
    <definedName name="ыва" localSheetId="0" hidden="1">{#N/A,#N/A,TRUE,"Лист1";#N/A,#N/A,TRUE,"Лист2";#N/A,#N/A,TRUE,"Лист3"}</definedName>
    <definedName name="ыва" hidden="1">{#N/A,#N/A,TRUE,"Лист1";#N/A,#N/A,TRUE,"Лист2";#N/A,#N/A,TRUE,"Лист3"}</definedName>
    <definedName name="ывар" localSheetId="6">'[7]3НК'!ывар</definedName>
    <definedName name="ывар">#REF!</definedName>
    <definedName name="ывфыафыа">#REF!</definedName>
    <definedName name="ывывываыв">#REF!</definedName>
    <definedName name="ыек" hidden="1">#REF!</definedName>
    <definedName name="ыенп" hidden="1">#REF!</definedName>
    <definedName name="ыкншгнг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ыричарч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ыуаы" localSheetId="6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укакеп" hidden="1">{#N/A,#N/A,FALSE,"Resid CPRIV";#N/A,#N/A,FALSE,"Comer_CPRIVKsum";#N/A,#N/A,FALSE,"General (2)";#N/A,#N/A,FALSE,"Oficial";#N/A,#N/A,FALSE,"Resumen";#N/A,#N/A,FALSE,"Escenarios"}</definedName>
    <definedName name="ыукпкыен" hidden="1">{#N/A,#N/A,FALSE,"Resid CPRIV";#N/A,#N/A,FALSE,"Comer_CPRIVKsum";#N/A,#N/A,FALSE,"General (2)";#N/A,#N/A,FALSE,"Oficial";#N/A,#N/A,FALSE,"Resumen";#N/A,#N/A,FALSE,"Escenarios"}</definedName>
    <definedName name="ыфыфы">#REF!</definedName>
    <definedName name="ыы">#REF!</definedName>
    <definedName name="ыыы" hidden="1">#REF!</definedName>
    <definedName name="ыыыы" localSheetId="6">'[7]12НК'!ыыыы</definedName>
    <definedName name="ыыыы" localSheetId="0">#N/A</definedName>
    <definedName name="ыыыы">#REF!</definedName>
    <definedName name="ь" hidden="1">#REF!</definedName>
    <definedName name="ь___0">#REF!</definedName>
    <definedName name="ь___14">#REF!</definedName>
    <definedName name="ь___28">#REF!</definedName>
    <definedName name="ь___40">#REF!</definedName>
    <definedName name="ьб">#REF!</definedName>
    <definedName name="ьорн" hidden="1">#REF!</definedName>
    <definedName name="ьр">#REF!</definedName>
    <definedName name="ью">#REF!+#REF!+#REF!+#REF!+#REF!+#REF!+#REF!+#REF!+#REF!</definedName>
    <definedName name="э" hidden="1">#REF!</definedName>
    <definedName name="э___0">#REF!</definedName>
    <definedName name="э___14">#REF!</definedName>
    <definedName name="э___28">#REF!</definedName>
    <definedName name="э___40">#REF!</definedName>
    <definedName name="Экспорт_Объемы_добычи" localSheetId="6">[37]Нефть!$A$1:$R$7</definedName>
    <definedName name="Экспорт_Объемы_добычи" localSheetId="0">#REF!</definedName>
    <definedName name="Экспорт_Объемы_добычи">#REF!</definedName>
    <definedName name="Экспорт_Объемы_добычи___0" localSheetId="6">#REF!</definedName>
    <definedName name="Экспорт_Объемы_добычи___0" localSheetId="0">#REF!</definedName>
    <definedName name="Экспорт_Объемы_добычи___0">#REF!</definedName>
    <definedName name="Экспорт_Объемы_добычи___10">#REF!</definedName>
    <definedName name="Экспорт_Объемы_добычи_2">#REF!</definedName>
    <definedName name="Экспорт_Объемы_добычи_20">#REF!</definedName>
    <definedName name="Экспорт_Объемы_добычи_25">#REF!</definedName>
    <definedName name="Экспорт_Объемы_добычи_26">#REF!</definedName>
    <definedName name="Экспорт_Объемы_добычи_27">#REF!</definedName>
    <definedName name="Экспорт_Объемы_добычи_32">#REF!</definedName>
    <definedName name="Экспорт_Объемы_добычи_33">#REF!</definedName>
    <definedName name="Экспорт_Объемы_добычи_34">#REF!</definedName>
    <definedName name="Экспорт_Объемы_добычи_35">#REF!</definedName>
    <definedName name="Экспорт_Объемы_добычи_41">#REF!</definedName>
    <definedName name="Экспорт_Объемы_добычи_42">#REF!</definedName>
    <definedName name="Экспорт_Объемы_добычи_43">#REF!</definedName>
    <definedName name="Экспорт_Объемы_добычи_45">#REF!</definedName>
    <definedName name="Экспорт_Объемы_добычи_46">#REF!</definedName>
    <definedName name="Экспорт_Объемы_добычи_47">#REF!</definedName>
    <definedName name="Экспорт_Объемы_добычи_49">#REF!</definedName>
    <definedName name="Экспорт_Объемы_добычи_51">#REF!</definedName>
    <definedName name="Экспорт_Объемы_добычи_52">#REF!</definedName>
    <definedName name="Экспорт_Объемы_добычи_53">#REF!</definedName>
    <definedName name="Экспорт_Поставки_нефти" localSheetId="6">'[26]поставка сравн13'!$A$1:$Q$30</definedName>
    <definedName name="Экспорт_Поставки_нефти">#REF!</definedName>
    <definedName name="Экспорт_Поставки_нефти___0" localSheetId="6">[27]поставкасравн13!$A$1:$Q$30</definedName>
    <definedName name="Экспорт_Поставки_нефти___0">#REF!</definedName>
    <definedName name="Экспорт_Поставки_нефти___10" localSheetId="6">[28]поставкасравн13!$A$1:$Q$30</definedName>
    <definedName name="Экспорт_Поставки_нефти___10">#REF!</definedName>
    <definedName name="электроды_графитовые">#REF!</definedName>
    <definedName name="электроэнергия">#REF!</definedName>
    <definedName name="энергозатраты">#REF!</definedName>
    <definedName name="энергорес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ээ" localSheetId="6">#REF!</definedName>
    <definedName name="ээ" localSheetId="0">#REF!</definedName>
    <definedName name="ээ">#REF!</definedName>
    <definedName name="ээ_2">#REF!</definedName>
    <definedName name="ээ_20">#REF!</definedName>
    <definedName name="ээ_25">#REF!</definedName>
    <definedName name="ээ_26">#REF!</definedName>
    <definedName name="ээ_27">#REF!</definedName>
    <definedName name="ээ_32">#REF!</definedName>
    <definedName name="ээ_33">#REF!</definedName>
    <definedName name="ээ_34">#REF!</definedName>
    <definedName name="ээ_41">#REF!</definedName>
    <definedName name="ээ_42">#REF!</definedName>
    <definedName name="ээ_43">#REF!</definedName>
    <definedName name="ээ_45">#REF!</definedName>
    <definedName name="ээ_46">#REF!</definedName>
    <definedName name="ээ_47">#REF!</definedName>
    <definedName name="ээ_49">#REF!</definedName>
    <definedName name="ээ_51">#REF!</definedName>
    <definedName name="ээ_52">#REF!</definedName>
    <definedName name="ээ_53">#REF!</definedName>
    <definedName name="ю" hidden="1">#REF!</definedName>
    <definedName name="ю1">#REF!</definedName>
    <definedName name="ю1___0">#REF!</definedName>
    <definedName name="ю1___14">#REF!</definedName>
    <definedName name="ю1___28">#REF!</definedName>
    <definedName name="ю1___40">#REF!</definedName>
    <definedName name="юг">#REF!</definedName>
    <definedName name="юг___0">#REF!</definedName>
    <definedName name="юг___14">#REF!</definedName>
    <definedName name="юг___28">#REF!</definedName>
    <definedName name="юг___40">#REF!</definedName>
    <definedName name="Юлия">#REF!+#REF!+#REF!+#REF!+#REF!+#REF!+#REF!+#REF!+#REF!</definedName>
    <definedName name="Юлия___0">#REF!+#REF!+#REF!+#REF!+#REF!+#REF!+#REF!+#REF!+#REF!</definedName>
    <definedName name="Юлия___14">#REF!+#REF!+#REF!+#REF!+#REF!+#REF!+#REF!+#REF!+#REF!</definedName>
    <definedName name="Юлия___28">#REF!+#REF!+#REF!+#REF!+#REF!+#REF!+#REF!+#REF!+#REF!</definedName>
    <definedName name="Юлия___40">#REF!+#REF!+#REF!+#REF!+#REF!+#REF!+#REF!+#REF!+#REF!</definedName>
    <definedName name="ЮЛЯ">#REF!+#REF!+#REF!+#REF!+#REF!+#REF!+#REF!+#REF!+#REF!</definedName>
    <definedName name="ЮЛЯ___0">#REF!+#REF!+#REF!+#REF!+#REF!+#REF!+#REF!+#REF!+#REF!</definedName>
    <definedName name="ЮЛЯ___14">#REF!+#REF!+#REF!+#REF!+#REF!+#REF!+#REF!+#REF!+#REF!</definedName>
    <definedName name="ЮЛЯ___28">#REF!+#REF!+#REF!+#REF!+#REF!+#REF!+#REF!+#REF!+#REF!</definedName>
    <definedName name="ЮЛЯ___40">#REF!+#REF!+#REF!+#REF!+#REF!+#REF!+#REF!+#REF!+#REF!</definedName>
    <definedName name="ЮР">#REF!+#REF!+#REF!+#REF!+#REF!+#REF!+#REF!+#REF!+#REF!</definedName>
    <definedName name="ЮР___0">#REF!+#REF!+#REF!+#REF!+#REF!+#REF!+#REF!+#REF!+#REF!</definedName>
    <definedName name="ЮР___14">#REF!+#REF!+#REF!+#REF!+#REF!+#REF!+#REF!+#REF!+#REF!</definedName>
    <definedName name="ЮР___28">#REF!+#REF!+#REF!+#REF!+#REF!+#REF!+#REF!+#REF!+#REF!</definedName>
    <definedName name="ЮР___40">#REF!+#REF!+#REF!+#REF!+#REF!+#REF!+#REF!+#REF!+#REF!</definedName>
    <definedName name="юю">#REF!</definedName>
    <definedName name="юю_2">#REF!</definedName>
    <definedName name="юю_20">#REF!</definedName>
    <definedName name="юю_25">#REF!</definedName>
    <definedName name="юю_26">#REF!</definedName>
    <definedName name="юю_27">#REF!</definedName>
    <definedName name="юю_32">#REF!</definedName>
    <definedName name="юю_33">#REF!</definedName>
    <definedName name="юю_34">#REF!</definedName>
    <definedName name="юю_41">#REF!</definedName>
    <definedName name="юю_42">#REF!</definedName>
    <definedName name="юю_43">#REF!</definedName>
    <definedName name="юю_45">#REF!</definedName>
    <definedName name="юю_46">#REF!</definedName>
    <definedName name="юю_47">#REF!</definedName>
    <definedName name="юю_49">#REF!</definedName>
    <definedName name="юю_51">#REF!</definedName>
    <definedName name="юю_52">#REF!</definedName>
    <definedName name="юю_53">#REF!</definedName>
    <definedName name="я" hidden="1">#REF!</definedName>
    <definedName name="явп">#REF!</definedName>
    <definedName name="явп_2">#REF!</definedName>
    <definedName name="явп_20">#REF!</definedName>
    <definedName name="явп_25">#REF!</definedName>
    <definedName name="явп_26">#REF!</definedName>
    <definedName name="явп_27">#REF!</definedName>
    <definedName name="явп_32">#REF!</definedName>
    <definedName name="явп_33">#REF!</definedName>
    <definedName name="явп_34">#REF!</definedName>
    <definedName name="явп_47">#REF!</definedName>
    <definedName name="явп_49">#REF!</definedName>
    <definedName name="явп_51">#REF!</definedName>
    <definedName name="явп_52">#REF!</definedName>
    <definedName name="явп_53">#REF!</definedName>
    <definedName name="якпч" hidden="1">#REF!</definedName>
    <definedName name="Январь">#REF!</definedName>
    <definedName name="январь2002">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Май">#REF!</definedName>
    <definedName name="ЯнварьНоябрь">#REF!</definedName>
    <definedName name="ЯнварьОктябрь">#REF!</definedName>
    <definedName name="ЯнварьСентябрь">#REF!</definedName>
    <definedName name="ЯнварьФевраль">#REF!</definedName>
    <definedName name="яяя" hidden="1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228" i="2" l="1"/>
  <c r="U226" i="2" l="1"/>
  <c r="Y226" i="2" s="1"/>
  <c r="AC226" i="2" s="1"/>
  <c r="AG226" i="2" s="1"/>
  <c r="AK226" i="2" s="1"/>
  <c r="V217" i="2"/>
  <c r="V218" i="2"/>
  <c r="V216" i="2"/>
  <c r="T229" i="2"/>
  <c r="T219" i="2"/>
  <c r="U216" i="2" s="1"/>
  <c r="U217" i="2" l="1"/>
  <c r="V219" i="2"/>
  <c r="U218" i="2"/>
  <c r="L15" i="2"/>
  <c r="M15" i="2" s="1"/>
  <c r="N15" i="2" s="1"/>
  <c r="O15" i="2" s="1"/>
  <c r="P15" i="2" s="1"/>
  <c r="L14" i="2"/>
  <c r="M14" i="2" s="1"/>
  <c r="N14" i="2" s="1"/>
  <c r="O14" i="2" s="1"/>
  <c r="P14" i="2" s="1"/>
  <c r="Y217" i="2" l="1"/>
  <c r="V227" i="2" s="1"/>
  <c r="W218" i="2"/>
  <c r="Y216" i="2"/>
  <c r="V226" i="2" s="1"/>
  <c r="W226" i="2" s="1"/>
  <c r="W216" i="2"/>
  <c r="W217" i="2"/>
  <c r="Y218" i="2"/>
  <c r="V228" i="2" s="1"/>
  <c r="U219" i="2"/>
  <c r="L13" i="2"/>
  <c r="Q13" i="2" s="1"/>
  <c r="H206" i="2" l="1"/>
  <c r="I206" i="2"/>
  <c r="J206" i="2"/>
  <c r="K206" i="2"/>
  <c r="G206" i="2"/>
  <c r="M199" i="2"/>
  <c r="N199" i="2"/>
  <c r="O199" i="2"/>
  <c r="P199" i="2"/>
  <c r="L183" i="2"/>
  <c r="M183" i="2"/>
  <c r="N183" i="2"/>
  <c r="O183" i="2"/>
  <c r="P183" i="2"/>
  <c r="M169" i="2"/>
  <c r="N169" i="2"/>
  <c r="O169" i="2"/>
  <c r="P169" i="2"/>
  <c r="L169" i="2"/>
  <c r="M163" i="2"/>
  <c r="N163" i="2"/>
  <c r="O163" i="2"/>
  <c r="P163" i="2"/>
  <c r="L163" i="2"/>
  <c r="M156" i="2"/>
  <c r="N156" i="2"/>
  <c r="O156" i="2"/>
  <c r="P156" i="2"/>
  <c r="L156" i="2"/>
  <c r="L141" i="2"/>
  <c r="M141" i="2" s="1"/>
  <c r="L139" i="2"/>
  <c r="L109" i="2" s="1"/>
  <c r="L108" i="2"/>
  <c r="M108" i="2" s="1"/>
  <c r="N108" i="2" s="1"/>
  <c r="O108" i="2" s="1"/>
  <c r="P108" i="2" s="1"/>
  <c r="L106" i="2"/>
  <c r="M106" i="2" s="1"/>
  <c r="N106" i="2" s="1"/>
  <c r="O106" i="2" s="1"/>
  <c r="P106" i="2" s="1"/>
  <c r="L105" i="2"/>
  <c r="M105" i="2" s="1"/>
  <c r="N105" i="2" s="1"/>
  <c r="O105" i="2" s="1"/>
  <c r="P105" i="2" s="1"/>
  <c r="M99" i="2"/>
  <c r="N99" i="2" s="1"/>
  <c r="O99" i="2" s="1"/>
  <c r="P99" i="2" s="1"/>
  <c r="M97" i="2"/>
  <c r="N97" i="2" s="1"/>
  <c r="L96" i="2"/>
  <c r="M96" i="2" s="1"/>
  <c r="N96" i="2" s="1"/>
  <c r="O96" i="2" s="1"/>
  <c r="P96" i="2" s="1"/>
  <c r="M109" i="2"/>
  <c r="N109" i="2"/>
  <c r="O109" i="2"/>
  <c r="P109" i="2"/>
  <c r="M82" i="2"/>
  <c r="N82" i="2"/>
  <c r="O82" i="2"/>
  <c r="P82" i="2"/>
  <c r="D82" i="2"/>
  <c r="M72" i="2"/>
  <c r="N72" i="2" s="1"/>
  <c r="O72" i="2" s="1"/>
  <c r="P72" i="2" s="1"/>
  <c r="M73" i="2"/>
  <c r="N73" i="2" s="1"/>
  <c r="O73" i="2" s="1"/>
  <c r="P73" i="2" s="1"/>
  <c r="O40" i="2"/>
  <c r="P40" i="2" s="1"/>
  <c r="M30" i="2"/>
  <c r="N30" i="2" s="1"/>
  <c r="O30" i="2" s="1"/>
  <c r="P30" i="2" s="1"/>
  <c r="L35" i="2"/>
  <c r="L34" i="2"/>
  <c r="M34" i="2" s="1"/>
  <c r="N34" i="2" s="1"/>
  <c r="O34" i="2" s="1"/>
  <c r="P34" i="2" s="1"/>
  <c r="L33" i="2"/>
  <c r="M33" i="2" s="1"/>
  <c r="N33" i="2" s="1"/>
  <c r="O33" i="2" s="1"/>
  <c r="P33" i="2" s="1"/>
  <c r="L32" i="2"/>
  <c r="M32" i="2" s="1"/>
  <c r="N32" i="2" s="1"/>
  <c r="O32" i="2" s="1"/>
  <c r="P32" i="2" s="1"/>
  <c r="L31" i="2"/>
  <c r="M31" i="2" s="1"/>
  <c r="N31" i="2" s="1"/>
  <c r="O31" i="2" s="1"/>
  <c r="P31" i="2" s="1"/>
  <c r="L29" i="2"/>
  <c r="M29" i="2" s="1"/>
  <c r="N29" i="2" s="1"/>
  <c r="O29" i="2" s="1"/>
  <c r="P29" i="2" s="1"/>
  <c r="L25" i="2"/>
  <c r="M26" i="2"/>
  <c r="N26" i="2" s="1"/>
  <c r="N13" i="2"/>
  <c r="O13" i="2"/>
  <c r="P13" i="2"/>
  <c r="L11" i="2"/>
  <c r="M11" i="2" s="1"/>
  <c r="N11" i="2" s="1"/>
  <c r="O11" i="2" s="1"/>
  <c r="P11" i="2" s="1"/>
  <c r="L9" i="2"/>
  <c r="M9" i="2" s="1"/>
  <c r="N9" i="2" s="1"/>
  <c r="O9" i="2" s="1"/>
  <c r="P9" i="2" s="1"/>
  <c r="H153" i="2"/>
  <c r="I153" i="2" s="1"/>
  <c r="J153" i="2" s="1"/>
  <c r="K153" i="2" s="1"/>
  <c r="G155" i="2"/>
  <c r="H155" i="2" s="1"/>
  <c r="I155" i="2" s="1"/>
  <c r="J155" i="2" s="1"/>
  <c r="K155" i="2" s="1"/>
  <c r="G154" i="2"/>
  <c r="H154" i="2" s="1"/>
  <c r="I154" i="2" s="1"/>
  <c r="J154" i="2" s="1"/>
  <c r="K154" i="2" s="1"/>
  <c r="G153" i="2"/>
  <c r="L153" i="2" s="1"/>
  <c r="H157" i="2"/>
  <c r="I157" i="2" s="1"/>
  <c r="J157" i="2" s="1"/>
  <c r="K157" i="2" s="1"/>
  <c r="H158" i="2"/>
  <c r="I158" i="2" s="1"/>
  <c r="J158" i="2" s="1"/>
  <c r="K158" i="2" s="1"/>
  <c r="H159" i="2"/>
  <c r="I159" i="2"/>
  <c r="J159" i="2" s="1"/>
  <c r="K159" i="2" s="1"/>
  <c r="H160" i="2"/>
  <c r="I160" i="2" s="1"/>
  <c r="J160" i="2" s="1"/>
  <c r="K160" i="2" s="1"/>
  <c r="H161" i="2"/>
  <c r="I161" i="2" s="1"/>
  <c r="J161" i="2" s="1"/>
  <c r="K161" i="2" s="1"/>
  <c r="H162" i="2"/>
  <c r="I162" i="2" s="1"/>
  <c r="J162" i="2" s="1"/>
  <c r="K162" i="2" s="1"/>
  <c r="H163" i="2"/>
  <c r="I163" i="2" s="1"/>
  <c r="J163" i="2" s="1"/>
  <c r="K163" i="2" s="1"/>
  <c r="H164" i="2"/>
  <c r="I164" i="2" s="1"/>
  <c r="J164" i="2" s="1"/>
  <c r="K164" i="2" s="1"/>
  <c r="H165" i="2"/>
  <c r="I165" i="2"/>
  <c r="J165" i="2" s="1"/>
  <c r="K165" i="2" s="1"/>
  <c r="H166" i="2"/>
  <c r="I166" i="2" s="1"/>
  <c r="J166" i="2" s="1"/>
  <c r="K166" i="2" s="1"/>
  <c r="H167" i="2"/>
  <c r="I167" i="2" s="1"/>
  <c r="J167" i="2" s="1"/>
  <c r="K167" i="2" s="1"/>
  <c r="H168" i="2"/>
  <c r="I168" i="2"/>
  <c r="J168" i="2" s="1"/>
  <c r="K168" i="2" s="1"/>
  <c r="H169" i="2"/>
  <c r="I169" i="2" s="1"/>
  <c r="J169" i="2" s="1"/>
  <c r="K169" i="2" s="1"/>
  <c r="H170" i="2"/>
  <c r="I170" i="2" s="1"/>
  <c r="J170" i="2" s="1"/>
  <c r="K170" i="2" s="1"/>
  <c r="H171" i="2"/>
  <c r="I171" i="2" s="1"/>
  <c r="J171" i="2" s="1"/>
  <c r="K171" i="2" s="1"/>
  <c r="H172" i="2"/>
  <c r="I172" i="2" s="1"/>
  <c r="J172" i="2" s="1"/>
  <c r="K172" i="2" s="1"/>
  <c r="H173" i="2"/>
  <c r="I173" i="2" s="1"/>
  <c r="J173" i="2" s="1"/>
  <c r="K173" i="2" s="1"/>
  <c r="H174" i="2"/>
  <c r="I174" i="2" s="1"/>
  <c r="J174" i="2" s="1"/>
  <c r="K174" i="2" s="1"/>
  <c r="H156" i="2"/>
  <c r="I156" i="2" s="1"/>
  <c r="J156" i="2" s="1"/>
  <c r="K156" i="2" s="1"/>
  <c r="D93" i="2"/>
  <c r="G93" i="2" s="1"/>
  <c r="H93" i="2" s="1"/>
  <c r="I93" i="2" s="1"/>
  <c r="J93" i="2" s="1"/>
  <c r="K93" i="2" s="1"/>
  <c r="D89" i="2"/>
  <c r="G89" i="2" s="1"/>
  <c r="H89" i="2" s="1"/>
  <c r="I89" i="2" s="1"/>
  <c r="J89" i="2" s="1"/>
  <c r="K89" i="2" s="1"/>
  <c r="D84" i="2"/>
  <c r="G84" i="2" s="1"/>
  <c r="H84" i="2" s="1"/>
  <c r="I84" i="2" s="1"/>
  <c r="J84" i="2" s="1"/>
  <c r="K84" i="2" s="1"/>
  <c r="D90" i="2"/>
  <c r="G90" i="2" s="1"/>
  <c r="H90" i="2" s="1"/>
  <c r="I90" i="2" s="1"/>
  <c r="J90" i="2" s="1"/>
  <c r="K90" i="2" s="1"/>
  <c r="D92" i="2"/>
  <c r="G92" i="2" s="1"/>
  <c r="H92" i="2" s="1"/>
  <c r="I92" i="2" s="1"/>
  <c r="J92" i="2" s="1"/>
  <c r="K92" i="2" s="1"/>
  <c r="D85" i="2"/>
  <c r="G85" i="2" s="1"/>
  <c r="H85" i="2" s="1"/>
  <c r="I85" i="2" s="1"/>
  <c r="J85" i="2" s="1"/>
  <c r="K85" i="2" s="1"/>
  <c r="D87" i="2"/>
  <c r="G87" i="2" s="1"/>
  <c r="H87" i="2" s="1"/>
  <c r="I87" i="2" s="1"/>
  <c r="J87" i="2" s="1"/>
  <c r="K87" i="2" s="1"/>
  <c r="D86" i="2"/>
  <c r="G86" i="2" s="1"/>
  <c r="H86" i="2" s="1"/>
  <c r="I86" i="2" s="1"/>
  <c r="J86" i="2" s="1"/>
  <c r="K86" i="2" s="1"/>
  <c r="D91" i="2"/>
  <c r="G91" i="2" s="1"/>
  <c r="H91" i="2" s="1"/>
  <c r="I91" i="2" s="1"/>
  <c r="J91" i="2" s="1"/>
  <c r="K91" i="2" s="1"/>
  <c r="L140" i="2" l="1"/>
  <c r="M140" i="2"/>
  <c r="N141" i="2"/>
  <c r="L94" i="2"/>
  <c r="L85" i="2"/>
  <c r="L154" i="2"/>
  <c r="L152" i="2" s="1"/>
  <c r="L151" i="2" s="1"/>
  <c r="L86" i="2"/>
  <c r="P152" i="2"/>
  <c r="P151" i="2" s="1"/>
  <c r="O152" i="2"/>
  <c r="O151" i="2" s="1"/>
  <c r="N152" i="2"/>
  <c r="N151" i="2" s="1"/>
  <c r="M152" i="2"/>
  <c r="M151" i="2" s="1"/>
  <c r="O97" i="2"/>
  <c r="N94" i="2"/>
  <c r="M94" i="2"/>
  <c r="N25" i="2"/>
  <c r="O26" i="2"/>
  <c r="M25" i="2"/>
  <c r="M13" i="2"/>
  <c r="N140" i="2" l="1"/>
  <c r="O141" i="2"/>
  <c r="L82" i="2"/>
  <c r="P97" i="2"/>
  <c r="P94" i="2" s="1"/>
  <c r="O94" i="2"/>
  <c r="O25" i="2"/>
  <c r="P26" i="2"/>
  <c r="P25" i="2" s="1"/>
  <c r="O140" i="2" l="1"/>
  <c r="P141" i="2"/>
  <c r="P140" i="2" s="1"/>
  <c r="C51" i="6" l="1"/>
  <c r="D51" i="6" s="1"/>
  <c r="E51" i="6" s="1"/>
  <c r="F51" i="6" s="1"/>
  <c r="G51" i="6" s="1"/>
  <c r="C50" i="6"/>
  <c r="D50" i="6" s="1"/>
  <c r="E50" i="6" s="1"/>
  <c r="F50" i="6" s="1"/>
  <c r="G50" i="6" s="1"/>
  <c r="C49" i="6"/>
  <c r="D49" i="6" s="1"/>
  <c r="E49" i="6" s="1"/>
  <c r="F49" i="6" s="1"/>
  <c r="G49" i="6" s="1"/>
  <c r="C48" i="6"/>
  <c r="D48" i="6" s="1"/>
  <c r="E48" i="6" s="1"/>
  <c r="F48" i="6" s="1"/>
  <c r="G48" i="6" s="1"/>
  <c r="C47" i="6"/>
  <c r="D47" i="6" s="1"/>
  <c r="B46" i="6"/>
  <c r="B52" i="6" s="1"/>
  <c r="C45" i="6"/>
  <c r="D45" i="6" s="1"/>
  <c r="E45" i="6" s="1"/>
  <c r="F45" i="6" s="1"/>
  <c r="G45" i="6" s="1"/>
  <c r="C44" i="6"/>
  <c r="D44" i="6" s="1"/>
  <c r="E44" i="6" s="1"/>
  <c r="F44" i="6" s="1"/>
  <c r="G44" i="6" s="1"/>
  <c r="C43" i="6"/>
  <c r="D43" i="6" s="1"/>
  <c r="E43" i="6" s="1"/>
  <c r="F43" i="6" s="1"/>
  <c r="G43" i="6" s="1"/>
  <c r="C42" i="6"/>
  <c r="D42" i="6" s="1"/>
  <c r="E42" i="6" s="1"/>
  <c r="F42" i="6" s="1"/>
  <c r="G42" i="6" s="1"/>
  <c r="C41" i="6"/>
  <c r="D41" i="6" s="1"/>
  <c r="E41" i="6" s="1"/>
  <c r="F41" i="6" s="1"/>
  <c r="G41" i="6" s="1"/>
  <c r="C40" i="6"/>
  <c r="D40" i="6" s="1"/>
  <c r="E40" i="6" s="1"/>
  <c r="F40" i="6" s="1"/>
  <c r="G40" i="6" s="1"/>
  <c r="C39" i="6"/>
  <c r="C33" i="6"/>
  <c r="D33" i="6" s="1"/>
  <c r="E33" i="6" s="1"/>
  <c r="F33" i="6" s="1"/>
  <c r="G33" i="6" s="1"/>
  <c r="C32" i="6"/>
  <c r="D32" i="6" s="1"/>
  <c r="E32" i="6" s="1"/>
  <c r="F32" i="6" s="1"/>
  <c r="G32" i="6" s="1"/>
  <c r="C31" i="6"/>
  <c r="D31" i="6" s="1"/>
  <c r="E31" i="6" s="1"/>
  <c r="F31" i="6" s="1"/>
  <c r="G31" i="6" s="1"/>
  <c r="C30" i="6"/>
  <c r="D30" i="6" s="1"/>
  <c r="E30" i="6" s="1"/>
  <c r="F30" i="6" s="1"/>
  <c r="G30" i="6" s="1"/>
  <c r="C29" i="6"/>
  <c r="D29" i="6" s="1"/>
  <c r="B28" i="6"/>
  <c r="B34" i="6" s="1"/>
  <c r="C27" i="6"/>
  <c r="D27" i="6" s="1"/>
  <c r="E27" i="6" s="1"/>
  <c r="F27" i="6" s="1"/>
  <c r="G27" i="6" s="1"/>
  <c r="C26" i="6"/>
  <c r="D26" i="6" s="1"/>
  <c r="E26" i="6" s="1"/>
  <c r="F26" i="6" s="1"/>
  <c r="G26" i="6" s="1"/>
  <c r="C25" i="6"/>
  <c r="D25" i="6" s="1"/>
  <c r="E25" i="6" s="1"/>
  <c r="F25" i="6" s="1"/>
  <c r="G25" i="6" s="1"/>
  <c r="C24" i="6"/>
  <c r="D24" i="6" s="1"/>
  <c r="E24" i="6" s="1"/>
  <c r="F24" i="6" s="1"/>
  <c r="G24" i="6" s="1"/>
  <c r="C23" i="6"/>
  <c r="D23" i="6" s="1"/>
  <c r="E23" i="6" s="1"/>
  <c r="F23" i="6" s="1"/>
  <c r="G23" i="6" s="1"/>
  <c r="C22" i="6"/>
  <c r="D22" i="6" s="1"/>
  <c r="E22" i="6" s="1"/>
  <c r="F22" i="6" s="1"/>
  <c r="G22" i="6" s="1"/>
  <c r="C21" i="6"/>
  <c r="C15" i="6"/>
  <c r="D15" i="6" s="1"/>
  <c r="E15" i="6" s="1"/>
  <c r="F15" i="6" s="1"/>
  <c r="G15" i="6" s="1"/>
  <c r="C14" i="6"/>
  <c r="D14" i="6" s="1"/>
  <c r="E14" i="6" s="1"/>
  <c r="F14" i="6" s="1"/>
  <c r="G14" i="6" s="1"/>
  <c r="C13" i="6"/>
  <c r="D13" i="6" s="1"/>
  <c r="E13" i="6" s="1"/>
  <c r="F13" i="6" s="1"/>
  <c r="G13" i="6" s="1"/>
  <c r="C12" i="6"/>
  <c r="D12" i="6" s="1"/>
  <c r="E12" i="6" s="1"/>
  <c r="F12" i="6" s="1"/>
  <c r="G12" i="6" s="1"/>
  <c r="C11" i="6"/>
  <c r="D11" i="6" s="1"/>
  <c r="B10" i="6"/>
  <c r="B16" i="6" s="1"/>
  <c r="C9" i="6"/>
  <c r="D9" i="6" s="1"/>
  <c r="E9" i="6" s="1"/>
  <c r="F9" i="6" s="1"/>
  <c r="G9" i="6" s="1"/>
  <c r="C8" i="6"/>
  <c r="D8" i="6" s="1"/>
  <c r="E8" i="6" s="1"/>
  <c r="F8" i="6" s="1"/>
  <c r="G8" i="6" s="1"/>
  <c r="C7" i="6"/>
  <c r="D7" i="6" s="1"/>
  <c r="E7" i="6" s="1"/>
  <c r="F7" i="6" s="1"/>
  <c r="G7" i="6" s="1"/>
  <c r="C6" i="6"/>
  <c r="D6" i="6" s="1"/>
  <c r="E6" i="6" s="1"/>
  <c r="F6" i="6" s="1"/>
  <c r="G6" i="6" s="1"/>
  <c r="C5" i="6"/>
  <c r="D5" i="6" s="1"/>
  <c r="E5" i="6" s="1"/>
  <c r="F5" i="6" s="1"/>
  <c r="G5" i="6" s="1"/>
  <c r="C4" i="6"/>
  <c r="D4" i="6" s="1"/>
  <c r="E4" i="6" s="1"/>
  <c r="F4" i="6" s="1"/>
  <c r="G4" i="6" s="1"/>
  <c r="C3" i="6"/>
  <c r="C28" i="6" l="1"/>
  <c r="C46" i="6"/>
  <c r="C52" i="6" s="1"/>
  <c r="C34" i="6"/>
  <c r="C10" i="6"/>
  <c r="C16" i="6" s="1"/>
  <c r="D28" i="6"/>
  <c r="E29" i="6"/>
  <c r="E11" i="6"/>
  <c r="D10" i="6"/>
  <c r="E47" i="6"/>
  <c r="D46" i="6"/>
  <c r="D39" i="6"/>
  <c r="D3" i="6"/>
  <c r="D21" i="6"/>
  <c r="D34" i="6" l="1"/>
  <c r="E21" i="6"/>
  <c r="E39" i="6"/>
  <c r="D52" i="6"/>
  <c r="F11" i="6"/>
  <c r="E10" i="6"/>
  <c r="E46" i="6"/>
  <c r="F47" i="6"/>
  <c r="F29" i="6"/>
  <c r="E28" i="6"/>
  <c r="E3" i="6"/>
  <c r="D16" i="6"/>
  <c r="F46" i="6" l="1"/>
  <c r="G47" i="6"/>
  <c r="G46" i="6" s="1"/>
  <c r="F28" i="6"/>
  <c r="G29" i="6"/>
  <c r="G28" i="6" s="1"/>
  <c r="G11" i="6"/>
  <c r="G10" i="6" s="1"/>
  <c r="F10" i="6"/>
  <c r="F3" i="6"/>
  <c r="E16" i="6"/>
  <c r="F21" i="6"/>
  <c r="E34" i="6"/>
  <c r="F39" i="6"/>
  <c r="E52" i="6"/>
  <c r="F16" i="6" l="1"/>
  <c r="G3" i="6"/>
  <c r="G16" i="6" s="1"/>
  <c r="F34" i="6"/>
  <c r="G21" i="6"/>
  <c r="G34" i="6" s="1"/>
  <c r="F52" i="6"/>
  <c r="G39" i="6"/>
  <c r="G52" i="6" s="1"/>
  <c r="C15" i="4" l="1"/>
  <c r="C14" i="4"/>
  <c r="C13" i="4"/>
  <c r="C12" i="4"/>
  <c r="C11" i="4"/>
  <c r="C10" i="4"/>
  <c r="C9" i="4"/>
  <c r="C8" i="4"/>
  <c r="C7" i="4"/>
  <c r="F271" i="3"/>
  <c r="J270" i="3"/>
  <c r="I270" i="3"/>
  <c r="H270" i="3"/>
  <c r="G270" i="3"/>
  <c r="J269" i="3"/>
  <c r="I269" i="3"/>
  <c r="H269" i="3"/>
  <c r="G269" i="3"/>
  <c r="J268" i="3"/>
  <c r="I268" i="3"/>
  <c r="H268" i="3"/>
  <c r="G268" i="3"/>
  <c r="J267" i="3"/>
  <c r="I267" i="3"/>
  <c r="H267" i="3"/>
  <c r="G267" i="3"/>
  <c r="J266" i="3"/>
  <c r="I266" i="3"/>
  <c r="H266" i="3"/>
  <c r="G266" i="3"/>
  <c r="J265" i="3"/>
  <c r="I265" i="3"/>
  <c r="H265" i="3"/>
  <c r="G265" i="3"/>
  <c r="J264" i="3"/>
  <c r="I264" i="3"/>
  <c r="H264" i="3"/>
  <c r="G264" i="3"/>
  <c r="J263" i="3"/>
  <c r="I263" i="3"/>
  <c r="H263" i="3"/>
  <c r="G263" i="3"/>
  <c r="J262" i="3"/>
  <c r="I262" i="3"/>
  <c r="H262" i="3"/>
  <c r="G262" i="3"/>
  <c r="J261" i="3"/>
  <c r="I261" i="3"/>
  <c r="H261" i="3"/>
  <c r="G261" i="3"/>
  <c r="J260" i="3"/>
  <c r="I260" i="3"/>
  <c r="H260" i="3"/>
  <c r="G260" i="3"/>
  <c r="J259" i="3"/>
  <c r="I259" i="3"/>
  <c r="H259" i="3"/>
  <c r="G259" i="3"/>
  <c r="J258" i="3"/>
  <c r="I258" i="3"/>
  <c r="H258" i="3"/>
  <c r="G258" i="3"/>
  <c r="J257" i="3"/>
  <c r="I257" i="3"/>
  <c r="H257" i="3"/>
  <c r="G257" i="3"/>
  <c r="J256" i="3"/>
  <c r="I256" i="3"/>
  <c r="H256" i="3"/>
  <c r="G256" i="3"/>
  <c r="J255" i="3"/>
  <c r="I255" i="3"/>
  <c r="H255" i="3"/>
  <c r="G255" i="3"/>
  <c r="J254" i="3"/>
  <c r="I254" i="3"/>
  <c r="H254" i="3"/>
  <c r="G254" i="3"/>
  <c r="J253" i="3"/>
  <c r="I253" i="3"/>
  <c r="H253" i="3"/>
  <c r="G253" i="3"/>
  <c r="J252" i="3"/>
  <c r="I252" i="3"/>
  <c r="H252" i="3"/>
  <c r="G252" i="3"/>
  <c r="J251" i="3"/>
  <c r="I251" i="3"/>
  <c r="H251" i="3"/>
  <c r="G251" i="3"/>
  <c r="J250" i="3"/>
  <c r="I250" i="3"/>
  <c r="H250" i="3"/>
  <c r="G250" i="3"/>
  <c r="J249" i="3"/>
  <c r="I249" i="3"/>
  <c r="H249" i="3"/>
  <c r="G249" i="3"/>
  <c r="J248" i="3"/>
  <c r="I248" i="3"/>
  <c r="H248" i="3"/>
  <c r="G248" i="3"/>
  <c r="J247" i="3"/>
  <c r="I247" i="3"/>
  <c r="H247" i="3"/>
  <c r="G247" i="3"/>
  <c r="J246" i="3"/>
  <c r="I246" i="3"/>
  <c r="H246" i="3"/>
  <c r="G246" i="3"/>
  <c r="J245" i="3"/>
  <c r="I245" i="3"/>
  <c r="H245" i="3"/>
  <c r="G245" i="3"/>
  <c r="J244" i="3"/>
  <c r="I244" i="3"/>
  <c r="H244" i="3"/>
  <c r="G244" i="3"/>
  <c r="J243" i="3"/>
  <c r="I243" i="3"/>
  <c r="H243" i="3"/>
  <c r="G243" i="3"/>
  <c r="J242" i="3"/>
  <c r="I242" i="3"/>
  <c r="H242" i="3"/>
  <c r="G242" i="3"/>
  <c r="J241" i="3"/>
  <c r="I241" i="3"/>
  <c r="H241" i="3"/>
  <c r="G241" i="3"/>
  <c r="J240" i="3"/>
  <c r="I240" i="3"/>
  <c r="H240" i="3"/>
  <c r="G240" i="3"/>
  <c r="J239" i="3"/>
  <c r="I239" i="3"/>
  <c r="H239" i="3"/>
  <c r="G239" i="3"/>
  <c r="J238" i="3"/>
  <c r="I238" i="3"/>
  <c r="H238" i="3"/>
  <c r="G238" i="3"/>
  <c r="J237" i="3"/>
  <c r="I237" i="3"/>
  <c r="H237" i="3"/>
  <c r="G237" i="3"/>
  <c r="J236" i="3"/>
  <c r="I236" i="3"/>
  <c r="H236" i="3"/>
  <c r="G236" i="3"/>
  <c r="J235" i="3"/>
  <c r="I235" i="3"/>
  <c r="H235" i="3"/>
  <c r="G235" i="3"/>
  <c r="J234" i="3"/>
  <c r="I234" i="3"/>
  <c r="H234" i="3"/>
  <c r="G234" i="3"/>
  <c r="J233" i="3"/>
  <c r="I233" i="3"/>
  <c r="H233" i="3"/>
  <c r="G233" i="3"/>
  <c r="J232" i="3"/>
  <c r="I232" i="3"/>
  <c r="H232" i="3"/>
  <c r="G232" i="3"/>
  <c r="J231" i="3"/>
  <c r="I231" i="3"/>
  <c r="H231" i="3"/>
  <c r="G231" i="3"/>
  <c r="J230" i="3"/>
  <c r="I230" i="3"/>
  <c r="H230" i="3"/>
  <c r="G230" i="3"/>
  <c r="J229" i="3"/>
  <c r="I229" i="3"/>
  <c r="H229" i="3"/>
  <c r="G229" i="3"/>
  <c r="J228" i="3"/>
  <c r="I228" i="3"/>
  <c r="H228" i="3"/>
  <c r="G228" i="3"/>
  <c r="J227" i="3"/>
  <c r="I227" i="3"/>
  <c r="H227" i="3"/>
  <c r="G227" i="3"/>
  <c r="J226" i="3"/>
  <c r="I226" i="3"/>
  <c r="H226" i="3"/>
  <c r="G226" i="3"/>
  <c r="J225" i="3"/>
  <c r="I225" i="3"/>
  <c r="H225" i="3"/>
  <c r="G225" i="3"/>
  <c r="J224" i="3"/>
  <c r="I224" i="3"/>
  <c r="H224" i="3"/>
  <c r="G224" i="3"/>
  <c r="J223" i="3"/>
  <c r="I223" i="3"/>
  <c r="H223" i="3"/>
  <c r="G223" i="3"/>
  <c r="J222" i="3"/>
  <c r="I222" i="3"/>
  <c r="H222" i="3"/>
  <c r="G222" i="3"/>
  <c r="J221" i="3"/>
  <c r="I221" i="3"/>
  <c r="H221" i="3"/>
  <c r="G221" i="3"/>
  <c r="J220" i="3"/>
  <c r="I220" i="3"/>
  <c r="H220" i="3"/>
  <c r="G220" i="3"/>
  <c r="J219" i="3"/>
  <c r="I219" i="3"/>
  <c r="H219" i="3"/>
  <c r="G219" i="3"/>
  <c r="J218" i="3"/>
  <c r="I218" i="3"/>
  <c r="H218" i="3"/>
  <c r="G218" i="3"/>
  <c r="J217" i="3"/>
  <c r="I217" i="3"/>
  <c r="H217" i="3"/>
  <c r="G217" i="3"/>
  <c r="J216" i="3"/>
  <c r="I216" i="3"/>
  <c r="H216" i="3"/>
  <c r="G216" i="3"/>
  <c r="J215" i="3"/>
  <c r="I215" i="3"/>
  <c r="H215" i="3"/>
  <c r="G215" i="3"/>
  <c r="J214" i="3"/>
  <c r="I214" i="3"/>
  <c r="H214" i="3"/>
  <c r="G214" i="3"/>
  <c r="J213" i="3"/>
  <c r="I213" i="3"/>
  <c r="H213" i="3"/>
  <c r="G213" i="3"/>
  <c r="J212" i="3"/>
  <c r="I212" i="3"/>
  <c r="H212" i="3"/>
  <c r="G212" i="3"/>
  <c r="J211" i="3"/>
  <c r="I211" i="3"/>
  <c r="H211" i="3"/>
  <c r="G211" i="3"/>
  <c r="J210" i="3"/>
  <c r="I210" i="3"/>
  <c r="H210" i="3"/>
  <c r="G210" i="3"/>
  <c r="J209" i="3"/>
  <c r="I209" i="3"/>
  <c r="H209" i="3"/>
  <c r="G209" i="3"/>
  <c r="J208" i="3"/>
  <c r="I208" i="3"/>
  <c r="H208" i="3"/>
  <c r="G208" i="3"/>
  <c r="J207" i="3"/>
  <c r="I207" i="3"/>
  <c r="H207" i="3"/>
  <c r="G207" i="3"/>
  <c r="J206" i="3"/>
  <c r="I206" i="3"/>
  <c r="H206" i="3"/>
  <c r="G206" i="3"/>
  <c r="J205" i="3"/>
  <c r="I205" i="3"/>
  <c r="H205" i="3"/>
  <c r="G205" i="3"/>
  <c r="J204" i="3"/>
  <c r="I204" i="3"/>
  <c r="H204" i="3"/>
  <c r="G204" i="3"/>
  <c r="J203" i="3"/>
  <c r="I203" i="3"/>
  <c r="H203" i="3"/>
  <c r="G203" i="3"/>
  <c r="J202" i="3"/>
  <c r="I202" i="3"/>
  <c r="H202" i="3"/>
  <c r="G202" i="3"/>
  <c r="J201" i="3"/>
  <c r="I201" i="3"/>
  <c r="H201" i="3"/>
  <c r="G201" i="3"/>
  <c r="J200" i="3"/>
  <c r="I200" i="3"/>
  <c r="H200" i="3"/>
  <c r="G200" i="3"/>
  <c r="J199" i="3"/>
  <c r="I199" i="3"/>
  <c r="H199" i="3"/>
  <c r="G199" i="3"/>
  <c r="J198" i="3"/>
  <c r="I198" i="3"/>
  <c r="H198" i="3"/>
  <c r="G198" i="3"/>
  <c r="J197" i="3"/>
  <c r="I197" i="3"/>
  <c r="H197" i="3"/>
  <c r="G197" i="3"/>
  <c r="J196" i="3"/>
  <c r="I196" i="3"/>
  <c r="H196" i="3"/>
  <c r="G196" i="3"/>
  <c r="J195" i="3"/>
  <c r="I195" i="3"/>
  <c r="H195" i="3"/>
  <c r="G195" i="3"/>
  <c r="J194" i="3"/>
  <c r="I194" i="3"/>
  <c r="H194" i="3"/>
  <c r="G194" i="3"/>
  <c r="J193" i="3"/>
  <c r="I193" i="3"/>
  <c r="H193" i="3"/>
  <c r="G193" i="3"/>
  <c r="J192" i="3"/>
  <c r="I192" i="3"/>
  <c r="H192" i="3"/>
  <c r="G192" i="3"/>
  <c r="J191" i="3"/>
  <c r="I191" i="3"/>
  <c r="H191" i="3"/>
  <c r="G191" i="3"/>
  <c r="J190" i="3"/>
  <c r="I190" i="3"/>
  <c r="H190" i="3"/>
  <c r="G190" i="3"/>
  <c r="J189" i="3"/>
  <c r="I189" i="3"/>
  <c r="H189" i="3"/>
  <c r="G189" i="3"/>
  <c r="J188" i="3"/>
  <c r="I188" i="3"/>
  <c r="H188" i="3"/>
  <c r="G188" i="3"/>
  <c r="J187" i="3"/>
  <c r="I187" i="3"/>
  <c r="H187" i="3"/>
  <c r="G187" i="3"/>
  <c r="J186" i="3"/>
  <c r="I186" i="3"/>
  <c r="H186" i="3"/>
  <c r="G186" i="3"/>
  <c r="J185" i="3"/>
  <c r="I185" i="3"/>
  <c r="H185" i="3"/>
  <c r="G185" i="3"/>
  <c r="J184" i="3"/>
  <c r="I184" i="3"/>
  <c r="H184" i="3"/>
  <c r="G184" i="3"/>
  <c r="J183" i="3"/>
  <c r="I183" i="3"/>
  <c r="H183" i="3"/>
  <c r="G183" i="3"/>
  <c r="J182" i="3"/>
  <c r="I182" i="3"/>
  <c r="H182" i="3"/>
  <c r="G182" i="3"/>
  <c r="J181" i="3"/>
  <c r="I181" i="3"/>
  <c r="H181" i="3"/>
  <c r="G181" i="3"/>
  <c r="J180" i="3"/>
  <c r="I180" i="3"/>
  <c r="H180" i="3"/>
  <c r="G180" i="3"/>
  <c r="J179" i="3"/>
  <c r="I179" i="3"/>
  <c r="H179" i="3"/>
  <c r="G179" i="3"/>
  <c r="J178" i="3"/>
  <c r="I178" i="3"/>
  <c r="H178" i="3"/>
  <c r="G178" i="3"/>
  <c r="J177" i="3"/>
  <c r="I177" i="3"/>
  <c r="H177" i="3"/>
  <c r="G177" i="3"/>
  <c r="J176" i="3"/>
  <c r="I176" i="3"/>
  <c r="H176" i="3"/>
  <c r="G176" i="3"/>
  <c r="J175" i="3"/>
  <c r="I175" i="3"/>
  <c r="H175" i="3"/>
  <c r="G175" i="3"/>
  <c r="J174" i="3"/>
  <c r="I174" i="3"/>
  <c r="H174" i="3"/>
  <c r="G174" i="3"/>
  <c r="J173" i="3"/>
  <c r="I173" i="3"/>
  <c r="H173" i="3"/>
  <c r="G173" i="3"/>
  <c r="J172" i="3"/>
  <c r="I172" i="3"/>
  <c r="H172" i="3"/>
  <c r="G172" i="3"/>
  <c r="J171" i="3"/>
  <c r="I171" i="3"/>
  <c r="H171" i="3"/>
  <c r="G171" i="3"/>
  <c r="J170" i="3"/>
  <c r="I170" i="3"/>
  <c r="H170" i="3"/>
  <c r="G170" i="3"/>
  <c r="J169" i="3"/>
  <c r="I169" i="3"/>
  <c r="H169" i="3"/>
  <c r="G169" i="3"/>
  <c r="J168" i="3"/>
  <c r="I168" i="3"/>
  <c r="H168" i="3"/>
  <c r="G168" i="3"/>
  <c r="J167" i="3"/>
  <c r="I167" i="3"/>
  <c r="H167" i="3"/>
  <c r="G167" i="3"/>
  <c r="J166" i="3"/>
  <c r="I166" i="3"/>
  <c r="H166" i="3"/>
  <c r="G166" i="3"/>
  <c r="J165" i="3"/>
  <c r="I165" i="3"/>
  <c r="H165" i="3"/>
  <c r="G165" i="3"/>
  <c r="J164" i="3"/>
  <c r="I164" i="3"/>
  <c r="H164" i="3"/>
  <c r="G164" i="3"/>
  <c r="J163" i="3"/>
  <c r="I163" i="3"/>
  <c r="H163" i="3"/>
  <c r="G163" i="3"/>
  <c r="J162" i="3"/>
  <c r="I162" i="3"/>
  <c r="H162" i="3"/>
  <c r="G162" i="3"/>
  <c r="J161" i="3"/>
  <c r="I161" i="3"/>
  <c r="H161" i="3"/>
  <c r="G161" i="3"/>
  <c r="J160" i="3"/>
  <c r="I160" i="3"/>
  <c r="H160" i="3"/>
  <c r="G160" i="3"/>
  <c r="J159" i="3"/>
  <c r="I159" i="3"/>
  <c r="H159" i="3"/>
  <c r="G159" i="3"/>
  <c r="J158" i="3"/>
  <c r="I158" i="3"/>
  <c r="H158" i="3"/>
  <c r="G158" i="3"/>
  <c r="J157" i="3"/>
  <c r="I157" i="3"/>
  <c r="H157" i="3"/>
  <c r="G157" i="3"/>
  <c r="J156" i="3"/>
  <c r="I156" i="3"/>
  <c r="H156" i="3"/>
  <c r="G156" i="3"/>
  <c r="J155" i="3"/>
  <c r="I155" i="3"/>
  <c r="H155" i="3"/>
  <c r="G155" i="3"/>
  <c r="J154" i="3"/>
  <c r="I154" i="3"/>
  <c r="H154" i="3"/>
  <c r="G154" i="3"/>
  <c r="J153" i="3"/>
  <c r="I153" i="3"/>
  <c r="H153" i="3"/>
  <c r="G153" i="3"/>
  <c r="J152" i="3"/>
  <c r="I152" i="3"/>
  <c r="H152" i="3"/>
  <c r="G152" i="3"/>
  <c r="J151" i="3"/>
  <c r="I151" i="3"/>
  <c r="H151" i="3"/>
  <c r="G151" i="3"/>
  <c r="J150" i="3"/>
  <c r="I150" i="3"/>
  <c r="H150" i="3"/>
  <c r="G150" i="3"/>
  <c r="J149" i="3"/>
  <c r="I149" i="3"/>
  <c r="H149" i="3"/>
  <c r="G149" i="3"/>
  <c r="J148" i="3"/>
  <c r="I148" i="3"/>
  <c r="H148" i="3"/>
  <c r="G148" i="3"/>
  <c r="J147" i="3"/>
  <c r="I147" i="3"/>
  <c r="H147" i="3"/>
  <c r="G147" i="3"/>
  <c r="J146" i="3"/>
  <c r="I146" i="3"/>
  <c r="H146" i="3"/>
  <c r="G146" i="3"/>
  <c r="J145" i="3"/>
  <c r="I145" i="3"/>
  <c r="H145" i="3"/>
  <c r="G145" i="3"/>
  <c r="J144" i="3"/>
  <c r="I144" i="3"/>
  <c r="H144" i="3"/>
  <c r="G144" i="3"/>
  <c r="J143" i="3"/>
  <c r="I143" i="3"/>
  <c r="H143" i="3"/>
  <c r="G143" i="3"/>
  <c r="J142" i="3"/>
  <c r="I142" i="3"/>
  <c r="H142" i="3"/>
  <c r="G142" i="3"/>
  <c r="J141" i="3"/>
  <c r="I141" i="3"/>
  <c r="H141" i="3"/>
  <c r="G141" i="3"/>
  <c r="J140" i="3"/>
  <c r="I140" i="3"/>
  <c r="H140" i="3"/>
  <c r="G140" i="3"/>
  <c r="J139" i="3"/>
  <c r="I139" i="3"/>
  <c r="H139" i="3"/>
  <c r="G139" i="3"/>
  <c r="J138" i="3"/>
  <c r="I138" i="3"/>
  <c r="H138" i="3"/>
  <c r="G138" i="3"/>
  <c r="J137" i="3"/>
  <c r="I137" i="3"/>
  <c r="H137" i="3"/>
  <c r="G137" i="3"/>
  <c r="J136" i="3"/>
  <c r="I136" i="3"/>
  <c r="H136" i="3"/>
  <c r="G136" i="3"/>
  <c r="J135" i="3"/>
  <c r="I135" i="3"/>
  <c r="H135" i="3"/>
  <c r="G135" i="3"/>
  <c r="J134" i="3"/>
  <c r="I134" i="3"/>
  <c r="H134" i="3"/>
  <c r="G134" i="3"/>
  <c r="J133" i="3"/>
  <c r="I133" i="3"/>
  <c r="H133" i="3"/>
  <c r="G133" i="3"/>
  <c r="J132" i="3"/>
  <c r="I132" i="3"/>
  <c r="H132" i="3"/>
  <c r="G132" i="3"/>
  <c r="J131" i="3"/>
  <c r="I131" i="3"/>
  <c r="H131" i="3"/>
  <c r="G131" i="3"/>
  <c r="J130" i="3"/>
  <c r="I130" i="3"/>
  <c r="H130" i="3"/>
  <c r="G130" i="3"/>
  <c r="J129" i="3"/>
  <c r="I129" i="3"/>
  <c r="H129" i="3"/>
  <c r="G129" i="3"/>
  <c r="J128" i="3"/>
  <c r="I128" i="3"/>
  <c r="H128" i="3"/>
  <c r="G128" i="3"/>
  <c r="J127" i="3"/>
  <c r="I127" i="3"/>
  <c r="H127" i="3"/>
  <c r="G127" i="3"/>
  <c r="J126" i="3"/>
  <c r="I126" i="3"/>
  <c r="H126" i="3"/>
  <c r="G126" i="3"/>
  <c r="J125" i="3"/>
  <c r="I125" i="3"/>
  <c r="H125" i="3"/>
  <c r="G125" i="3"/>
  <c r="J124" i="3"/>
  <c r="I124" i="3"/>
  <c r="H124" i="3"/>
  <c r="G124" i="3"/>
  <c r="J123" i="3"/>
  <c r="I123" i="3"/>
  <c r="H123" i="3"/>
  <c r="G123" i="3"/>
  <c r="J122" i="3"/>
  <c r="I122" i="3"/>
  <c r="H122" i="3"/>
  <c r="G122" i="3"/>
  <c r="J121" i="3"/>
  <c r="I121" i="3"/>
  <c r="H121" i="3"/>
  <c r="G121" i="3"/>
  <c r="J120" i="3"/>
  <c r="I120" i="3"/>
  <c r="H120" i="3"/>
  <c r="G120" i="3"/>
  <c r="J119" i="3"/>
  <c r="I119" i="3"/>
  <c r="H119" i="3"/>
  <c r="G119" i="3"/>
  <c r="J118" i="3"/>
  <c r="I118" i="3"/>
  <c r="H118" i="3"/>
  <c r="G118" i="3"/>
  <c r="J117" i="3"/>
  <c r="I117" i="3"/>
  <c r="H117" i="3"/>
  <c r="G117" i="3"/>
  <c r="J116" i="3"/>
  <c r="I116" i="3"/>
  <c r="H116" i="3"/>
  <c r="G116" i="3"/>
  <c r="J115" i="3"/>
  <c r="I115" i="3"/>
  <c r="H115" i="3"/>
  <c r="G115" i="3"/>
  <c r="J114" i="3"/>
  <c r="I114" i="3"/>
  <c r="H114" i="3"/>
  <c r="G114" i="3"/>
  <c r="J113" i="3"/>
  <c r="I113" i="3"/>
  <c r="H113" i="3"/>
  <c r="G113" i="3"/>
  <c r="J112" i="3"/>
  <c r="I112" i="3"/>
  <c r="H112" i="3"/>
  <c r="G112" i="3"/>
  <c r="F110" i="3"/>
  <c r="J109" i="3"/>
  <c r="I109" i="3"/>
  <c r="H109" i="3"/>
  <c r="G109" i="3"/>
  <c r="J108" i="3"/>
  <c r="I108" i="3"/>
  <c r="H108" i="3"/>
  <c r="G108" i="3"/>
  <c r="J107" i="3"/>
  <c r="I107" i="3"/>
  <c r="H107" i="3"/>
  <c r="G107" i="3"/>
  <c r="J106" i="3"/>
  <c r="I106" i="3"/>
  <c r="H106" i="3"/>
  <c r="G106" i="3"/>
  <c r="J105" i="3"/>
  <c r="I105" i="3"/>
  <c r="H105" i="3"/>
  <c r="G105" i="3"/>
  <c r="J104" i="3"/>
  <c r="I104" i="3"/>
  <c r="H104" i="3"/>
  <c r="G104" i="3"/>
  <c r="J103" i="3"/>
  <c r="I103" i="3"/>
  <c r="H103" i="3"/>
  <c r="G103" i="3"/>
  <c r="J102" i="3"/>
  <c r="I102" i="3"/>
  <c r="H102" i="3"/>
  <c r="G102" i="3"/>
  <c r="J101" i="3"/>
  <c r="I101" i="3"/>
  <c r="H101" i="3"/>
  <c r="G101" i="3"/>
  <c r="J100" i="3"/>
  <c r="I100" i="3"/>
  <c r="H100" i="3"/>
  <c r="G100" i="3"/>
  <c r="J99" i="3"/>
  <c r="I99" i="3"/>
  <c r="H99" i="3"/>
  <c r="G99" i="3"/>
  <c r="J96" i="3"/>
  <c r="I96" i="3"/>
  <c r="H96" i="3"/>
  <c r="G96" i="3"/>
  <c r="J95" i="3"/>
  <c r="I95" i="3"/>
  <c r="H95" i="3"/>
  <c r="G95" i="3"/>
  <c r="J94" i="3"/>
  <c r="I94" i="3"/>
  <c r="H94" i="3"/>
  <c r="G94" i="3"/>
  <c r="J93" i="3"/>
  <c r="I93" i="3"/>
  <c r="H93" i="3"/>
  <c r="G93" i="3"/>
  <c r="J92" i="3"/>
  <c r="I92" i="3"/>
  <c r="H92" i="3"/>
  <c r="G92" i="3"/>
  <c r="J91" i="3"/>
  <c r="I91" i="3"/>
  <c r="H91" i="3"/>
  <c r="G91" i="3"/>
  <c r="J90" i="3"/>
  <c r="I90" i="3"/>
  <c r="H90" i="3"/>
  <c r="G90" i="3"/>
  <c r="J89" i="3"/>
  <c r="I89" i="3"/>
  <c r="H89" i="3"/>
  <c r="G89" i="3"/>
  <c r="J88" i="3"/>
  <c r="I88" i="3"/>
  <c r="H88" i="3"/>
  <c r="G88" i="3"/>
  <c r="J87" i="3"/>
  <c r="I87" i="3"/>
  <c r="H87" i="3"/>
  <c r="G87" i="3"/>
  <c r="J86" i="3"/>
  <c r="I86" i="3"/>
  <c r="H86" i="3"/>
  <c r="G86" i="3"/>
  <c r="J85" i="3"/>
  <c r="I85" i="3"/>
  <c r="H85" i="3"/>
  <c r="G85" i="3"/>
  <c r="J84" i="3"/>
  <c r="I84" i="3"/>
  <c r="H84" i="3"/>
  <c r="G84" i="3"/>
  <c r="J83" i="3"/>
  <c r="I83" i="3"/>
  <c r="H83" i="3"/>
  <c r="G83" i="3"/>
  <c r="J82" i="3"/>
  <c r="I82" i="3"/>
  <c r="H82" i="3"/>
  <c r="G82" i="3"/>
  <c r="J81" i="3"/>
  <c r="I81" i="3"/>
  <c r="H81" i="3"/>
  <c r="G81" i="3"/>
  <c r="J80" i="3"/>
  <c r="I80" i="3"/>
  <c r="H80" i="3"/>
  <c r="G80" i="3"/>
  <c r="J79" i="3"/>
  <c r="I79" i="3"/>
  <c r="H79" i="3"/>
  <c r="G79" i="3"/>
  <c r="J78" i="3"/>
  <c r="I78" i="3"/>
  <c r="H78" i="3"/>
  <c r="G78" i="3"/>
  <c r="J77" i="3"/>
  <c r="I77" i="3"/>
  <c r="H77" i="3"/>
  <c r="G77" i="3"/>
  <c r="J76" i="3"/>
  <c r="I76" i="3"/>
  <c r="H76" i="3"/>
  <c r="G76" i="3"/>
  <c r="J75" i="3"/>
  <c r="I75" i="3"/>
  <c r="H75" i="3"/>
  <c r="G75" i="3"/>
  <c r="J74" i="3"/>
  <c r="I74" i="3"/>
  <c r="H74" i="3"/>
  <c r="G74" i="3"/>
  <c r="J73" i="3"/>
  <c r="I73" i="3"/>
  <c r="H73" i="3"/>
  <c r="G73" i="3"/>
  <c r="J72" i="3"/>
  <c r="I72" i="3"/>
  <c r="H72" i="3"/>
  <c r="G72" i="3"/>
  <c r="J71" i="3"/>
  <c r="I71" i="3"/>
  <c r="H71" i="3"/>
  <c r="G71" i="3"/>
  <c r="J70" i="3"/>
  <c r="I70" i="3"/>
  <c r="H70" i="3"/>
  <c r="G70" i="3"/>
  <c r="J69" i="3"/>
  <c r="I69" i="3"/>
  <c r="H69" i="3"/>
  <c r="G69" i="3"/>
  <c r="J68" i="3"/>
  <c r="I68" i="3"/>
  <c r="H68" i="3"/>
  <c r="G68" i="3"/>
  <c r="J67" i="3"/>
  <c r="I67" i="3"/>
  <c r="H67" i="3"/>
  <c r="G67" i="3"/>
  <c r="J66" i="3"/>
  <c r="I66" i="3"/>
  <c r="H66" i="3"/>
  <c r="G66" i="3"/>
  <c r="J65" i="3"/>
  <c r="I65" i="3"/>
  <c r="H65" i="3"/>
  <c r="G65" i="3"/>
  <c r="J64" i="3"/>
  <c r="I64" i="3"/>
  <c r="H64" i="3"/>
  <c r="G64" i="3"/>
  <c r="J63" i="3"/>
  <c r="I63" i="3"/>
  <c r="H63" i="3"/>
  <c r="G63" i="3"/>
  <c r="J62" i="3"/>
  <c r="I62" i="3"/>
  <c r="H62" i="3"/>
  <c r="G62" i="3"/>
  <c r="J61" i="3"/>
  <c r="I61" i="3"/>
  <c r="H61" i="3"/>
  <c r="G61" i="3"/>
  <c r="J60" i="3"/>
  <c r="I60" i="3"/>
  <c r="H60" i="3"/>
  <c r="G60" i="3"/>
  <c r="J59" i="3"/>
  <c r="I59" i="3"/>
  <c r="H59" i="3"/>
  <c r="G59" i="3"/>
  <c r="J58" i="3"/>
  <c r="I58" i="3"/>
  <c r="H58" i="3"/>
  <c r="G58" i="3"/>
  <c r="J57" i="3"/>
  <c r="I57" i="3"/>
  <c r="H57" i="3"/>
  <c r="G57" i="3"/>
  <c r="J56" i="3"/>
  <c r="I56" i="3"/>
  <c r="H56" i="3"/>
  <c r="G56" i="3"/>
  <c r="J55" i="3"/>
  <c r="I55" i="3"/>
  <c r="H55" i="3"/>
  <c r="G55" i="3"/>
  <c r="J54" i="3"/>
  <c r="I54" i="3"/>
  <c r="H54" i="3"/>
  <c r="G54" i="3"/>
  <c r="J53" i="3"/>
  <c r="I53" i="3"/>
  <c r="H53" i="3"/>
  <c r="G53" i="3"/>
  <c r="J52" i="3"/>
  <c r="I52" i="3"/>
  <c r="H52" i="3"/>
  <c r="G52" i="3"/>
  <c r="J51" i="3"/>
  <c r="I51" i="3"/>
  <c r="H51" i="3"/>
  <c r="G51" i="3"/>
  <c r="J50" i="3"/>
  <c r="I50" i="3"/>
  <c r="H50" i="3"/>
  <c r="G50" i="3"/>
  <c r="J49" i="3"/>
  <c r="I49" i="3"/>
  <c r="H49" i="3"/>
  <c r="G49" i="3"/>
  <c r="J48" i="3"/>
  <c r="I48" i="3"/>
  <c r="H48" i="3"/>
  <c r="G48" i="3"/>
  <c r="J47" i="3"/>
  <c r="I47" i="3"/>
  <c r="H47" i="3"/>
  <c r="G47" i="3"/>
  <c r="J46" i="3"/>
  <c r="I46" i="3"/>
  <c r="H46" i="3"/>
  <c r="G46" i="3"/>
  <c r="J45" i="3"/>
  <c r="I45" i="3"/>
  <c r="H45" i="3"/>
  <c r="G45" i="3"/>
  <c r="J44" i="3"/>
  <c r="I44" i="3"/>
  <c r="H44" i="3"/>
  <c r="G44" i="3"/>
  <c r="J43" i="3"/>
  <c r="I43" i="3"/>
  <c r="H43" i="3"/>
  <c r="G43" i="3"/>
  <c r="J42" i="3"/>
  <c r="I42" i="3"/>
  <c r="H42" i="3"/>
  <c r="G42" i="3"/>
  <c r="J41" i="3"/>
  <c r="I41" i="3"/>
  <c r="H41" i="3"/>
  <c r="G41" i="3"/>
  <c r="J40" i="3"/>
  <c r="I40" i="3"/>
  <c r="H40" i="3"/>
  <c r="G40" i="3"/>
  <c r="J39" i="3"/>
  <c r="I39" i="3"/>
  <c r="H39" i="3"/>
  <c r="G39" i="3"/>
  <c r="J38" i="3"/>
  <c r="I38" i="3"/>
  <c r="H38" i="3"/>
  <c r="G38" i="3"/>
  <c r="J37" i="3"/>
  <c r="I37" i="3"/>
  <c r="H37" i="3"/>
  <c r="G37" i="3"/>
  <c r="J36" i="3"/>
  <c r="I36" i="3"/>
  <c r="H36" i="3"/>
  <c r="G36" i="3"/>
  <c r="J35" i="3"/>
  <c r="I35" i="3"/>
  <c r="H35" i="3"/>
  <c r="G35" i="3"/>
  <c r="J34" i="3"/>
  <c r="I34" i="3"/>
  <c r="H34" i="3"/>
  <c r="G34" i="3"/>
  <c r="J33" i="3"/>
  <c r="I33" i="3"/>
  <c r="H33" i="3"/>
  <c r="G33" i="3"/>
  <c r="J32" i="3"/>
  <c r="I32" i="3"/>
  <c r="H32" i="3"/>
  <c r="G32" i="3"/>
  <c r="J31" i="3"/>
  <c r="I31" i="3"/>
  <c r="H31" i="3"/>
  <c r="G31" i="3"/>
  <c r="J30" i="3"/>
  <c r="I30" i="3"/>
  <c r="H30" i="3"/>
  <c r="G30" i="3"/>
  <c r="J29" i="3"/>
  <c r="I29" i="3"/>
  <c r="H29" i="3"/>
  <c r="G29" i="3"/>
  <c r="J28" i="3"/>
  <c r="I28" i="3"/>
  <c r="H28" i="3"/>
  <c r="G28" i="3"/>
  <c r="J27" i="3"/>
  <c r="I27" i="3"/>
  <c r="H27" i="3"/>
  <c r="G27" i="3"/>
  <c r="J26" i="3"/>
  <c r="I26" i="3"/>
  <c r="H26" i="3"/>
  <c r="G26" i="3"/>
  <c r="J25" i="3"/>
  <c r="I25" i="3"/>
  <c r="H25" i="3"/>
  <c r="G25" i="3"/>
  <c r="J24" i="3"/>
  <c r="I24" i="3"/>
  <c r="H24" i="3"/>
  <c r="G24" i="3"/>
  <c r="J23" i="3"/>
  <c r="I23" i="3"/>
  <c r="H23" i="3"/>
  <c r="G23" i="3"/>
  <c r="J22" i="3"/>
  <c r="I22" i="3"/>
  <c r="H22" i="3"/>
  <c r="G22" i="3"/>
  <c r="J21" i="3"/>
  <c r="I21" i="3"/>
  <c r="H21" i="3"/>
  <c r="G21" i="3"/>
  <c r="F20" i="3"/>
  <c r="G20" i="3" s="1"/>
  <c r="F19" i="3"/>
  <c r="J19" i="3" s="1"/>
  <c r="J18" i="3"/>
  <c r="I18" i="3"/>
  <c r="H18" i="3"/>
  <c r="G18" i="3"/>
  <c r="J17" i="3"/>
  <c r="I17" i="3"/>
  <c r="H17" i="3"/>
  <c r="G17" i="3"/>
  <c r="J16" i="3"/>
  <c r="I16" i="3"/>
  <c r="H16" i="3"/>
  <c r="G16" i="3"/>
  <c r="J15" i="3"/>
  <c r="I15" i="3"/>
  <c r="H15" i="3"/>
  <c r="G15" i="3"/>
  <c r="J14" i="3"/>
  <c r="I14" i="3"/>
  <c r="H14" i="3"/>
  <c r="G14" i="3"/>
  <c r="J13" i="3"/>
  <c r="I13" i="3"/>
  <c r="H13" i="3"/>
  <c r="G13" i="3"/>
  <c r="J12" i="3"/>
  <c r="I12" i="3"/>
  <c r="H12" i="3"/>
  <c r="G12" i="3"/>
  <c r="J11" i="3"/>
  <c r="I11" i="3"/>
  <c r="H11" i="3"/>
  <c r="G11" i="3"/>
  <c r="J10" i="3"/>
  <c r="I10" i="3"/>
  <c r="H10" i="3"/>
  <c r="G10" i="3"/>
  <c r="J9" i="3"/>
  <c r="I9" i="3"/>
  <c r="H9" i="3"/>
  <c r="G9" i="3"/>
  <c r="J8" i="3"/>
  <c r="I8" i="3"/>
  <c r="H8" i="3"/>
  <c r="G8" i="3"/>
  <c r="I20" i="3" l="1"/>
  <c r="J20" i="3"/>
  <c r="J97" i="3" s="1"/>
  <c r="H20" i="3"/>
  <c r="H271" i="3"/>
  <c r="J110" i="3"/>
  <c r="J271" i="3"/>
  <c r="H110" i="3"/>
  <c r="I110" i="3"/>
  <c r="G110" i="3"/>
  <c r="I271" i="3"/>
  <c r="G271" i="3"/>
  <c r="G19" i="3"/>
  <c r="G97" i="3" s="1"/>
  <c r="H19" i="3"/>
  <c r="H97" i="3" s="1"/>
  <c r="F97" i="3"/>
  <c r="F272" i="3" s="1"/>
  <c r="I19" i="3"/>
  <c r="I97" i="3" s="1"/>
  <c r="J272" i="3" l="1"/>
  <c r="I272" i="3"/>
  <c r="H272" i="3"/>
  <c r="H273" i="3" s="1"/>
  <c r="G272" i="3"/>
  <c r="L143" i="2"/>
  <c r="L76" i="2"/>
  <c r="P8" i="2"/>
  <c r="O8" i="2"/>
  <c r="N8" i="2"/>
  <c r="M8" i="2"/>
  <c r="L8" i="2"/>
  <c r="L199" i="2"/>
  <c r="K199" i="2"/>
  <c r="K204" i="2" s="1"/>
  <c r="J199" i="2"/>
  <c r="J204" i="2" s="1"/>
  <c r="I199" i="2"/>
  <c r="I204" i="2" s="1"/>
  <c r="H199" i="2"/>
  <c r="H204" i="2" s="1"/>
  <c r="G199" i="2"/>
  <c r="G204" i="2" s="1"/>
  <c r="L207" i="2" l="1"/>
  <c r="M76" i="2"/>
  <c r="L80" i="2"/>
  <c r="L77" i="2" s="1"/>
  <c r="L75" i="2" s="1"/>
  <c r="L147" i="2"/>
  <c r="L144" i="2" s="1"/>
  <c r="L142" i="2" s="1"/>
  <c r="L208" i="2"/>
  <c r="M143" i="2"/>
  <c r="L74" i="2" l="1"/>
  <c r="M147" i="2"/>
  <c r="M144" i="2" s="1"/>
  <c r="M142" i="2" s="1"/>
  <c r="M208" i="2"/>
  <c r="N143" i="2"/>
  <c r="M207" i="2"/>
  <c r="M80" i="2"/>
  <c r="M77" i="2" s="1"/>
  <c r="M75" i="2" s="1"/>
  <c r="N76" i="2"/>
  <c r="K196" i="2"/>
  <c r="J196" i="2"/>
  <c r="I196" i="2"/>
  <c r="H196" i="2"/>
  <c r="G196" i="2"/>
  <c r="F196" i="2"/>
  <c r="F220" i="2" s="1"/>
  <c r="K195" i="2"/>
  <c r="J195" i="2"/>
  <c r="I195" i="2"/>
  <c r="H195" i="2"/>
  <c r="G195" i="2"/>
  <c r="F195" i="2"/>
  <c r="F219" i="2" s="1"/>
  <c r="F194" i="2"/>
  <c r="F218" i="2" s="1"/>
  <c r="F192" i="2"/>
  <c r="F216" i="2" s="1"/>
  <c r="K190" i="2"/>
  <c r="J190" i="2"/>
  <c r="J193" i="2" s="1"/>
  <c r="I190" i="2"/>
  <c r="H190" i="2"/>
  <c r="G190" i="2"/>
  <c r="F190" i="2"/>
  <c r="F214" i="2" s="1"/>
  <c r="F152" i="2"/>
  <c r="F151" i="2" s="1"/>
  <c r="K151" i="2"/>
  <c r="J151" i="2"/>
  <c r="I151" i="2"/>
  <c r="H151" i="2"/>
  <c r="G151" i="2"/>
  <c r="E151" i="2"/>
  <c r="E142" i="2" s="1"/>
  <c r="D151" i="2"/>
  <c r="F150" i="2"/>
  <c r="F149" i="2"/>
  <c r="F148" i="2"/>
  <c r="F147" i="2"/>
  <c r="F146" i="2"/>
  <c r="F145" i="2"/>
  <c r="K144" i="2"/>
  <c r="K142" i="2" s="1"/>
  <c r="K208" i="2" s="1"/>
  <c r="J144" i="2"/>
  <c r="I144" i="2"/>
  <c r="H144" i="2"/>
  <c r="H142" i="2" s="1"/>
  <c r="H208" i="2" s="1"/>
  <c r="G144" i="2"/>
  <c r="D144" i="2"/>
  <c r="D142" i="2" s="1"/>
  <c r="F143" i="2"/>
  <c r="F141" i="2"/>
  <c r="F140" i="2" s="1"/>
  <c r="K140" i="2"/>
  <c r="J140" i="2"/>
  <c r="I140" i="2"/>
  <c r="H140" i="2"/>
  <c r="G140" i="2"/>
  <c r="E140" i="2"/>
  <c r="E94" i="2" s="1"/>
  <c r="D140" i="2"/>
  <c r="F139" i="2"/>
  <c r="G138" i="2"/>
  <c r="G137" i="2"/>
  <c r="H137" i="2" s="1"/>
  <c r="I137" i="2" s="1"/>
  <c r="J137" i="2" s="1"/>
  <c r="K137" i="2" s="1"/>
  <c r="G136" i="2"/>
  <c r="G135" i="2"/>
  <c r="G134" i="2"/>
  <c r="G133" i="2"/>
  <c r="G132" i="2"/>
  <c r="G131" i="2"/>
  <c r="H131" i="2" s="1"/>
  <c r="I131" i="2" s="1"/>
  <c r="J131" i="2" s="1"/>
  <c r="K131" i="2" s="1"/>
  <c r="F131" i="2" s="1"/>
  <c r="G130" i="2"/>
  <c r="H130" i="2" s="1"/>
  <c r="I130" i="2" s="1"/>
  <c r="J130" i="2" s="1"/>
  <c r="G129" i="2"/>
  <c r="G128" i="2"/>
  <c r="H128" i="2" s="1"/>
  <c r="I128" i="2" s="1"/>
  <c r="J128" i="2" s="1"/>
  <c r="K128" i="2" s="1"/>
  <c r="G127" i="2"/>
  <c r="H127" i="2" s="1"/>
  <c r="I127" i="2" s="1"/>
  <c r="J127" i="2" s="1"/>
  <c r="K127" i="2" s="1"/>
  <c r="G126" i="2"/>
  <c r="G125" i="2"/>
  <c r="H125" i="2" s="1"/>
  <c r="I125" i="2" s="1"/>
  <c r="J125" i="2" s="1"/>
  <c r="K125" i="2" s="1"/>
  <c r="G124" i="2"/>
  <c r="G123" i="2"/>
  <c r="H123" i="2" s="1"/>
  <c r="I123" i="2" s="1"/>
  <c r="J123" i="2" s="1"/>
  <c r="K123" i="2" s="1"/>
  <c r="G122" i="2"/>
  <c r="G121" i="2"/>
  <c r="H121" i="2" s="1"/>
  <c r="I121" i="2" s="1"/>
  <c r="J121" i="2" s="1"/>
  <c r="K121" i="2" s="1"/>
  <c r="G120" i="2"/>
  <c r="G119" i="2"/>
  <c r="H119" i="2" s="1"/>
  <c r="I119" i="2" s="1"/>
  <c r="J119" i="2" s="1"/>
  <c r="K119" i="2" s="1"/>
  <c r="G118" i="2"/>
  <c r="G117" i="2"/>
  <c r="G116" i="2"/>
  <c r="H116" i="2" s="1"/>
  <c r="I116" i="2" s="1"/>
  <c r="J116" i="2" s="1"/>
  <c r="K116" i="2" s="1"/>
  <c r="G115" i="2"/>
  <c r="H115" i="2" s="1"/>
  <c r="G114" i="2"/>
  <c r="G113" i="2"/>
  <c r="H113" i="2" s="1"/>
  <c r="I113" i="2" s="1"/>
  <c r="J113" i="2" s="1"/>
  <c r="K113" i="2" s="1"/>
  <c r="G112" i="2"/>
  <c r="G111" i="2"/>
  <c r="H111" i="2" s="1"/>
  <c r="I111" i="2" s="1"/>
  <c r="J111" i="2" s="1"/>
  <c r="K111" i="2" s="1"/>
  <c r="K108" i="2"/>
  <c r="J108" i="2"/>
  <c r="I108" i="2"/>
  <c r="F107" i="2"/>
  <c r="K106" i="2"/>
  <c r="J106" i="2"/>
  <c r="K105" i="2"/>
  <c r="J105" i="2"/>
  <c r="I105" i="2"/>
  <c r="G105" i="2"/>
  <c r="K104" i="2"/>
  <c r="J104" i="2"/>
  <c r="I104" i="2"/>
  <c r="G104" i="2"/>
  <c r="K103" i="2"/>
  <c r="F103" i="2" s="1"/>
  <c r="F102" i="2"/>
  <c r="K101" i="2"/>
  <c r="J101" i="2"/>
  <c r="G101" i="2"/>
  <c r="K100" i="2"/>
  <c r="J100" i="2"/>
  <c r="I100" i="2"/>
  <c r="J99" i="2"/>
  <c r="I99" i="2"/>
  <c r="K98" i="2"/>
  <c r="J98" i="2"/>
  <c r="I98" i="2"/>
  <c r="G98" i="2"/>
  <c r="K97" i="2"/>
  <c r="H97" i="2"/>
  <c r="J96" i="2"/>
  <c r="I96" i="2"/>
  <c r="G96" i="2"/>
  <c r="I95" i="2"/>
  <c r="H95" i="2"/>
  <c r="G95" i="2"/>
  <c r="D95" i="2"/>
  <c r="F82" i="2"/>
  <c r="F81" i="2"/>
  <c r="F80" i="2"/>
  <c r="F79" i="2"/>
  <c r="F78" i="2"/>
  <c r="D78" i="2"/>
  <c r="D77" i="2" s="1"/>
  <c r="K77" i="2"/>
  <c r="J77" i="2"/>
  <c r="I77" i="2"/>
  <c r="H77" i="2"/>
  <c r="G77" i="2"/>
  <c r="E77" i="2"/>
  <c r="I76" i="2"/>
  <c r="H76" i="2"/>
  <c r="F76" i="2"/>
  <c r="D76" i="2"/>
  <c r="G73" i="2"/>
  <c r="G72" i="2"/>
  <c r="H72" i="2" s="1"/>
  <c r="I72" i="2" s="1"/>
  <c r="J72" i="2" s="1"/>
  <c r="K72" i="2" s="1"/>
  <c r="G69" i="2"/>
  <c r="M54" i="2"/>
  <c r="N54" i="2" s="1"/>
  <c r="O54" i="2" s="1"/>
  <c r="P54" i="2" s="1"/>
  <c r="G43" i="2"/>
  <c r="G38" i="2"/>
  <c r="H38" i="2" s="1"/>
  <c r="F35" i="2"/>
  <c r="F34" i="2"/>
  <c r="F33" i="2"/>
  <c r="F32" i="2"/>
  <c r="F31" i="2"/>
  <c r="F30" i="2"/>
  <c r="F29" i="2"/>
  <c r="E28" i="2"/>
  <c r="F25" i="2"/>
  <c r="F24" i="2"/>
  <c r="F22" i="2"/>
  <c r="F21" i="2"/>
  <c r="F20" i="2"/>
  <c r="F19" i="2"/>
  <c r="D19" i="2"/>
  <c r="D18" i="2" s="1"/>
  <c r="K18" i="2"/>
  <c r="K16" i="2" s="1"/>
  <c r="J18" i="2"/>
  <c r="J16" i="2" s="1"/>
  <c r="I18" i="2"/>
  <c r="I16" i="2" s="1"/>
  <c r="H18" i="2"/>
  <c r="H16" i="2" s="1"/>
  <c r="G18" i="2"/>
  <c r="G16" i="2" s="1"/>
  <c r="E18" i="2"/>
  <c r="E16" i="2" s="1"/>
  <c r="F17" i="2"/>
  <c r="D17" i="2"/>
  <c r="L17" i="2" s="1"/>
  <c r="F15" i="2"/>
  <c r="F14" i="2"/>
  <c r="D13" i="2"/>
  <c r="F12" i="2"/>
  <c r="F11" i="2"/>
  <c r="F10" i="2"/>
  <c r="F9" i="2"/>
  <c r="K8" i="2"/>
  <c r="J8" i="2"/>
  <c r="I8" i="2"/>
  <c r="H8" i="2"/>
  <c r="G8" i="2"/>
  <c r="E8" i="2"/>
  <c r="F98" i="2" l="1"/>
  <c r="F108" i="2"/>
  <c r="F96" i="2"/>
  <c r="F101" i="2"/>
  <c r="F99" i="2"/>
  <c r="F100" i="2"/>
  <c r="D16" i="2"/>
  <c r="L21" i="2"/>
  <c r="L18" i="2" s="1"/>
  <c r="L16" i="2" s="1"/>
  <c r="M17" i="2"/>
  <c r="L204" i="2"/>
  <c r="D8" i="2"/>
  <c r="Q14" i="2"/>
  <c r="F18" i="2"/>
  <c r="F16" i="2" s="1"/>
  <c r="F13" i="2"/>
  <c r="M74" i="2"/>
  <c r="F97" i="2"/>
  <c r="F144" i="2"/>
  <c r="F142" i="2" s="1"/>
  <c r="N80" i="2"/>
  <c r="N77" i="2" s="1"/>
  <c r="N75" i="2" s="1"/>
  <c r="N207" i="2"/>
  <c r="O76" i="2"/>
  <c r="I142" i="2"/>
  <c r="I208" i="2" s="1"/>
  <c r="N147" i="2"/>
  <c r="N144" i="2" s="1"/>
  <c r="N142" i="2" s="1"/>
  <c r="O143" i="2"/>
  <c r="N208" i="2"/>
  <c r="G46" i="2"/>
  <c r="H46" i="2" s="1"/>
  <c r="I46" i="2" s="1"/>
  <c r="J46" i="2" s="1"/>
  <c r="K46" i="2" s="1"/>
  <c r="L46" i="2"/>
  <c r="M46" i="2" s="1"/>
  <c r="N46" i="2" s="1"/>
  <c r="O46" i="2" s="1"/>
  <c r="P46" i="2" s="1"/>
  <c r="G61" i="2"/>
  <c r="H61" i="2" s="1"/>
  <c r="I61" i="2" s="1"/>
  <c r="J61" i="2" s="1"/>
  <c r="K61" i="2" s="1"/>
  <c r="M61" i="2"/>
  <c r="N61" i="2" s="1"/>
  <c r="O61" i="2" s="1"/>
  <c r="P61" i="2" s="1"/>
  <c r="G58" i="2"/>
  <c r="H58" i="2" s="1"/>
  <c r="I58" i="2" s="1"/>
  <c r="J58" i="2" s="1"/>
  <c r="K58" i="2" s="1"/>
  <c r="M58" i="2"/>
  <c r="N58" i="2" s="1"/>
  <c r="O58" i="2" s="1"/>
  <c r="P58" i="2" s="1"/>
  <c r="G71" i="2"/>
  <c r="H71" i="2" s="1"/>
  <c r="I71" i="2" s="1"/>
  <c r="J71" i="2" s="1"/>
  <c r="K71" i="2" s="1"/>
  <c r="M71" i="2"/>
  <c r="N71" i="2" s="1"/>
  <c r="O71" i="2" s="1"/>
  <c r="P71" i="2" s="1"/>
  <c r="G60" i="2"/>
  <c r="H60" i="2" s="1"/>
  <c r="I60" i="2" s="1"/>
  <c r="J60" i="2" s="1"/>
  <c r="K60" i="2" s="1"/>
  <c r="M60" i="2"/>
  <c r="N60" i="2" s="1"/>
  <c r="O60" i="2" s="1"/>
  <c r="P60" i="2" s="1"/>
  <c r="G37" i="2"/>
  <c r="H37" i="2" s="1"/>
  <c r="I37" i="2" s="1"/>
  <c r="L37" i="2"/>
  <c r="G49" i="2"/>
  <c r="H49" i="2" s="1"/>
  <c r="I49" i="2" s="1"/>
  <c r="J49" i="2" s="1"/>
  <c r="K49" i="2" s="1"/>
  <c r="L49" i="2"/>
  <c r="M49" i="2" s="1"/>
  <c r="N49" i="2" s="1"/>
  <c r="O49" i="2" s="1"/>
  <c r="P49" i="2" s="1"/>
  <c r="G62" i="2"/>
  <c r="H62" i="2" s="1"/>
  <c r="I62" i="2" s="1"/>
  <c r="J62" i="2" s="1"/>
  <c r="K62" i="2" s="1"/>
  <c r="M62" i="2"/>
  <c r="N62" i="2" s="1"/>
  <c r="O62" i="2" s="1"/>
  <c r="P62" i="2" s="1"/>
  <c r="G63" i="2"/>
  <c r="H63" i="2" s="1"/>
  <c r="I63" i="2" s="1"/>
  <c r="J63" i="2" s="1"/>
  <c r="K63" i="2" s="1"/>
  <c r="M63" i="2"/>
  <c r="N63" i="2" s="1"/>
  <c r="O63" i="2" s="1"/>
  <c r="P63" i="2" s="1"/>
  <c r="G45" i="2"/>
  <c r="H45" i="2" s="1"/>
  <c r="I45" i="2" s="1"/>
  <c r="J45" i="2" s="1"/>
  <c r="K45" i="2" s="1"/>
  <c r="L45" i="2"/>
  <c r="M45" i="2" s="1"/>
  <c r="N45" i="2" s="1"/>
  <c r="O45" i="2" s="1"/>
  <c r="P45" i="2" s="1"/>
  <c r="G47" i="2"/>
  <c r="H47" i="2" s="1"/>
  <c r="I47" i="2" s="1"/>
  <c r="J47" i="2" s="1"/>
  <c r="K47" i="2" s="1"/>
  <c r="L47" i="2"/>
  <c r="M47" i="2" s="1"/>
  <c r="N47" i="2" s="1"/>
  <c r="O47" i="2" s="1"/>
  <c r="P47" i="2" s="1"/>
  <c r="G51" i="2"/>
  <c r="H51" i="2" s="1"/>
  <c r="M51" i="2"/>
  <c r="N51" i="2" s="1"/>
  <c r="O51" i="2" s="1"/>
  <c r="P51" i="2" s="1"/>
  <c r="G39" i="2"/>
  <c r="H39" i="2" s="1"/>
  <c r="I39" i="2" s="1"/>
  <c r="J39" i="2" s="1"/>
  <c r="K39" i="2" s="1"/>
  <c r="L39" i="2"/>
  <c r="M39" i="2" s="1"/>
  <c r="N39" i="2" s="1"/>
  <c r="O39" i="2" s="1"/>
  <c r="P39" i="2" s="1"/>
  <c r="G52" i="2"/>
  <c r="H52" i="2" s="1"/>
  <c r="I52" i="2" s="1"/>
  <c r="J52" i="2" s="1"/>
  <c r="K52" i="2" s="1"/>
  <c r="M52" i="2"/>
  <c r="N52" i="2" s="1"/>
  <c r="O52" i="2" s="1"/>
  <c r="P52" i="2" s="1"/>
  <c r="G64" i="2"/>
  <c r="H64" i="2" s="1"/>
  <c r="I64" i="2" s="1"/>
  <c r="J64" i="2" s="1"/>
  <c r="K64" i="2" s="1"/>
  <c r="M64" i="2"/>
  <c r="N64" i="2" s="1"/>
  <c r="O64" i="2" s="1"/>
  <c r="P64" i="2" s="1"/>
  <c r="G70" i="2"/>
  <c r="H70" i="2" s="1"/>
  <c r="I70" i="2" s="1"/>
  <c r="J70" i="2" s="1"/>
  <c r="K70" i="2" s="1"/>
  <c r="M70" i="2"/>
  <c r="N70" i="2" s="1"/>
  <c r="O70" i="2" s="1"/>
  <c r="P70" i="2" s="1"/>
  <c r="G40" i="2"/>
  <c r="H40" i="2" s="1"/>
  <c r="I40" i="2" s="1"/>
  <c r="J40" i="2" s="1"/>
  <c r="K40" i="2" s="1"/>
  <c r="L40" i="2"/>
  <c r="M40" i="2" s="1"/>
  <c r="G53" i="2"/>
  <c r="H53" i="2" s="1"/>
  <c r="I53" i="2" s="1"/>
  <c r="J53" i="2" s="1"/>
  <c r="K53" i="2" s="1"/>
  <c r="M53" i="2"/>
  <c r="N53" i="2" s="1"/>
  <c r="O53" i="2" s="1"/>
  <c r="P53" i="2" s="1"/>
  <c r="G65" i="2"/>
  <c r="H65" i="2" s="1"/>
  <c r="I65" i="2" s="1"/>
  <c r="J65" i="2" s="1"/>
  <c r="K65" i="2" s="1"/>
  <c r="G57" i="2"/>
  <c r="H57" i="2" s="1"/>
  <c r="I57" i="2" s="1"/>
  <c r="J57" i="2" s="1"/>
  <c r="K57" i="2" s="1"/>
  <c r="F57" i="2" s="1"/>
  <c r="M57" i="2"/>
  <c r="N57" i="2" s="1"/>
  <c r="O57" i="2" s="1"/>
  <c r="P57" i="2" s="1"/>
  <c r="G66" i="2"/>
  <c r="H66" i="2" s="1"/>
  <c r="I66" i="2" s="1"/>
  <c r="J66" i="2" s="1"/>
  <c r="K66" i="2" s="1"/>
  <c r="M66" i="2"/>
  <c r="N66" i="2" s="1"/>
  <c r="O66" i="2" s="1"/>
  <c r="P66" i="2" s="1"/>
  <c r="G44" i="2"/>
  <c r="H44" i="2" s="1"/>
  <c r="I44" i="2" s="1"/>
  <c r="J44" i="2" s="1"/>
  <c r="K44" i="2" s="1"/>
  <c r="L44" i="2"/>
  <c r="M44" i="2" s="1"/>
  <c r="N44" i="2" s="1"/>
  <c r="O44" i="2" s="1"/>
  <c r="P44" i="2" s="1"/>
  <c r="G59" i="2"/>
  <c r="H59" i="2" s="1"/>
  <c r="I59" i="2" s="1"/>
  <c r="J59" i="2" s="1"/>
  <c r="K59" i="2" s="1"/>
  <c r="M59" i="2"/>
  <c r="N59" i="2" s="1"/>
  <c r="O59" i="2" s="1"/>
  <c r="P59" i="2" s="1"/>
  <c r="G41" i="2"/>
  <c r="H41" i="2" s="1"/>
  <c r="I41" i="2" s="1"/>
  <c r="J41" i="2" s="1"/>
  <c r="K41" i="2" s="1"/>
  <c r="L41" i="2"/>
  <c r="M41" i="2" s="1"/>
  <c r="N41" i="2" s="1"/>
  <c r="O41" i="2" s="1"/>
  <c r="P41" i="2" s="1"/>
  <c r="G42" i="2"/>
  <c r="H42" i="2" s="1"/>
  <c r="I42" i="2" s="1"/>
  <c r="J42" i="2" s="1"/>
  <c r="K42" i="2" s="1"/>
  <c r="L42" i="2"/>
  <c r="M42" i="2" s="1"/>
  <c r="N42" i="2" s="1"/>
  <c r="O42" i="2" s="1"/>
  <c r="P42" i="2" s="1"/>
  <c r="G55" i="2"/>
  <c r="H55" i="2" s="1"/>
  <c r="I55" i="2" s="1"/>
  <c r="J55" i="2" s="1"/>
  <c r="K55" i="2" s="1"/>
  <c r="M55" i="2"/>
  <c r="N55" i="2" s="1"/>
  <c r="O55" i="2" s="1"/>
  <c r="P55" i="2" s="1"/>
  <c r="G67" i="2"/>
  <c r="H67" i="2" s="1"/>
  <c r="I67" i="2" s="1"/>
  <c r="J67" i="2" s="1"/>
  <c r="K67" i="2" s="1"/>
  <c r="M67" i="2"/>
  <c r="N67" i="2" s="1"/>
  <c r="O67" i="2" s="1"/>
  <c r="P67" i="2" s="1"/>
  <c r="G48" i="2"/>
  <c r="H48" i="2" s="1"/>
  <c r="I48" i="2" s="1"/>
  <c r="J48" i="2" s="1"/>
  <c r="K48" i="2" s="1"/>
  <c r="L48" i="2"/>
  <c r="G56" i="2"/>
  <c r="H56" i="2" s="1"/>
  <c r="I56" i="2" s="1"/>
  <c r="J56" i="2" s="1"/>
  <c r="K56" i="2" s="1"/>
  <c r="M56" i="2"/>
  <c r="N56" i="2" s="1"/>
  <c r="O56" i="2" s="1"/>
  <c r="P56" i="2" s="1"/>
  <c r="G68" i="2"/>
  <c r="H68" i="2" s="1"/>
  <c r="I68" i="2" s="1"/>
  <c r="J68" i="2" s="1"/>
  <c r="K68" i="2" s="1"/>
  <c r="M68" i="2"/>
  <c r="N68" i="2" s="1"/>
  <c r="O68" i="2" s="1"/>
  <c r="P68" i="2" s="1"/>
  <c r="E75" i="2"/>
  <c r="E74" i="2" s="1"/>
  <c r="K193" i="2"/>
  <c r="L206" i="2"/>
  <c r="E7" i="2"/>
  <c r="H193" i="2"/>
  <c r="H134" i="2"/>
  <c r="I134" i="2" s="1"/>
  <c r="J134" i="2" s="1"/>
  <c r="K134" i="2" s="1"/>
  <c r="F77" i="2"/>
  <c r="F105" i="2"/>
  <c r="J191" i="2"/>
  <c r="F106" i="2"/>
  <c r="K191" i="2"/>
  <c r="J142" i="2"/>
  <c r="J208" i="2" s="1"/>
  <c r="G191" i="2"/>
  <c r="F8" i="2"/>
  <c r="D50" i="2"/>
  <c r="F95" i="2"/>
  <c r="G193" i="2"/>
  <c r="H120" i="2"/>
  <c r="I120" i="2" s="1"/>
  <c r="J120" i="2" s="1"/>
  <c r="K120" i="2" s="1"/>
  <c r="H43" i="2"/>
  <c r="I43" i="2" s="1"/>
  <c r="J43" i="2" s="1"/>
  <c r="K43" i="2" s="1"/>
  <c r="H112" i="2"/>
  <c r="I112" i="2" s="1"/>
  <c r="J112" i="2" s="1"/>
  <c r="K112" i="2" s="1"/>
  <c r="H69" i="2"/>
  <c r="I69" i="2" s="1"/>
  <c r="J69" i="2" s="1"/>
  <c r="K69" i="2" s="1"/>
  <c r="H136" i="2"/>
  <c r="I136" i="2" s="1"/>
  <c r="J136" i="2" s="1"/>
  <c r="K136" i="2" s="1"/>
  <c r="I115" i="2"/>
  <c r="J115" i="2" s="1"/>
  <c r="K115" i="2" s="1"/>
  <c r="H122" i="2"/>
  <c r="I122" i="2" s="1"/>
  <c r="J122" i="2" s="1"/>
  <c r="K122" i="2" s="1"/>
  <c r="I38" i="2"/>
  <c r="J38" i="2" s="1"/>
  <c r="K38" i="2" s="1"/>
  <c r="K130" i="2"/>
  <c r="F130" i="2" s="1"/>
  <c r="H129" i="2"/>
  <c r="I129" i="2" s="1"/>
  <c r="J129" i="2" s="1"/>
  <c r="K129" i="2" s="1"/>
  <c r="H124" i="2"/>
  <c r="I124" i="2" s="1"/>
  <c r="J124" i="2" s="1"/>
  <c r="K124" i="2" s="1"/>
  <c r="H73" i="2"/>
  <c r="I73" i="2" s="1"/>
  <c r="J73" i="2" s="1"/>
  <c r="K73" i="2" s="1"/>
  <c r="H117" i="2"/>
  <c r="I117" i="2" s="1"/>
  <c r="J117" i="2" s="1"/>
  <c r="K117" i="2" s="1"/>
  <c r="F117" i="2" s="1"/>
  <c r="H118" i="2"/>
  <c r="I118" i="2" s="1"/>
  <c r="J118" i="2" s="1"/>
  <c r="K118" i="2" s="1"/>
  <c r="F118" i="2" s="1"/>
  <c r="D109" i="2"/>
  <c r="D94" i="2" s="1"/>
  <c r="D75" i="2" s="1"/>
  <c r="D74" i="2" s="1"/>
  <c r="H194" i="2"/>
  <c r="D36" i="2"/>
  <c r="G54" i="2"/>
  <c r="F72" i="2"/>
  <c r="F127" i="2"/>
  <c r="H133" i="2"/>
  <c r="I133" i="2" s="1"/>
  <c r="J133" i="2" s="1"/>
  <c r="K133" i="2" s="1"/>
  <c r="G110" i="2"/>
  <c r="H191" i="2"/>
  <c r="F137" i="2"/>
  <c r="F119" i="2"/>
  <c r="F104" i="2"/>
  <c r="F113" i="2"/>
  <c r="F125" i="2"/>
  <c r="H114" i="2"/>
  <c r="I114" i="2" s="1"/>
  <c r="J114" i="2" s="1"/>
  <c r="K114" i="2" s="1"/>
  <c r="H135" i="2"/>
  <c r="I135" i="2" s="1"/>
  <c r="J135" i="2" s="1"/>
  <c r="K135" i="2" s="1"/>
  <c r="F111" i="2"/>
  <c r="F123" i="2"/>
  <c r="F128" i="2"/>
  <c r="H138" i="2"/>
  <c r="I138" i="2" s="1"/>
  <c r="J138" i="2" s="1"/>
  <c r="K138" i="2" s="1"/>
  <c r="H192" i="2"/>
  <c r="H132" i="2"/>
  <c r="I132" i="2" s="1"/>
  <c r="J132" i="2" s="1"/>
  <c r="K132" i="2" s="1"/>
  <c r="F193" i="2"/>
  <c r="F217" i="2" s="1"/>
  <c r="F191" i="2"/>
  <c r="F215" i="2" s="1"/>
  <c r="F116" i="2"/>
  <c r="F121" i="2"/>
  <c r="H126" i="2"/>
  <c r="I126" i="2" s="1"/>
  <c r="J126" i="2" s="1"/>
  <c r="K126" i="2" s="1"/>
  <c r="I191" i="2"/>
  <c r="I193" i="2"/>
  <c r="G142" i="2"/>
  <c r="G208" i="2" s="1"/>
  <c r="G192" i="2"/>
  <c r="G194" i="2"/>
  <c r="I192" i="2"/>
  <c r="I194" i="2"/>
  <c r="J192" i="2"/>
  <c r="J194" i="2"/>
  <c r="K192" i="2"/>
  <c r="K194" i="2"/>
  <c r="F61" i="2" l="1"/>
  <c r="F64" i="2"/>
  <c r="F46" i="2"/>
  <c r="F115" i="2"/>
  <c r="F65" i="2"/>
  <c r="F63" i="2"/>
  <c r="F39" i="2"/>
  <c r="F55" i="2"/>
  <c r="N74" i="2"/>
  <c r="O80" i="2"/>
  <c r="O77" i="2" s="1"/>
  <c r="O75" i="2" s="1"/>
  <c r="O207" i="2"/>
  <c r="P76" i="2"/>
  <c r="N17" i="2"/>
  <c r="M204" i="2"/>
  <c r="M206" i="2"/>
  <c r="M21" i="2"/>
  <c r="M18" i="2" s="1"/>
  <c r="M16" i="2" s="1"/>
  <c r="O208" i="2"/>
  <c r="O147" i="2"/>
  <c r="O144" i="2" s="1"/>
  <c r="O142" i="2" s="1"/>
  <c r="P143" i="2"/>
  <c r="F136" i="2"/>
  <c r="M37" i="2"/>
  <c r="L36" i="2"/>
  <c r="G50" i="2"/>
  <c r="F41" i="2"/>
  <c r="D28" i="2"/>
  <c r="D7" i="2" s="1"/>
  <c r="D176" i="2" s="1"/>
  <c r="D179" i="2" s="1"/>
  <c r="F43" i="2"/>
  <c r="F40" i="2"/>
  <c r="L50" i="2"/>
  <c r="M50" i="2" s="1"/>
  <c r="N50" i="2" s="1"/>
  <c r="O50" i="2" s="1"/>
  <c r="P50" i="2" s="1"/>
  <c r="M65" i="2"/>
  <c r="N65" i="2" s="1"/>
  <c r="O65" i="2" s="1"/>
  <c r="P65" i="2" s="1"/>
  <c r="G36" i="2"/>
  <c r="E176" i="2"/>
  <c r="E179" i="2" s="1"/>
  <c r="F114" i="2"/>
  <c r="F126" i="2"/>
  <c r="F122" i="2"/>
  <c r="F73" i="2"/>
  <c r="F44" i="2"/>
  <c r="F45" i="2"/>
  <c r="F138" i="2"/>
  <c r="F124" i="2"/>
  <c r="F66" i="2"/>
  <c r="F58" i="2"/>
  <c r="F62" i="2"/>
  <c r="F47" i="2"/>
  <c r="F134" i="2"/>
  <c r="F135" i="2"/>
  <c r="F120" i="2"/>
  <c r="F69" i="2"/>
  <c r="F42" i="2"/>
  <c r="F67" i="2"/>
  <c r="F112" i="2"/>
  <c r="F53" i="2"/>
  <c r="I51" i="2"/>
  <c r="F48" i="2"/>
  <c r="F56" i="2"/>
  <c r="F52" i="2"/>
  <c r="F68" i="2"/>
  <c r="G109" i="2"/>
  <c r="H110" i="2"/>
  <c r="F49" i="2"/>
  <c r="F60" i="2"/>
  <c r="H36" i="2"/>
  <c r="F70" i="2"/>
  <c r="F59" i="2"/>
  <c r="F129" i="2"/>
  <c r="F38" i="2"/>
  <c r="J37" i="2"/>
  <c r="I36" i="2"/>
  <c r="F133" i="2"/>
  <c r="F132" i="2"/>
  <c r="H54" i="2"/>
  <c r="I54" i="2" s="1"/>
  <c r="J54" i="2" s="1"/>
  <c r="K54" i="2" s="1"/>
  <c r="F71" i="2"/>
  <c r="O74" i="2" l="1"/>
  <c r="G28" i="2"/>
  <c r="G7" i="2" s="1"/>
  <c r="P208" i="2"/>
  <c r="P147" i="2"/>
  <c r="P144" i="2" s="1"/>
  <c r="P142" i="2"/>
  <c r="O17" i="2"/>
  <c r="N204" i="2"/>
  <c r="N21" i="2"/>
  <c r="N18" i="2" s="1"/>
  <c r="N16" i="2" s="1"/>
  <c r="N206" i="2"/>
  <c r="P80" i="2"/>
  <c r="P77" i="2" s="1"/>
  <c r="P207" i="2"/>
  <c r="P75" i="2"/>
  <c r="P74" i="2" s="1"/>
  <c r="L28" i="2"/>
  <c r="L7" i="2" s="1"/>
  <c r="L176" i="2" s="1"/>
  <c r="L179" i="2" s="1"/>
  <c r="N37" i="2"/>
  <c r="M36" i="2"/>
  <c r="M28" i="2" s="1"/>
  <c r="M7" i="2" s="1"/>
  <c r="M176" i="2" s="1"/>
  <c r="M179" i="2" s="1"/>
  <c r="H109" i="2"/>
  <c r="H94" i="2" s="1"/>
  <c r="H75" i="2" s="1"/>
  <c r="I110" i="2"/>
  <c r="G94" i="2"/>
  <c r="G75" i="2" s="1"/>
  <c r="J36" i="2"/>
  <c r="K37" i="2"/>
  <c r="K36" i="2" s="1"/>
  <c r="H50" i="2"/>
  <c r="H28" i="2" s="1"/>
  <c r="H7" i="2" s="1"/>
  <c r="J51" i="2"/>
  <c r="I50" i="2"/>
  <c r="I28" i="2" s="1"/>
  <c r="I7" i="2" s="1"/>
  <c r="F54" i="2"/>
  <c r="F37" i="2" l="1"/>
  <c r="F36" i="2" s="1"/>
  <c r="Q179" i="2"/>
  <c r="O21" i="2"/>
  <c r="O18" i="2" s="1"/>
  <c r="O16" i="2" s="1"/>
  <c r="P17" i="2"/>
  <c r="O204" i="2"/>
  <c r="O206" i="2"/>
  <c r="M189" i="2"/>
  <c r="O37" i="2"/>
  <c r="N36" i="2"/>
  <c r="N28" i="2" s="1"/>
  <c r="N7" i="2" s="1"/>
  <c r="N176" i="2" s="1"/>
  <c r="N179" i="2" s="1"/>
  <c r="L189" i="2"/>
  <c r="G74" i="2"/>
  <c r="G176" i="2" s="1"/>
  <c r="G179" i="2" s="1"/>
  <c r="G189" i="2" s="1"/>
  <c r="G207" i="2"/>
  <c r="H74" i="2"/>
  <c r="H176" i="2" s="1"/>
  <c r="H179" i="2" s="1"/>
  <c r="H189" i="2" s="1"/>
  <c r="H207" i="2"/>
  <c r="J50" i="2"/>
  <c r="J28" i="2" s="1"/>
  <c r="J7" i="2" s="1"/>
  <c r="K51" i="2"/>
  <c r="K50" i="2" s="1"/>
  <c r="K28" i="2" s="1"/>
  <c r="K7" i="2" s="1"/>
  <c r="J110" i="2"/>
  <c r="I109" i="2"/>
  <c r="Y225" i="2" l="1"/>
  <c r="Y245" i="2" s="1"/>
  <c r="U225" i="2"/>
  <c r="U245" i="2" s="1"/>
  <c r="P206" i="2"/>
  <c r="P21" i="2"/>
  <c r="P18" i="2" s="1"/>
  <c r="P16" i="2" s="1"/>
  <c r="P204" i="2"/>
  <c r="N189" i="2"/>
  <c r="P37" i="2"/>
  <c r="P36" i="2" s="1"/>
  <c r="P28" i="2" s="1"/>
  <c r="O36" i="2"/>
  <c r="O28" i="2" s="1"/>
  <c r="O7" i="2" s="1"/>
  <c r="O176" i="2" s="1"/>
  <c r="O179" i="2" s="1"/>
  <c r="F51" i="2"/>
  <c r="F50" i="2" s="1"/>
  <c r="F28" i="2" s="1"/>
  <c r="F7" i="2" s="1"/>
  <c r="I94" i="2"/>
  <c r="I75" i="2" s="1"/>
  <c r="K110" i="2"/>
  <c r="J109" i="2"/>
  <c r="J94" i="2" s="1"/>
  <c r="J75" i="2" s="1"/>
  <c r="P7" i="2" l="1"/>
  <c r="P176" i="2" s="1"/>
  <c r="P179" i="2" s="1"/>
  <c r="AC225" i="2"/>
  <c r="X225" i="2"/>
  <c r="AB225" i="2"/>
  <c r="O189" i="2"/>
  <c r="P189" i="2"/>
  <c r="I74" i="2"/>
  <c r="I176" i="2" s="1"/>
  <c r="I179" i="2" s="1"/>
  <c r="I189" i="2" s="1"/>
  <c r="I207" i="2"/>
  <c r="J74" i="2"/>
  <c r="J176" i="2" s="1"/>
  <c r="J179" i="2" s="1"/>
  <c r="J189" i="2" s="1"/>
  <c r="J207" i="2"/>
  <c r="K109" i="2"/>
  <c r="K94" i="2" s="1"/>
  <c r="K75" i="2" s="1"/>
  <c r="F110" i="2"/>
  <c r="AF225" i="2" l="1"/>
  <c r="AC245" i="2"/>
  <c r="AK225" i="2"/>
  <c r="AK245" i="2" s="1"/>
  <c r="AG225" i="2"/>
  <c r="K74" i="2"/>
  <c r="K176" i="2" s="1"/>
  <c r="K179" i="2" s="1"/>
  <c r="K189" i="2" s="1"/>
  <c r="K207" i="2"/>
  <c r="F109" i="2"/>
  <c r="F94" i="2" s="1"/>
  <c r="F75" i="2" s="1"/>
  <c r="F74" i="2" s="1"/>
  <c r="F176" i="2" s="1"/>
  <c r="F179" i="2" s="1"/>
  <c r="F189" i="2" s="1"/>
  <c r="F213" i="2" s="1"/>
  <c r="AJ225" i="2" l="1"/>
  <c r="AG245" i="2"/>
  <c r="AN225" i="2"/>
  <c r="X226" i="2" l="1"/>
  <c r="X218" i="2"/>
  <c r="X217" i="2"/>
  <c r="V229" i="2"/>
  <c r="Z227" i="2"/>
  <c r="AD227" i="2" s="1"/>
  <c r="Z228" i="2"/>
  <c r="AD228" i="2" s="1"/>
  <c r="Z226" i="2"/>
  <c r="Z229" i="2" s="1"/>
  <c r="X216" i="2"/>
  <c r="Y219" i="2"/>
  <c r="V225" i="2" s="1"/>
  <c r="W225" i="2" s="1"/>
  <c r="W231" i="2" l="1"/>
  <c r="L180" i="2" s="1"/>
  <c r="W238" i="2"/>
  <c r="AD226" i="2"/>
  <c r="AH226" i="2" s="1"/>
  <c r="Z225" i="2"/>
  <c r="AH228" i="2"/>
  <c r="AL226" i="2"/>
  <c r="AD229" i="2"/>
  <c r="AH227" i="2"/>
  <c r="W219" i="2"/>
  <c r="AA225" i="2" l="1"/>
  <c r="AA238" i="2" s="1"/>
  <c r="AD225" i="2"/>
  <c r="W239" i="2"/>
  <c r="L190" i="2"/>
  <c r="AB226" i="2"/>
  <c r="AL227" i="2"/>
  <c r="AH229" i="2"/>
  <c r="AL228" i="2"/>
  <c r="U246" i="2" l="1"/>
  <c r="L191" i="2"/>
  <c r="AE225" i="2"/>
  <c r="AE238" i="2" s="1"/>
  <c r="AH225" i="2"/>
  <c r="AL229" i="2"/>
  <c r="AF226" i="2"/>
  <c r="AI225" i="2" l="1"/>
  <c r="AI238" i="2" s="1"/>
  <c r="AL225" i="2"/>
  <c r="AM225" i="2" s="1"/>
  <c r="AM238" i="2" s="1"/>
  <c r="L194" i="2"/>
  <c r="L192" i="2"/>
  <c r="L193" i="2"/>
  <c r="AJ226" i="2"/>
  <c r="AN226" i="2" l="1"/>
  <c r="Y228" i="2" l="1"/>
  <c r="W228" i="2"/>
  <c r="X228" i="2"/>
  <c r="W227" i="2" l="1"/>
  <c r="W233" i="2"/>
  <c r="AC228" i="2"/>
  <c r="AB228" i="2"/>
  <c r="AA228" i="2"/>
  <c r="AA233" i="2" l="1"/>
  <c r="AG228" i="2"/>
  <c r="AF228" i="2"/>
  <c r="AE228" i="2"/>
  <c r="W229" i="2"/>
  <c r="U229" i="2" s="1"/>
  <c r="X229" i="2" s="1"/>
  <c r="W232" i="2"/>
  <c r="L181" i="2" s="1"/>
  <c r="W240" i="2" s="1"/>
  <c r="U227" i="2"/>
  <c r="L182" i="2" l="1"/>
  <c r="L195" i="2"/>
  <c r="X227" i="2"/>
  <c r="Y227" i="2"/>
  <c r="AE233" i="2"/>
  <c r="AK228" i="2"/>
  <c r="AJ228" i="2"/>
  <c r="AI228" i="2"/>
  <c r="L196" i="2" l="1"/>
  <c r="W241" i="2"/>
  <c r="U247" i="2"/>
  <c r="AN228" i="2"/>
  <c r="AM228" i="2"/>
  <c r="AI233" i="2"/>
  <c r="AC227" i="2"/>
  <c r="AB227" i="2"/>
  <c r="AA227" i="2"/>
  <c r="U248" i="2" l="1"/>
  <c r="AG227" i="2"/>
  <c r="AE227" i="2"/>
  <c r="AF227" i="2"/>
  <c r="AA226" i="2"/>
  <c r="AA232" i="2"/>
  <c r="M181" i="2" s="1"/>
  <c r="M195" i="2" s="1"/>
  <c r="AM233" i="2"/>
  <c r="Y247" i="2" l="1"/>
  <c r="AA240" i="2"/>
  <c r="AJ227" i="2"/>
  <c r="AI227" i="2"/>
  <c r="AK227" i="2"/>
  <c r="AA229" i="2"/>
  <c r="Y229" i="2" s="1"/>
  <c r="AB229" i="2" s="1"/>
  <c r="AA231" i="2"/>
  <c r="M180" i="2" s="1"/>
  <c r="AA239" i="2" s="1"/>
  <c r="AE232" i="2"/>
  <c r="N181" i="2" s="1"/>
  <c r="N195" i="2" s="1"/>
  <c r="AE226" i="2"/>
  <c r="AC247" i="2" l="1"/>
  <c r="AE240" i="2"/>
  <c r="M190" i="2"/>
  <c r="M182" i="2"/>
  <c r="AE231" i="2"/>
  <c r="N180" i="2" s="1"/>
  <c r="AE239" i="2" s="1"/>
  <c r="AE229" i="2"/>
  <c r="AC229" i="2" s="1"/>
  <c r="AF229" i="2" s="1"/>
  <c r="AM227" i="2"/>
  <c r="AN227" i="2"/>
  <c r="AI226" i="2"/>
  <c r="AI232" i="2"/>
  <c r="O181" i="2" s="1"/>
  <c r="O195" i="2" s="1"/>
  <c r="Y246" i="2" l="1"/>
  <c r="M191" i="2"/>
  <c r="M196" i="2"/>
  <c r="AA241" i="2"/>
  <c r="AI240" i="2"/>
  <c r="N190" i="2"/>
  <c r="N182" i="2"/>
  <c r="AG247" i="2"/>
  <c r="AI229" i="2"/>
  <c r="AG229" i="2" s="1"/>
  <c r="AJ229" i="2" s="1"/>
  <c r="AI231" i="2"/>
  <c r="O180" i="2" s="1"/>
  <c r="AI239" i="2" s="1"/>
  <c r="AM232" i="2"/>
  <c r="P181" i="2" s="1"/>
  <c r="P195" i="2" s="1"/>
  <c r="AM226" i="2"/>
  <c r="AC246" i="2" l="1"/>
  <c r="N191" i="2"/>
  <c r="AK247" i="2"/>
  <c r="O190" i="2"/>
  <c r="O182" i="2"/>
  <c r="M192" i="2"/>
  <c r="M193" i="2"/>
  <c r="M194" i="2"/>
  <c r="N196" i="2"/>
  <c r="AE241" i="2"/>
  <c r="Y248" i="2"/>
  <c r="AM240" i="2"/>
  <c r="AM229" i="2"/>
  <c r="AK229" i="2" s="1"/>
  <c r="AN229" i="2" s="1"/>
  <c r="AM231" i="2"/>
  <c r="P180" i="2" s="1"/>
  <c r="AM239" i="2" s="1"/>
  <c r="AC248" i="2" l="1"/>
  <c r="O196" i="2"/>
  <c r="AI241" i="2"/>
  <c r="AG246" i="2"/>
  <c r="O191" i="2"/>
  <c r="N193" i="2"/>
  <c r="N194" i="2"/>
  <c r="N192" i="2"/>
  <c r="P190" i="2"/>
  <c r="P182" i="2"/>
  <c r="O193" i="2" l="1"/>
  <c r="O194" i="2"/>
  <c r="O192" i="2"/>
  <c r="AG248" i="2"/>
  <c r="P196" i="2"/>
  <c r="AM241" i="2"/>
  <c r="AK246" i="2"/>
  <c r="P191" i="2"/>
  <c r="P192" i="2" l="1"/>
  <c r="P193" i="2"/>
  <c r="P194" i="2"/>
  <c r="AK248" i="2"/>
</calcChain>
</file>

<file path=xl/sharedStrings.xml><?xml version="1.0" encoding="utf-8"?>
<sst xmlns="http://schemas.openxmlformats.org/spreadsheetml/2006/main" count="2540" uniqueCount="938">
  <si>
    <t>Тарифная смета</t>
  </si>
  <si>
    <t>ТОО "МАЭК"</t>
  </si>
  <si>
    <t>№ п/п</t>
  </si>
  <si>
    <t>Статьи расходов</t>
  </si>
  <si>
    <t>Единица измерения</t>
  </si>
  <si>
    <t xml:space="preserve">Фактические показатели за предшествующий законченный 2023 год </t>
  </si>
  <si>
    <t>Фактические показатели за предшествующие законченных 4 квартала</t>
  </si>
  <si>
    <t>Проект тарифной сметы субъекта на 2025-2029 годы</t>
  </si>
  <si>
    <t>за весь период реализации проекта,  в том числе</t>
  </si>
  <si>
    <t>2025 год</t>
  </si>
  <si>
    <t>2026 год</t>
  </si>
  <si>
    <t>2027 год</t>
  </si>
  <si>
    <t>2028 год</t>
  </si>
  <si>
    <t>2029 год</t>
  </si>
  <si>
    <t>I</t>
  </si>
  <si>
    <t>Затраты на производство товаров и предоставление регулируемых услуг, всего, в т.ч.</t>
  </si>
  <si>
    <t>тыс.тенге</t>
  </si>
  <si>
    <t>1</t>
  </si>
  <si>
    <t>Материальные затраты всего, в т.ч.</t>
  </si>
  <si>
    <t>1.1</t>
  </si>
  <si>
    <t>Сырье и материалы</t>
  </si>
  <si>
    <t>1.2</t>
  </si>
  <si>
    <t>покупные изделия</t>
  </si>
  <si>
    <t>1.3</t>
  </si>
  <si>
    <t>ГСМ</t>
  </si>
  <si>
    <t>1.4</t>
  </si>
  <si>
    <t>Топливо</t>
  </si>
  <si>
    <t>1.5</t>
  </si>
  <si>
    <t>Энергия (энергоресурсы на технологические цели)</t>
  </si>
  <si>
    <t>1.5.1</t>
  </si>
  <si>
    <t>1.5.2</t>
  </si>
  <si>
    <t>2</t>
  </si>
  <si>
    <t>Расходы на оплату труда всего, в т.ч.</t>
  </si>
  <si>
    <t>2.1</t>
  </si>
  <si>
    <t>заработная плата производственного персонала</t>
  </si>
  <si>
    <t>2.2</t>
  </si>
  <si>
    <t>социальный налог и соцотчисления</t>
  </si>
  <si>
    <t>2.2.1</t>
  </si>
  <si>
    <t xml:space="preserve">  - социальный налог</t>
  </si>
  <si>
    <t>2.2.2</t>
  </si>
  <si>
    <t xml:space="preserve">  - соцстрахование</t>
  </si>
  <si>
    <t>2.2.3</t>
  </si>
  <si>
    <t xml:space="preserve">  - медицинское страхование</t>
  </si>
  <si>
    <t>2.2.4</t>
  </si>
  <si>
    <t xml:space="preserve">  - ОППВ 5%</t>
  </si>
  <si>
    <t>2.2.5</t>
  </si>
  <si>
    <t>3</t>
  </si>
  <si>
    <t>Амортизация</t>
  </si>
  <si>
    <t>4</t>
  </si>
  <si>
    <t>Ремонт всего, в т.ч.</t>
  </si>
  <si>
    <t>4.1</t>
  </si>
  <si>
    <t>капитальный ремонт, не приводящий к увеличению стоимости осн-х фондов</t>
  </si>
  <si>
    <t>Прочие затраты всего, в т.ч.</t>
  </si>
  <si>
    <t>5.1</t>
  </si>
  <si>
    <t>услуги связи</t>
  </si>
  <si>
    <t>5.2</t>
  </si>
  <si>
    <t>услуги охраны</t>
  </si>
  <si>
    <t>5.3</t>
  </si>
  <si>
    <t>командировочные расходы</t>
  </si>
  <si>
    <t>5.4</t>
  </si>
  <si>
    <t>подготовка кадров и повышение квалификации</t>
  </si>
  <si>
    <t>5.5</t>
  </si>
  <si>
    <t>охрана труда и техника безопасности</t>
  </si>
  <si>
    <t>5.6</t>
  </si>
  <si>
    <t>дезинфекция,дератизация произпомещений и коммунальные услуги</t>
  </si>
  <si>
    <t>5.7</t>
  </si>
  <si>
    <t>обязательные виды страхования</t>
  </si>
  <si>
    <t>5.8</t>
  </si>
  <si>
    <t>услуги сторонних организации</t>
  </si>
  <si>
    <t>5.9</t>
  </si>
  <si>
    <t>другие расходы (услуги вспомогательных цехов)</t>
  </si>
  <si>
    <t>II</t>
  </si>
  <si>
    <t>Расходы периода всего, в т.ч.</t>
  </si>
  <si>
    <t>6</t>
  </si>
  <si>
    <t>Общие и административные расходы всего, в т.ч.</t>
  </si>
  <si>
    <t>6.1</t>
  </si>
  <si>
    <t>заработная плата административного персонала</t>
  </si>
  <si>
    <t>6.2</t>
  </si>
  <si>
    <t>6.2.1</t>
  </si>
  <si>
    <t>6.2.2</t>
  </si>
  <si>
    <t>6.2.3</t>
  </si>
  <si>
    <t>6.2.4</t>
  </si>
  <si>
    <t>6.3</t>
  </si>
  <si>
    <t>Налоги</t>
  </si>
  <si>
    <t>6.4</t>
  </si>
  <si>
    <t xml:space="preserve">Прочие расходы </t>
  </si>
  <si>
    <t>6.4.1</t>
  </si>
  <si>
    <t>амортизация</t>
  </si>
  <si>
    <t>6.4.2</t>
  </si>
  <si>
    <t>6.4.3</t>
  </si>
  <si>
    <t>коммунальные расходы</t>
  </si>
  <si>
    <t>6.4.4</t>
  </si>
  <si>
    <t>представительские расходы</t>
  </si>
  <si>
    <t>6.4.5</t>
  </si>
  <si>
    <t>6.4.6</t>
  </si>
  <si>
    <t>консультационные, аудиторские и маркетинговые  услуги</t>
  </si>
  <si>
    <t>6.4.7</t>
  </si>
  <si>
    <t>банковские услуги</t>
  </si>
  <si>
    <t>6.4.8</t>
  </si>
  <si>
    <t>6.4.9</t>
  </si>
  <si>
    <t>6.4.10</t>
  </si>
  <si>
    <t>6.4.11</t>
  </si>
  <si>
    <t>платежи за пользование водными ресурсами</t>
  </si>
  <si>
    <t>6.4.12</t>
  </si>
  <si>
    <t>услуги страхования</t>
  </si>
  <si>
    <t>6.4.13</t>
  </si>
  <si>
    <t>приобретение лицензий</t>
  </si>
  <si>
    <t>6.4.14</t>
  </si>
  <si>
    <t>платежи за эмисии в окружающую среду</t>
  </si>
  <si>
    <t>6.4.15</t>
  </si>
  <si>
    <t>6.4.16</t>
  </si>
  <si>
    <t>вспомогательные материалы</t>
  </si>
  <si>
    <t>6.4.17</t>
  </si>
  <si>
    <t>прочие затраты</t>
  </si>
  <si>
    <t>7</t>
  </si>
  <si>
    <t>Расходы на содержание служба сбыта</t>
  </si>
  <si>
    <t>7.1</t>
  </si>
  <si>
    <t>7.2</t>
  </si>
  <si>
    <t>7.2.1</t>
  </si>
  <si>
    <t>7.2.2</t>
  </si>
  <si>
    <t>7.2.3</t>
  </si>
  <si>
    <t>7.2.4</t>
  </si>
  <si>
    <t xml:space="preserve">  - ОППВ </t>
  </si>
  <si>
    <t>7.3</t>
  </si>
  <si>
    <t>расходы на оформление квитанции</t>
  </si>
  <si>
    <t>7.4</t>
  </si>
  <si>
    <t>7.5</t>
  </si>
  <si>
    <t>другие расходы</t>
  </si>
  <si>
    <t>Расходы на выплату вознаграждений</t>
  </si>
  <si>
    <t>III</t>
  </si>
  <si>
    <t>Всего затрат на предоставление услуг</t>
  </si>
  <si>
    <t>IV</t>
  </si>
  <si>
    <t>Доход (РБА*СП)</t>
  </si>
  <si>
    <t>V</t>
  </si>
  <si>
    <t xml:space="preserve">Регулируемая база задействованных активов (РБА). </t>
  </si>
  <si>
    <t>VI</t>
  </si>
  <si>
    <t>Всего доходов</t>
  </si>
  <si>
    <t xml:space="preserve"> - население</t>
  </si>
  <si>
    <t xml:space="preserve"> - юридические лица</t>
  </si>
  <si>
    <t xml:space="preserve"> - бюджетные организации</t>
  </si>
  <si>
    <t>VII</t>
  </si>
  <si>
    <t>Объем оказываемых услуг</t>
  </si>
  <si>
    <t>тыс.м3</t>
  </si>
  <si>
    <t>VIII</t>
  </si>
  <si>
    <t>Нормативные технические потери</t>
  </si>
  <si>
    <t>%</t>
  </si>
  <si>
    <t>IX</t>
  </si>
  <si>
    <t>тенге/м3</t>
  </si>
  <si>
    <t>до 3 м3</t>
  </si>
  <si>
    <t>свыше 3 м3 до 5 м3</t>
  </si>
  <si>
    <t>свыше 5 м3 до 10 м3</t>
  </si>
  <si>
    <t>свыше 10 м3</t>
  </si>
  <si>
    <t>5.9.1</t>
  </si>
  <si>
    <t>5.9.2</t>
  </si>
  <si>
    <t>5.9.3</t>
  </si>
  <si>
    <t>5.9.4</t>
  </si>
  <si>
    <t>5.9.5</t>
  </si>
  <si>
    <t>5.9.6</t>
  </si>
  <si>
    <t>5.9.7</t>
  </si>
  <si>
    <t>5.9.8</t>
  </si>
  <si>
    <t>5.9.9</t>
  </si>
  <si>
    <t>5.9.10</t>
  </si>
  <si>
    <t>5.9.11</t>
  </si>
  <si>
    <t>5.9.12</t>
  </si>
  <si>
    <t>5.9.13</t>
  </si>
  <si>
    <t>5.9.14</t>
  </si>
  <si>
    <t>5.9.15</t>
  </si>
  <si>
    <t>5.9.16</t>
  </si>
  <si>
    <t>5.9.17</t>
  </si>
  <si>
    <t>5.9.18</t>
  </si>
  <si>
    <t>5.9.19</t>
  </si>
  <si>
    <t>5.9.20</t>
  </si>
  <si>
    <t>5.9.21</t>
  </si>
  <si>
    <t>5.9.22</t>
  </si>
  <si>
    <t>5.9.23</t>
  </si>
  <si>
    <t>СЭС (дератизация,дезинфекция)</t>
  </si>
  <si>
    <t>Канализация</t>
  </si>
  <si>
    <t>Аренда нежилых помещений  (аренда полко - место)</t>
  </si>
  <si>
    <t>Аудиторские услуги</t>
  </si>
  <si>
    <t>Информационная система Юрист VIP. ПАРАГРАФ (Эксперт,строймастер(сетевая версия))</t>
  </si>
  <si>
    <t>Проведение землеустроительных работ</t>
  </si>
  <si>
    <t>Проведение экспертизы промышленной безопасности</t>
  </si>
  <si>
    <t>Работы по разработке нормативно-технической документации</t>
  </si>
  <si>
    <t>Расчетно-кассовое обслуживание (комиссии банков)</t>
  </si>
  <si>
    <t>Техническая экспертиза исполнения утвержденной инвестиционной программы</t>
  </si>
  <si>
    <t>Услуги актуариев</t>
  </si>
  <si>
    <t>Услуги по опломбированию объектов, оборудованию, предметов</t>
  </si>
  <si>
    <t>Услуги по организации /проведению семинаров,  мероприятий, форумов</t>
  </si>
  <si>
    <t>Услуги по организации и проведению централизованных торгов электрическ. энергии</t>
  </si>
  <si>
    <t>Услуги по оценке  имущества (НЗП, квартир, непрофильных активов, а/транспорта)</t>
  </si>
  <si>
    <t>Услуги по предоставлению информации</t>
  </si>
  <si>
    <t>Услуги по предоставлению лицензий на право использования программного обеспечения</t>
  </si>
  <si>
    <t>Услуги по приему платежей (ком. услуги)</t>
  </si>
  <si>
    <t>Услуги по проведению аудита систем менеджмента</t>
  </si>
  <si>
    <t>Услуги по регулированию/резервированию электрической мощности</t>
  </si>
  <si>
    <t>Услуги по экспертизе/анализу/проверке документации</t>
  </si>
  <si>
    <t>Услуги терминала</t>
  </si>
  <si>
    <t>Экспертиза работ по ремонту основных фондов</t>
  </si>
  <si>
    <t>Энергетическая экспертиза</t>
  </si>
  <si>
    <t>Техническая и спец.литература</t>
  </si>
  <si>
    <t>Утилизация ТБО,вывоз мусора</t>
  </si>
  <si>
    <t>Юридические услуги нотариальных учреждений</t>
  </si>
  <si>
    <t>6.4.15.1</t>
  </si>
  <si>
    <t>6.4.15.2</t>
  </si>
  <si>
    <t>6.4.15.3</t>
  </si>
  <si>
    <t>6.4.15.4</t>
  </si>
  <si>
    <t>6.4.15.5</t>
  </si>
  <si>
    <t>6.4.15.6</t>
  </si>
  <si>
    <t>6.4.15.7</t>
  </si>
  <si>
    <t>6.4.15.8</t>
  </si>
  <si>
    <t>6.4.15.9</t>
  </si>
  <si>
    <t>6.4.15.10</t>
  </si>
  <si>
    <t>6.4.15.11</t>
  </si>
  <si>
    <t>6.4.15.12</t>
  </si>
  <si>
    <t>6.4.15.13</t>
  </si>
  <si>
    <t>6.4.15.14</t>
  </si>
  <si>
    <t>6.4.15.15</t>
  </si>
  <si>
    <t>6.4.15.16</t>
  </si>
  <si>
    <t>6.4.15.17</t>
  </si>
  <si>
    <t>6.4.15.18</t>
  </si>
  <si>
    <t>6.4.15.19</t>
  </si>
  <si>
    <t>6.4.15.20</t>
  </si>
  <si>
    <t>6.4.15.21</t>
  </si>
  <si>
    <t>6.4.15.22</t>
  </si>
  <si>
    <t>6.4.15.23</t>
  </si>
  <si>
    <t>6.4.15.24</t>
  </si>
  <si>
    <t>6.4.15.25</t>
  </si>
  <si>
    <t>6.4.15.26</t>
  </si>
  <si>
    <t>6.4.15.27</t>
  </si>
  <si>
    <t>6.4.15.28</t>
  </si>
  <si>
    <t>6.4.15.29</t>
  </si>
  <si>
    <t>6.4.17.1</t>
  </si>
  <si>
    <t>7.5.1</t>
  </si>
  <si>
    <t>услуги по распределению, учету ресурсов и обслуживанию потребителей г.Актау (сервисные услуги)</t>
  </si>
  <si>
    <t>5.8.1</t>
  </si>
  <si>
    <t>5.8.2</t>
  </si>
  <si>
    <t>5.8.3</t>
  </si>
  <si>
    <t>5.8.4</t>
  </si>
  <si>
    <t>5.8.5</t>
  </si>
  <si>
    <t>5.8.6</t>
  </si>
  <si>
    <t>5.8.7</t>
  </si>
  <si>
    <t>5.8.8</t>
  </si>
  <si>
    <t>5.8.9</t>
  </si>
  <si>
    <t>5.8.10</t>
  </si>
  <si>
    <t>5.8.11</t>
  </si>
  <si>
    <t>5.8.12</t>
  </si>
  <si>
    <t>5.8.13</t>
  </si>
  <si>
    <t>5.8.14</t>
  </si>
  <si>
    <t>Услуги по передаче и распределению электроэнергии (АО "МРЭК")</t>
  </si>
  <si>
    <t>Услуги по предоставлению лицензий на право использования программного обеспечения (ТОО  "Sat-ON")</t>
  </si>
  <si>
    <t>Проведение мониторинга состояния животного и растительного мира Шора-Караколь (ИП "Карабаев Р.К.")</t>
  </si>
  <si>
    <t>Услуги по проведению аудита систем менеджмента (АО "Национальный центр экспетизы и сертификации")</t>
  </si>
  <si>
    <t>Проведение экспертизы промышленной безопасности (ТОО "Исследовательский центр по безопасности охране труда и промышленной безопасности")</t>
  </si>
  <si>
    <t>Работы по пошиву одежды (ТОО "Asia Prom Textile")</t>
  </si>
  <si>
    <t>Поверка средств измерений (ТОО "НЦ КазМетроСтандарт")</t>
  </si>
  <si>
    <t>Водоснабжение  (ГКП Каспий жылу, су арнасы Управления энергетики и жилищно-коммунального хозяйства Мангистауской области)</t>
  </si>
  <si>
    <t>Теплоснабжение  (ГКП Каспий жылу, су арнасы Управления энергетики и жилищно-коммунального хозяйства Мангистауской области)</t>
  </si>
  <si>
    <t>Услуги по передаче и распределению электроэнергии  (ТОО КМАЭС)</t>
  </si>
  <si>
    <t>текущий ремонт зданий и сооружений</t>
  </si>
  <si>
    <t>подача воды по магистральным трубопроводам (техническая вода) на 2025-2029 годы</t>
  </si>
  <si>
    <t xml:space="preserve">  - минерализованная вода</t>
  </si>
  <si>
    <t xml:space="preserve">  - электроэнергия</t>
  </si>
  <si>
    <t xml:space="preserve">  - обязательные пенсионные взносы работодателя(ОПВР) </t>
  </si>
  <si>
    <t>4.2</t>
  </si>
  <si>
    <t>текущий ремонт</t>
  </si>
  <si>
    <t>5</t>
  </si>
  <si>
    <t>Работы по техническому обследованию объектов недвижимого имущества (ТОО "АСП-Экс")</t>
  </si>
  <si>
    <t>Поверка средств измерений (ТОО "ЦЛО Экогидроконтроль")</t>
  </si>
  <si>
    <t>Поверка средств измерений (ТОО "Тлеубаева Ж.С.")</t>
  </si>
  <si>
    <t>в нат.показ.</t>
  </si>
  <si>
    <t>Тариф (цена, ставка сбора) (без НДС)</t>
  </si>
  <si>
    <t>СПРАВОЧНО</t>
  </si>
  <si>
    <t>Среднесписочная численность работников,всего</t>
  </si>
  <si>
    <t>в том числе:</t>
  </si>
  <si>
    <t>производственный персонал</t>
  </si>
  <si>
    <t>административный персонал</t>
  </si>
  <si>
    <t>служба сбыта</t>
  </si>
  <si>
    <t>Среднемесячная заработная плата, всего</t>
  </si>
  <si>
    <t>по статистике за 2023 год</t>
  </si>
  <si>
    <t xml:space="preserve">Водоснабжение; сбор, обработка и удаление отходов, деятельность по ликвидации загрязнений </t>
  </si>
  <si>
    <t>Перевозка грузов, доставка работников на работу и с работы, выполнение работ на дорожно-строительных механизмах и специальной технике</t>
  </si>
  <si>
    <t>Проведение работ по контролю и технической диагностике металлов, проведение неразрушающих и разрушающих видов контроля технологических трубопроводов и т.д.</t>
  </si>
  <si>
    <t>Производство азота и кислорода</t>
  </si>
  <si>
    <t>Проведение работ по разработке и внедрению автоматизированных систем управления процессами, обслуживание единой корпоративной сети предприятия на базе локальных вычислительных сетей подразделений, техническое обслуживание и ремонт компьютерной и копировальной техники, техническое сопровождение программы 1-С и т.д.</t>
  </si>
  <si>
    <t>Организация и выполнение проектно-конструкторских работ для подразделений предприятия, проведение анализа и проверки проектной документации и т.д.</t>
  </si>
  <si>
    <t>Обслуживание и эксплуатация автоматических телефонных станций, систем связи, устройств радиосвязи и поисковой связи, оперативное техническое обслуживание и ремонт средств связи и т.д.</t>
  </si>
  <si>
    <t>Утилизация ртуть отработанных ламп для структурных подразделений предприятия</t>
  </si>
  <si>
    <t xml:space="preserve">Обслуживание комплекса автоматизированных систем управления технологическими процессами, контрольно-измерительных приборов и автоматики </t>
  </si>
  <si>
    <t>Хранение и учет товарно-материальных ценностей, планомерное и бесперебойное снабжение подразделений материальными ресурсами</t>
  </si>
  <si>
    <t>Осуществление пропускного и внутриобъектового режима, обеспечение защиты промышленных объектов, административных зданий и сооружений</t>
  </si>
  <si>
    <t>Предупреждение и тушение пожаров, проведение аварийно-спасательных работна объектах, профилактические работы по предупреждению пожаров и обеспечению готовности к спасению людей и проведению аварийно-спасательных работ.</t>
  </si>
  <si>
    <t>Поверка и калибровака средств измерений, метрологический контроль в структурных  подразделениях предприятия, оценка состояния измерений в химических лабораториях предприятия, аттестация испытательного оборудувания</t>
  </si>
  <si>
    <t>Организация и координирование работы по безопасности и охране труда в подразделениях предприятия.</t>
  </si>
  <si>
    <t xml:space="preserve">Обеспечение техническим и хозяйственным обслуживанием зданий, помещений, оборудования (уборка территорий предприятия,  производственных площадок, произведственных помещений, стирка и ремонт спецодежды рабочего персонала, а также организация  и контроль проведения мелких ремонтных работ. </t>
  </si>
  <si>
    <t>Организация, контроль и обеспечение  пропускного  и внутриобъектового режимов, организация работ по инженерно-технической укрепленности защищаемых объектов и  контроль за их работоспособностью и техническим состоянием, контроль обеспечения физической безопасности радиоактивных веществ, выявление, предупреждение и пресечение хищений, краж и нанесения ущерба  материально-техническим ресурсам</t>
  </si>
  <si>
    <t>Обучение по типовым программам, подготовка, переподготовка и проверка знаний работников, специалистов в области промышленной безопасности, пожарной безопасновати, безопасности и охране труда, радиационной безопасность и т.д.</t>
  </si>
  <si>
    <t>Осуществление документооборота между подразделениями предприятия, прием, регистрация, распределение и доставка исполнителям входящей корреспонденции на электронном носителе, контроль за своевременным рассмотрением и представлением структурными подразделениями и конкретными исполнителями документов, поступивших на исполнение, проверка правильности оформления подготовленных проектов документов, передаваемых руководителю на подпись, обеспечение качественного их редактирования и т.д.</t>
  </si>
  <si>
    <t>Обеспечивает экстренную неотложную медецинскую помощь работникам предприятия, предсменный и послесменный медицинский осмотр, освидетельствование, бракираж столовых, амбулаторный прием и т.д.</t>
  </si>
  <si>
    <t>Организация управления рисками предприятия, организация системы внутреннего контроля менеджмента качества и разработка стратегии развития по направлениям деятельности</t>
  </si>
  <si>
    <t>Мониторинг сайтов, подготовка информационных материалов, статей, публикаций в средствах массовой информации касательно деятельности подразделений предприятия</t>
  </si>
  <si>
    <t>Контроль соблюдения норм и требований в области охраны окружающей среды, промышленной, радиационной и ядерной безопасности, повышение надежности и безопасности опасных технических устройств производственных процессов. Обеспечение функционирования и улучшения на предприятии интегрированной системы менеджмента (ИСМ) в части работ, связанных с обеспечением промышленной, радиационной и экологической безопасности</t>
  </si>
  <si>
    <t>Формирование суточного графика производства-потребления энергоресурсов, проверка дисбалансов и т.д.</t>
  </si>
  <si>
    <t>Технический надзор состояния зданий и сооружений предприятия, контроль ведения ремонтных работ, модернизации, реконструкци и нового строительства на объектах предприятия</t>
  </si>
  <si>
    <t>Плата за негативное воздействие в окружающую среду</t>
  </si>
  <si>
    <t>Налог на добычу полезных ископаемых</t>
  </si>
  <si>
    <t>Налог на имущество</t>
  </si>
  <si>
    <t>Налог на транспортные средства</t>
  </si>
  <si>
    <t>Плата за пользование водными рес.поверх.источников</t>
  </si>
  <si>
    <t>Сбор за проезд автотранспорта по территории РК</t>
  </si>
  <si>
    <t>Плата  за пользование земельными участками</t>
  </si>
  <si>
    <t>Налог на землю</t>
  </si>
  <si>
    <t>6.3.1</t>
  </si>
  <si>
    <t>6.3.2</t>
  </si>
  <si>
    <t>6.3.3</t>
  </si>
  <si>
    <t>6.3.4</t>
  </si>
  <si>
    <t>6.3.5</t>
  </si>
  <si>
    <t>6.3.6</t>
  </si>
  <si>
    <t>6.3.7</t>
  </si>
  <si>
    <t>6.3.8</t>
  </si>
  <si>
    <t>6.3.9</t>
  </si>
  <si>
    <t>Портал по продаже имущества Е-QAZINA</t>
  </si>
  <si>
    <t>услуга временного управляющего по определению неплатежеспособность или платежеспособность дебиторов МАЭК</t>
  </si>
  <si>
    <t>Расшифровка по статье "Вспомогательные материалы" в составе расходов периода за 2023 год</t>
  </si>
  <si>
    <t>тенге</t>
  </si>
  <si>
    <t>Статья</t>
  </si>
  <si>
    <t>Номенклатура</t>
  </si>
  <si>
    <t>Ед.изм.</t>
  </si>
  <si>
    <t>Вспомогательные материалы
(расходы периода)</t>
  </si>
  <si>
    <t>Кол-во</t>
  </si>
  <si>
    <t>Сумма</t>
  </si>
  <si>
    <t>Всего, в том числе</t>
  </si>
  <si>
    <t>теплоэнергия</t>
  </si>
  <si>
    <t>пит.вода</t>
  </si>
  <si>
    <t>техн.вода</t>
  </si>
  <si>
    <t>горячая вода</t>
  </si>
  <si>
    <t>База распределения</t>
  </si>
  <si>
    <t>44  Материалы</t>
  </si>
  <si>
    <t>USB Флешка 32Gb</t>
  </si>
  <si>
    <t>шт</t>
  </si>
  <si>
    <t>Web-камера</t>
  </si>
  <si>
    <t>Акустическая система</t>
  </si>
  <si>
    <t>Аналоговый телефон</t>
  </si>
  <si>
    <t>Аппарат телефонный бесшнуровой</t>
  </si>
  <si>
    <t>Бесконтактная карта белая</t>
  </si>
  <si>
    <t>Беспроводной маршрутизатор, Wi-Fi</t>
  </si>
  <si>
    <t>Бумага А4</t>
  </si>
  <si>
    <t>пачка</t>
  </si>
  <si>
    <t>Вода 19 л.</t>
  </si>
  <si>
    <t>вода питьевая 19л</t>
  </si>
  <si>
    <t>бут</t>
  </si>
  <si>
    <t>Вода питьевая,негазированная</t>
  </si>
  <si>
    <t>Выключатель 2кл открытой установки</t>
  </si>
  <si>
    <t>Выключатель 2кл скрытой установки</t>
  </si>
  <si>
    <t>Выключатель открытой установки</t>
  </si>
  <si>
    <t>Выключатель проходной</t>
  </si>
  <si>
    <t>Диспенсер (для воды кулер)</t>
  </si>
  <si>
    <t>Картридж CF217A</t>
  </si>
  <si>
    <t>Картридж CF219A</t>
  </si>
  <si>
    <t>Картридж CF226A</t>
  </si>
  <si>
    <t>Картридж CF280A HPLJ P400 M401/MFP425</t>
  </si>
  <si>
    <t>картридж для HP LJ Pro M1132/M1102,M1120,P1005,P1006,Canon i-SENSYS LBP6000/6020B/6030B/MF3010</t>
  </si>
  <si>
    <t>Картридж лазерный  CE285A/725 для HP</t>
  </si>
  <si>
    <t>Картриджи к МФУ Canon 737</t>
  </si>
  <si>
    <t>Клавиатура A4Tech KR-83, Black, USB</t>
  </si>
  <si>
    <t>Клей  канцелярский ПВА для переплетных работ</t>
  </si>
  <si>
    <t>кг</t>
  </si>
  <si>
    <t>Компьютерная гарнитура</t>
  </si>
  <si>
    <t>Лента сигнальная ПЭ красно-белая, 75 мм.</t>
  </si>
  <si>
    <t>рул</t>
  </si>
  <si>
    <t>Окно металлопластиковое, размер</t>
  </si>
  <si>
    <t>м2</t>
  </si>
  <si>
    <t>Пластиковые наклейки Ultra card</t>
  </si>
  <si>
    <t>Проводной телефон с АОН</t>
  </si>
  <si>
    <t>Розетка наружняя с заземл.</t>
  </si>
  <si>
    <t>Розетка открытой установки на 2-пары гнезд</t>
  </si>
  <si>
    <t>Розетка скрытой установки</t>
  </si>
  <si>
    <t>Розетка скрытой установки на 2-пары гнезд</t>
  </si>
  <si>
    <t>Светильник настольный</t>
  </si>
  <si>
    <t>Светильник светодиод.универс. 595 36Вт</t>
  </si>
  <si>
    <t>Сетевой фильтр 5 розеток, 3м, White</t>
  </si>
  <si>
    <t>Сетевой фильтр 6*5м</t>
  </si>
  <si>
    <t>Термолента чековая 57 мм</t>
  </si>
  <si>
    <t>Удлинитель 10м</t>
  </si>
  <si>
    <t>Удлинитель 3м</t>
  </si>
  <si>
    <t>Удлинитель 5м</t>
  </si>
  <si>
    <t>Электровилка бытова угловая</t>
  </si>
  <si>
    <t>Электропатрон керамический Е27</t>
  </si>
  <si>
    <t>Итого по  44  Материалы</t>
  </si>
  <si>
    <t>47  Средства и предметы труда.хозинвентарь</t>
  </si>
  <si>
    <t>Ведро мусорное с педалью</t>
  </si>
  <si>
    <t>контейнер для мусора 120л с педалью</t>
  </si>
  <si>
    <t>Сервиз чайный на 6 персон</t>
  </si>
  <si>
    <t>набор</t>
  </si>
  <si>
    <t>Электрическая сушилка для рук</t>
  </si>
  <si>
    <t>бумага туалетная 2-сл.</t>
  </si>
  <si>
    <t>Бумага туалетная для диспенсера</t>
  </si>
  <si>
    <t>Вешалка-плечики пластмассовая</t>
  </si>
  <si>
    <t>Электрочайник</t>
  </si>
  <si>
    <t>Итого по  47  Средства и предметы труда.хозинвентарь</t>
  </si>
  <si>
    <t>55  Канцелярские расходы</t>
  </si>
  <si>
    <t>Блокнот А5</t>
  </si>
  <si>
    <t>Рамка А4</t>
  </si>
  <si>
    <t>файл - лист (полипропиленовый)</t>
  </si>
  <si>
    <t>упак</t>
  </si>
  <si>
    <t>бумага для заметок 76*76</t>
  </si>
  <si>
    <t>Папки пластиковая с зажимом</t>
  </si>
  <si>
    <t>Конверт</t>
  </si>
  <si>
    <t>Скоросшиватель пластиковый</t>
  </si>
  <si>
    <t>Папки с 100 файлами</t>
  </si>
  <si>
    <t>Скоросшиватель</t>
  </si>
  <si>
    <t>Папка из мелов. картона, ф А4 регистратор 50мм.</t>
  </si>
  <si>
    <t>Папка с завязками</t>
  </si>
  <si>
    <t>Папка регистратор 80 мм.</t>
  </si>
  <si>
    <t>Бокс-файл (папка-короб)</t>
  </si>
  <si>
    <t>Календарь настольный, перекидной</t>
  </si>
  <si>
    <t>Штемпельная краска</t>
  </si>
  <si>
    <t>Клей карандаш</t>
  </si>
  <si>
    <t>Ручка шариковая</t>
  </si>
  <si>
    <t>Скотч широкий</t>
  </si>
  <si>
    <t>Ластик</t>
  </si>
  <si>
    <t>Точилка</t>
  </si>
  <si>
    <t>Маркер в наборе</t>
  </si>
  <si>
    <t>Штрих-корректор</t>
  </si>
  <si>
    <t>Лоток вертикальный</t>
  </si>
  <si>
    <t>Карандаш простой с ластиком</t>
  </si>
  <si>
    <t>Карандаш цветной в наборе</t>
  </si>
  <si>
    <t>Калькулятор бухгалтерский</t>
  </si>
  <si>
    <t>Скотч	12 мм</t>
  </si>
  <si>
    <t>зажим 25 мм</t>
  </si>
  <si>
    <t>Линейка 30 см</t>
  </si>
  <si>
    <t>Скотч 48х50</t>
  </si>
  <si>
    <t>Ножницы канц.</t>
  </si>
  <si>
    <t>Антистеплер</t>
  </si>
  <si>
    <t>Степлер</t>
  </si>
  <si>
    <t>Скобы № 24/6</t>
  </si>
  <si>
    <t>Скоба №10</t>
  </si>
  <si>
    <t>Скрепка 50 мм</t>
  </si>
  <si>
    <t>Ежедневник недатированный</t>
  </si>
  <si>
    <t>Ежедневник</t>
  </si>
  <si>
    <t>ручка гелевая с логотипом</t>
  </si>
  <si>
    <t>Ручка в металл.корпусе</t>
  </si>
  <si>
    <t>Лоток горизонтальный металлический</t>
  </si>
  <si>
    <t>Дырокол</t>
  </si>
  <si>
    <t>Скобы № 66/6</t>
  </si>
  <si>
    <t>Степлер на 200 листов</t>
  </si>
  <si>
    <t>Стикер пластиковый</t>
  </si>
  <si>
    <t>Конверт (формат C4 229 х 324 мм)</t>
  </si>
  <si>
    <t>Конверт (формат Евро Е65 110 х 220 мм)</t>
  </si>
  <si>
    <t>Маркер по металлу цветной</t>
  </si>
  <si>
    <t>Скотч бумажный</t>
  </si>
  <si>
    <t>Скотч двухсторонний ширина 1 см</t>
  </si>
  <si>
    <t>Папки с 10 файлами</t>
  </si>
  <si>
    <t>Папки с30 файлами</t>
  </si>
  <si>
    <t>Папки с 80 файлами</t>
  </si>
  <si>
    <t>Зажим 32 мм</t>
  </si>
  <si>
    <t>Органайзер</t>
  </si>
  <si>
    <t>Папка формат А4 (Бокс-файлы)</t>
  </si>
  <si>
    <t>Зажим 51 мм</t>
  </si>
  <si>
    <t>Скоба 23/23</t>
  </si>
  <si>
    <t>Степлер на 100 листов</t>
  </si>
  <si>
    <t>Итого по  55  Канцелярские расходы</t>
  </si>
  <si>
    <t>ИТОГО, вспомогательные материалы (расходы периода)</t>
  </si>
  <si>
    <t>Расшифровка по статье " Налоги" в составе Расходов периода за 2023год</t>
  </si>
  <si>
    <t>питьевая вода</t>
  </si>
  <si>
    <t>техническая вода</t>
  </si>
  <si>
    <t xml:space="preserve">  Налоговые платежи и сборы</t>
  </si>
  <si>
    <t xml:space="preserve">   в том числе</t>
  </si>
  <si>
    <t xml:space="preserve">      Налог на землю</t>
  </si>
  <si>
    <t xml:space="preserve">      Налог на имущество</t>
  </si>
  <si>
    <t xml:space="preserve">      Налог на транспортные средства</t>
  </si>
  <si>
    <t xml:space="preserve">      Налог на добычу полезных ископаемых</t>
  </si>
  <si>
    <t xml:space="preserve">      НДС не подлежащий учету по пропорциальному методу</t>
  </si>
  <si>
    <t xml:space="preserve">      Плата за пользование земельными участками</t>
  </si>
  <si>
    <t xml:space="preserve">      РЧС РК</t>
  </si>
  <si>
    <t xml:space="preserve">      Сбор за проезд автотранспорта по территории РК</t>
  </si>
  <si>
    <t>21. Вспомогательные материалы</t>
  </si>
  <si>
    <t xml:space="preserve">      Другие налоги, сборы и отчисления (лицинзионный сбор)</t>
  </si>
  <si>
    <t>6.3.10</t>
  </si>
  <si>
    <t>6.3.11</t>
  </si>
  <si>
    <t>НДС не подлежащий учету по пропорциальному методу</t>
  </si>
  <si>
    <t>Другие налоги, сборы и отчисления (лицинзионный сбор)</t>
  </si>
  <si>
    <t>РЧС РК (радиочистотный спектр)</t>
  </si>
  <si>
    <t>ТЭ</t>
  </si>
  <si>
    <t>ПВ</t>
  </si>
  <si>
    <t xml:space="preserve">Всего: </t>
  </si>
  <si>
    <t>ФОТ</t>
  </si>
  <si>
    <t>СН</t>
  </si>
  <si>
    <t xml:space="preserve">Социальные страхования </t>
  </si>
  <si>
    <t xml:space="preserve">Обязательное социальное медицинское страхование </t>
  </si>
  <si>
    <t xml:space="preserve">Обязательные пенсионные взносы </t>
  </si>
  <si>
    <t xml:space="preserve">Материальные затраты </t>
  </si>
  <si>
    <t xml:space="preserve">Энергоресурсы </t>
  </si>
  <si>
    <t xml:space="preserve">Услуги сторонних организаций </t>
  </si>
  <si>
    <t xml:space="preserve">    услуги охраны объектов </t>
  </si>
  <si>
    <t xml:space="preserve">    аренда помещения ЦОП 2-47в </t>
  </si>
  <si>
    <t xml:space="preserve">    распечатка и доставка счет квитанций </t>
  </si>
  <si>
    <t xml:space="preserve">    кассовое обслуживание и инкассация </t>
  </si>
  <si>
    <t xml:space="preserve">    прочие услуги </t>
  </si>
  <si>
    <t>ТВ</t>
  </si>
  <si>
    <t xml:space="preserve">услуги охраны объектов </t>
  </si>
  <si>
    <t xml:space="preserve">аренда помещения ЦОП 2-47в </t>
  </si>
  <si>
    <t xml:space="preserve">кассовое обслуживание и инкассация </t>
  </si>
  <si>
    <t>Дератизация</t>
  </si>
  <si>
    <t>Дезинфекция</t>
  </si>
  <si>
    <t>Обслуживание счетчиков банкнот (в наличии 7 штук)</t>
  </si>
  <si>
    <t>Эксплуатационные услуги</t>
  </si>
  <si>
    <t>Техническое обслуживание кассовых аппаратов (7 штук)</t>
  </si>
  <si>
    <t>прочие услуги в том числе:</t>
  </si>
  <si>
    <t>Спецодежда</t>
  </si>
  <si>
    <t>материалы на улучшение условии труда (моющие, текстиль, хоз.инвентарь)</t>
  </si>
  <si>
    <t>материалы по технике безопасности и пожарной безопасности</t>
  </si>
  <si>
    <t>прочие материалы</t>
  </si>
  <si>
    <t>расходные материалы к принтерам и копировально-множительной техники</t>
  </si>
  <si>
    <t xml:space="preserve">канцелярские товары </t>
  </si>
  <si>
    <t>энергоресурсы на хоз.бытовые нужды в том числе:</t>
  </si>
  <si>
    <t xml:space="preserve">электроэнергия </t>
  </si>
  <si>
    <t>Итого:</t>
  </si>
  <si>
    <t>включить</t>
  </si>
  <si>
    <t>население</t>
  </si>
  <si>
    <t>Проект ДКРЕМ 2025-2029 годы</t>
  </si>
  <si>
    <t>ЮЛ</t>
  </si>
  <si>
    <t>бюджет</t>
  </si>
  <si>
    <t>доля, утверждено</t>
  </si>
  <si>
    <t>доля, проект</t>
  </si>
  <si>
    <t>отклонение</t>
  </si>
  <si>
    <t>объем, утверждено</t>
  </si>
  <si>
    <t>% роста от утвержденного тарифа в 2024 году</t>
  </si>
  <si>
    <t>средний тариф</t>
  </si>
  <si>
    <t>Итого</t>
  </si>
  <si>
    <t>Группы потребителей</t>
  </si>
  <si>
    <t>объем, тыс.м3</t>
  </si>
  <si>
    <t>доход, тыс.тенге</t>
  </si>
  <si>
    <t>проект тарифа, тенге/м3</t>
  </si>
  <si>
    <t>группа потребителей</t>
  </si>
  <si>
    <t>объем, проект</t>
  </si>
  <si>
    <t>Утвержденный тариф в 2024 году</t>
  </si>
  <si>
    <t>% роста от проекта тарифа 2025 года</t>
  </si>
  <si>
    <t>% роста от проекта тарифа 2026 года</t>
  </si>
  <si>
    <t>% роста от проекта тарифа 2027 года</t>
  </si>
  <si>
    <t>% роста от проекта тарифа 2028 года</t>
  </si>
  <si>
    <t>юр.лица</t>
  </si>
  <si>
    <t>ср.тариф</t>
  </si>
  <si>
    <t>доходы</t>
  </si>
  <si>
    <t>Техническая вода (расчет объемов)</t>
  </si>
  <si>
    <t>Техническая вода</t>
  </si>
  <si>
    <t>тарифы</t>
  </si>
  <si>
    <t>Объем (проект) по проектным долям</t>
  </si>
  <si>
    <t>1.3.1</t>
  </si>
  <si>
    <t>1.3.2</t>
  </si>
  <si>
    <t>1.3.3</t>
  </si>
  <si>
    <t>7.4.1</t>
  </si>
  <si>
    <t>7.4.1.1</t>
  </si>
  <si>
    <t>7.4.1.2</t>
  </si>
  <si>
    <t>7.5.2</t>
  </si>
  <si>
    <t>7.5.3</t>
  </si>
  <si>
    <t>7.5.4</t>
  </si>
  <si>
    <t>7.5.5</t>
  </si>
  <si>
    <t>7.6</t>
  </si>
  <si>
    <t>7.6.1</t>
  </si>
  <si>
    <t>7.6.2</t>
  </si>
  <si>
    <t>7.6.3</t>
  </si>
  <si>
    <t>7.6.4</t>
  </si>
  <si>
    <t>7.6.5</t>
  </si>
  <si>
    <t>материалы на улучшение условии труда</t>
  </si>
  <si>
    <t>5.8.15</t>
  </si>
  <si>
    <t>5.8.16</t>
  </si>
  <si>
    <t>6.4.3.1</t>
  </si>
  <si>
    <t>6.4.3.2</t>
  </si>
  <si>
    <t>6.4.3.3</t>
  </si>
  <si>
    <t>6.4.3.4</t>
  </si>
  <si>
    <t>6.4.3.5</t>
  </si>
  <si>
    <t>6.4.71</t>
  </si>
  <si>
    <t>6.4.72</t>
  </si>
  <si>
    <t>6.4.73</t>
  </si>
  <si>
    <t>6.4.12.1</t>
  </si>
  <si>
    <t>6.4.12.2</t>
  </si>
  <si>
    <t>6.4.12.3</t>
  </si>
  <si>
    <t>6.4.12.4</t>
  </si>
  <si>
    <t>6.4.12.5</t>
  </si>
  <si>
    <t>6.4.12.6</t>
  </si>
  <si>
    <t>6.4.12.7</t>
  </si>
  <si>
    <t>6.4.12.8</t>
  </si>
  <si>
    <t>6.4.12.9</t>
  </si>
  <si>
    <t>6.4.12.10</t>
  </si>
  <si>
    <t>6.4.12.11</t>
  </si>
  <si>
    <t>6.4.12.12</t>
  </si>
  <si>
    <t>6.4.12.13</t>
  </si>
  <si>
    <t>6.4.12.14</t>
  </si>
  <si>
    <t>6.4.12.15</t>
  </si>
  <si>
    <t>6.4.12.16</t>
  </si>
  <si>
    <t>6.4.12.17</t>
  </si>
  <si>
    <t>6.4.12.18</t>
  </si>
  <si>
    <t>6.4.12.19</t>
  </si>
  <si>
    <t>6.4.12.20</t>
  </si>
  <si>
    <t>6.4.12.21</t>
  </si>
  <si>
    <t>6.4.14.1</t>
  </si>
  <si>
    <t xml:space="preserve">"Маңғыстау атом энергетикалық комбинаты" ЖШС-нің 2025 жылғы 1 жартыжылдықтағы </t>
  </si>
  <si>
    <t xml:space="preserve"> тарифтік сметаның орындалуы туралы есебі</t>
  </si>
  <si>
    <t>магистральдық құбырлар (ауыз су) бойынша су беру жөніндегі қызметке</t>
  </si>
  <si>
    <t>Р/с№</t>
  </si>
  <si>
    <t xml:space="preserve">Өлшем бірлігі </t>
  </si>
  <si>
    <t>2025 жылға арналған бекітілген тарифтік сметада көзделген</t>
  </si>
  <si>
    <t>2025 жылғы 1 жартыжылдықтағы тарифтік сметаның нақты қалыптасқан көрсеткіштері</t>
  </si>
  <si>
    <t>Ауытқу, %</t>
  </si>
  <si>
    <t>Тауарларды өндіруге және реттелетін қызметтерді ұсынуға арналған шығындар, барлығы, о.і.</t>
  </si>
  <si>
    <t xml:space="preserve">Көрсеткіштердің атауы </t>
  </si>
  <si>
    <t>мың теңге</t>
  </si>
  <si>
    <t xml:space="preserve">Шикі зат және материалдар </t>
  </si>
  <si>
    <t xml:space="preserve">мың теңге </t>
  </si>
  <si>
    <t>ЖЖМ</t>
  </si>
  <si>
    <t>Энергия (технологиялық мақсаттарға арналған энергия ресурстар)</t>
  </si>
  <si>
    <t xml:space="preserve">   -жалпы ағын дистилляты (ЖАД)</t>
  </si>
  <si>
    <t xml:space="preserve">  - минералданған су </t>
  </si>
  <si>
    <t xml:space="preserve">  - электр энергия</t>
  </si>
  <si>
    <t>Өндірістік персоналдың еңбекақысы</t>
  </si>
  <si>
    <t>Әлеуметтік салық және әлеуметтік аударымдар</t>
  </si>
  <si>
    <t xml:space="preserve">  - әлеуметтік салық</t>
  </si>
  <si>
    <t xml:space="preserve">  - әлеуметтік аударымдар</t>
  </si>
  <si>
    <t xml:space="preserve">  - медициналық сақтандыру</t>
  </si>
  <si>
    <t xml:space="preserve">  - міндетті кәсіптік зейнетақы жарналары</t>
  </si>
  <si>
    <t xml:space="preserve">  - жұмыс берушінің міндетті зейнетақы жарналары</t>
  </si>
  <si>
    <t>негізгі құралдар құнының өсуіне әкелмейтін күрделі жөндеу</t>
  </si>
  <si>
    <t xml:space="preserve">байланыс қызметтері </t>
  </si>
  <si>
    <t>күзет қызметтері</t>
  </si>
  <si>
    <t xml:space="preserve">іссапар шығындары </t>
  </si>
  <si>
    <t>кадрларды дайындау және біліктілікті арттыру</t>
  </si>
  <si>
    <t>еңбекті қорғау және қауіпсіздік техникасы</t>
  </si>
  <si>
    <t>үй-жайларды дезинфекциялау, дератизациялау және коммуналдық қызметтер</t>
  </si>
  <si>
    <t>Электр энергиясын беру және тарату бойынша қызметтер</t>
  </si>
  <si>
    <t>Металды бақылау және одан әрі пайдалану мүмкіндігін анықтау жөніндегі пайдалану-техникалық құжаттаманы сараптау бойынша қызметтер</t>
  </si>
  <si>
    <t>Шора-Қаракөл жануарлар мен өсімдіктер әлемінің жай-күйіне мониторинг жүргізу</t>
  </si>
  <si>
    <t>Менеджмент жүйелеріне аудит жүргізу бойынша қызметтер</t>
  </si>
  <si>
    <t xml:space="preserve">Орталық сумен жабдықтау тораптарының  жабдықтарына қызмет көрсету, пайдалану, АСДС және ОСЖТ сүзгілерін жуы-шаю  бойынша қызметтер </t>
  </si>
  <si>
    <t>Типтік нормативтерді әзірлеу</t>
  </si>
  <si>
    <t>Арнайы киімді тігу бойынша жұмыстар</t>
  </si>
  <si>
    <t xml:space="preserve">Өнеркәсіптік қауіпсіздікке сараптама жүргізу </t>
  </si>
  <si>
    <t>Өлшеу құралдарын тексеру</t>
  </si>
  <si>
    <t xml:space="preserve">Сумен жабдықтау бойынша қызметтер </t>
  </si>
  <si>
    <t xml:space="preserve">Жылумен жабдықтау бойынша қызметтер </t>
  </si>
  <si>
    <t>Арнайы техниканы жалға беру қызметі</t>
  </si>
  <si>
    <t>Диагностика/сараптама/талдау/сынау/тестілеу/тексеру қызметтері</t>
  </si>
  <si>
    <t xml:space="preserve">Зертханааралық салыстырмалы сынақтар </t>
  </si>
  <si>
    <t>Басқа да шығындар (қосалқы цехтардың қызметтері)</t>
  </si>
  <si>
    <t>Әкімшілік персоналдың еңбекақысы</t>
  </si>
  <si>
    <t>Бөгде ұйымдардың қызметтері</t>
  </si>
  <si>
    <t xml:space="preserve">Әлеуметтік салық  және әлеуметтік аударымдар </t>
  </si>
  <si>
    <t>Салықтар</t>
  </si>
  <si>
    <t>ҚР РЖС  (радиожиілік спектрі)</t>
  </si>
  <si>
    <t>Мүлікке салық</t>
  </si>
  <si>
    <t>Көлік құралдарына салық</t>
  </si>
  <si>
    <t>Жер учаскелерін пайдаланғаны үшін төлемақы</t>
  </si>
  <si>
    <t>Жерге салық</t>
  </si>
  <si>
    <t>ҚР аумағы бойынша автокөліктің өтуі үшін алым</t>
  </si>
  <si>
    <t>Еңбекақы төлеуге арналған шығыстар барлығы, оның ішінде</t>
  </si>
  <si>
    <t>Басқа салықтар, алымдар және аударымдар</t>
  </si>
  <si>
    <t>Басқа да шығындар</t>
  </si>
  <si>
    <t>коммуналдық қызметтер</t>
  </si>
  <si>
    <t>банк қызметтері</t>
  </si>
  <si>
    <t>су ресурстарын пайдаланғаны үшін төлемдер</t>
  </si>
  <si>
    <t>сақтандыру қызметтері</t>
  </si>
  <si>
    <t>қоршаған ортаға эмиссиялар үшін төлемдер</t>
  </si>
  <si>
    <t>консультациялық, аудиторлық және маркетингтік қызметтер</t>
  </si>
  <si>
    <t>Су айдау бойынша қызметтер</t>
  </si>
  <si>
    <t>Тұрғын емес үй-жайларды жалға алу (полк - орынды жалға алу)</t>
  </si>
  <si>
    <t xml:space="preserve"> Юрист VIP  ақпараттық жүйесі. ПАРАГРАФ </t>
  </si>
  <si>
    <t>Өнеркәсіптік қауіпсіздікке сараптама жүргізу</t>
  </si>
  <si>
    <t>Бекітілген инвестициялық бағдарламаның орындалуына техникалық сараптама</t>
  </si>
  <si>
    <t>Ақпарат беру бойынша қызметтер</t>
  </si>
  <si>
    <t xml:space="preserve">Негізгі қорларды жөндеу бойынша сараптама </t>
  </si>
  <si>
    <t>Энергетикалық сараптама</t>
  </si>
  <si>
    <t>Дератизация және дезинсекция бойынша қызметтер</t>
  </si>
  <si>
    <t>Нормативтік-техникалық құжаттаманы ұсыну бойынша қызметтер</t>
  </si>
  <si>
    <t xml:space="preserve">ҚТҚ жою,қоқысты шығару </t>
  </si>
  <si>
    <t>Жылжымайтын мүлік объектілерін мемлекеттік техникалық тексеру бойынша жұмыстар</t>
  </si>
  <si>
    <t xml:space="preserve">Есеп айырысу-кассалық қызмет көрсету  (банктердің кассалары) </t>
  </si>
  <si>
    <t>Жер учаскелері мен жылжымайтын мүлік объектілерін тіркеу</t>
  </si>
  <si>
    <t>Негізгі құралдарды қайта бағалау қызметі</t>
  </si>
  <si>
    <t>Ақпаратты мемлекеттік қорғау бойынша қызметтер</t>
  </si>
  <si>
    <t xml:space="preserve">Төлемдерді (ком.қызметтерге) қабылдау бойынша қызметтер </t>
  </si>
  <si>
    <t>Терминал қызметтері</t>
  </si>
  <si>
    <t>Нотариаттық мекемелердің заң қызметтері</t>
  </si>
  <si>
    <t>Қосалқы материалдар</t>
  </si>
  <si>
    <t xml:space="preserve">Басқа да шығындар </t>
  </si>
  <si>
    <t xml:space="preserve">ғимараттар мен құрылыстдарды ағымдағы жөндеу </t>
  </si>
  <si>
    <t>Техникалық қызмет көрсету шығындары сату қызметі</t>
  </si>
  <si>
    <t>Әлеуметтік салық және  әлеуметтік аударымдар</t>
  </si>
  <si>
    <t>Ақтау қаласының ресурстарды бөлу, есепке алу және тұтынушыларға қызмет көрсету жөніндегі қызметшілері (сервистік қызметтер), оның ішінде:</t>
  </si>
  <si>
    <t xml:space="preserve">объектілерді қорғау қызметтері </t>
  </si>
  <si>
    <t xml:space="preserve"> ЦОП 2-47в үй-жайын жалға алу</t>
  </si>
  <si>
    <t xml:space="preserve">Арнайы киім </t>
  </si>
  <si>
    <t>Пайдалы қазбаларды өндіруге салынған салық</t>
  </si>
  <si>
    <t>Қауіпсіздік техникасы және өрт қауіпсіздігі бойынша материалдар</t>
  </si>
  <si>
    <t xml:space="preserve">басқа да материалдар </t>
  </si>
  <si>
    <t>принтерлерге және көшіру-көбейту техникасына арналған шығын материалдары</t>
  </si>
  <si>
    <t>Тұрмыстық қажеттіліктерге арналған энергия ресурстары соның ішінде:</t>
  </si>
  <si>
    <t xml:space="preserve">электр энергиясы </t>
  </si>
  <si>
    <t>жылу энергиясы</t>
  </si>
  <si>
    <t>техникалық су</t>
  </si>
  <si>
    <t xml:space="preserve">ауыз су </t>
  </si>
  <si>
    <t xml:space="preserve">ыстық су </t>
  </si>
  <si>
    <t>Сыйақы төлеуге арналған шығыстар</t>
  </si>
  <si>
    <t>Қызметтер көрсетуге барлық шығын</t>
  </si>
  <si>
    <t>Табыс  (РБА*СП)</t>
  </si>
  <si>
    <t xml:space="preserve">Іске қосылған активтердің реттелетін базасы (АРБ). </t>
  </si>
  <si>
    <t>негізсіз табыс</t>
  </si>
  <si>
    <t>Табыстың барлығы</t>
  </si>
  <si>
    <t xml:space="preserve"> - тұрғындар</t>
  </si>
  <si>
    <t xml:space="preserve"> -заңды тұлғалар</t>
  </si>
  <si>
    <t xml:space="preserve"> - бюджеттік ұйымдар</t>
  </si>
  <si>
    <t>Көрсетілетін қызметтер көлемі</t>
  </si>
  <si>
    <t>мың м3</t>
  </si>
  <si>
    <t>табиғи көрсеткіштерде</t>
  </si>
  <si>
    <t>Нормативтік техникалық шығындар</t>
  </si>
  <si>
    <t>(ҚҚС-сыз) тариф</t>
  </si>
  <si>
    <t>теңге/м3</t>
  </si>
  <si>
    <t xml:space="preserve"> - заңды тұлғалар </t>
  </si>
  <si>
    <t>Материалдық шығындар, барлығы,соның ішінде</t>
  </si>
  <si>
    <t>Жөндеу барлығы, соның ішінде</t>
  </si>
  <si>
    <t>Басқа да шығындар барлығы, соның ішінде</t>
  </si>
  <si>
    <t>Жылжымайтын мүлік объектілеріне техникалық қызмет көрсету бойынша  қызметтер</t>
  </si>
  <si>
    <t xml:space="preserve">Кезең шығындары барлығы, соның ішінде </t>
  </si>
  <si>
    <t>Жалпы және әкімшілік шығындар барлығы, соның ішінде</t>
  </si>
  <si>
    <t>Материалдық шығындар барлығы , соның ішінде:</t>
  </si>
  <si>
    <t>Актуарий қызметтері</t>
  </si>
  <si>
    <t>Еңбек міндеттерін орындау кезінде жұмыскерді жазатайым оқиғалардан міндетті сақтандыру қызметі</t>
  </si>
  <si>
    <t>электр энергиясы</t>
  </si>
  <si>
    <t xml:space="preserve">техникалық су </t>
  </si>
  <si>
    <t>ҚТ, ӨҚЕ арналған материалдар</t>
  </si>
  <si>
    <t>арнайы киім және ЖҚҚ</t>
  </si>
  <si>
    <t>арнайы тамақтану (сүт)</t>
  </si>
  <si>
    <t>"Маңғыстау атом энергетикалық комбинаты" ЖШС-нің 2025 жылдың 1-ші жартыжылдығына арналған</t>
  </si>
  <si>
    <t>магистральдық құбырлар арқылы су беру қызметі (техникалық су) бойынша</t>
  </si>
  <si>
    <t>тарифтік сметаның орындалуы туралы есебі</t>
  </si>
  <si>
    <t>№ р/с</t>
  </si>
  <si>
    <t>Көрсеткіштердің атауы</t>
  </si>
  <si>
    <t>Өлшем бірлігі</t>
  </si>
  <si>
    <t>2025 жылға бекітілген тарифтік смета бойынша көзделген</t>
  </si>
  <si>
    <t>2025 жылдың 1-ші жартыжылдығы бойынша тарифтік сметаның нақты қалыптасқан көрсеткіштері</t>
  </si>
  <si>
    <t>Ауытқуы, %</t>
  </si>
  <si>
    <t>Тауарларды өндіруге және реттелетін қызметтер көрсетуге арналған шығындар, барлығы, оның ішінде</t>
  </si>
  <si>
    <t>Материалдық шығындар барлығы, оның ішінде</t>
  </si>
  <si>
    <t>Шикізат пен материалдар</t>
  </si>
  <si>
    <t>Энергия (технологиялық мақсаттарға арналған ресурстар)</t>
  </si>
  <si>
    <t xml:space="preserve">  - минералдандырылған су</t>
  </si>
  <si>
    <t xml:space="preserve">  - электр энергиясы</t>
  </si>
  <si>
    <t xml:space="preserve">Еңбекақы төлеуге шығындар, барлығы, оның ішінде </t>
  </si>
  <si>
    <t>Өндірістік персоналдың жалақысы</t>
  </si>
  <si>
    <t xml:space="preserve">Әлеуметтік салық және әлеуметтік аударымдар
</t>
  </si>
  <si>
    <t xml:space="preserve">  - әлеуметтік сақтандыру</t>
  </si>
  <si>
    <t xml:space="preserve">  - Міндетті кәсіптік зейнетақы жарналары</t>
  </si>
  <si>
    <t xml:space="preserve">  - Жұмыс берушінің міндетті зейнетақы жарналары</t>
  </si>
  <si>
    <t>Жөндеу барлығы, оның ішінде</t>
  </si>
  <si>
    <t xml:space="preserve">негізгі қорлар құнының өсуіне әкелетін күрделі жөндеулер  </t>
  </si>
  <si>
    <t>ағымдағы жөндеу</t>
  </si>
  <si>
    <t>Басқа да шығындар барлығы, оның ішінде</t>
  </si>
  <si>
    <t>байланыс қызметтері</t>
  </si>
  <si>
    <t>іссапар шығындары</t>
  </si>
  <si>
    <t>кадрларды даярлау және біліктілігін арттыру</t>
  </si>
  <si>
    <t>өндірістік үй-жайларды дезинфекциялау, дератизациялау және коммуналдық қызметтер</t>
  </si>
  <si>
    <t>Міндетті сақтандыру түрлері</t>
  </si>
  <si>
    <t>Күзет қызметтері</t>
  </si>
  <si>
    <t>Электр энергиясын беру және бөлу қызметтері</t>
  </si>
  <si>
    <t>Шора-Караколь аймағындағы жануарлар мен өсімдіктер әлемінің жай-күйіне мониторинг жүргізу</t>
  </si>
  <si>
    <t>Менеджмент жүйелеріне аудит жүргізу қызметтері</t>
  </si>
  <si>
    <t>Жылжымайтын мүлік нысандарына техникалық тексеру жүргізу жұмыстары</t>
  </si>
  <si>
    <t>Өнеркәсіптік қауіпсіздік сараптамасын жүргізу</t>
  </si>
  <si>
    <t xml:space="preserve">Өлшеу құралдарын салыстырып тексеру  </t>
  </si>
  <si>
    <t>Сумен жабдықтау қызметтері</t>
  </si>
  <si>
    <t>Жылумен жабдықтау қызметтері</t>
  </si>
  <si>
    <t>Диагностикалау / сараптама / талдау / сынақ / тестілеу / тексеру қызметтері</t>
  </si>
  <si>
    <t>зертханааралық салыстырмалы сынақтар</t>
  </si>
  <si>
    <t>Басқа шығыстар (көмекші цехтардың қызметтері)</t>
  </si>
  <si>
    <t>Кезең шығыстары барлығы, оның ішінде</t>
  </si>
  <si>
    <t>Жалпы және әкімшілік шығыстар барлығы, оның ішінде</t>
  </si>
  <si>
    <t xml:space="preserve">Әкімшіліктік персоналдың жалақысы </t>
  </si>
  <si>
    <t>ҚР РЖС (радиожиілік спектрі)</t>
  </si>
  <si>
    <t xml:space="preserve">Пайдалы қазбаларды өндіруге салынатын салық </t>
  </si>
  <si>
    <t>Мүлік салығы</t>
  </si>
  <si>
    <t>Көлік құралдарына салынатын салық</t>
  </si>
  <si>
    <t xml:space="preserve">Жер учаскелерін пайдаланғаны үшін төлем  </t>
  </si>
  <si>
    <t>Жер салығы</t>
  </si>
  <si>
    <t xml:space="preserve">• ҚР аумағы арқылы автокөлікпен жүріп өткен үшін алым  </t>
  </si>
  <si>
    <t>Басқа шығындар</t>
  </si>
  <si>
    <t>коммуналдық шығындар</t>
  </si>
  <si>
    <t>ыстық су</t>
  </si>
  <si>
    <t>ауыз су</t>
  </si>
  <si>
    <t xml:space="preserve">Бөгде ұйымдардың қызметтері  </t>
  </si>
  <si>
    <t>су бұру бойынша қызметтер</t>
  </si>
  <si>
    <t>Аудиторлық қызметтер</t>
  </si>
  <si>
    <t>Ақпараттық жүйе заңгер VIP. ПАРАГРАФ</t>
  </si>
  <si>
    <t xml:space="preserve">Актуарий қызметтері  </t>
  </si>
  <si>
    <t>Ақпарат беру жөніндегі қызметтер</t>
  </si>
  <si>
    <t>Менеджмент жүйелеріне аудит жүргізу жөніндегі қызметтер</t>
  </si>
  <si>
    <t>Негізгі қорларды жөндеу бойынша жұмыстарды сараптау</t>
  </si>
  <si>
    <t>Дератизация және дезинсекция қызметтері</t>
  </si>
  <si>
    <t>Техникалық және арнайы әдебиеттер</t>
  </si>
  <si>
    <t>ҚТҚ кәдеге жарату, қоқысты шығару</t>
  </si>
  <si>
    <t>Нормативтік-техникалық құжаттаманы әзірлеу жөніндегі жұмыстар</t>
  </si>
  <si>
    <t>Есеп айырысу-кассалық қызмет көрсету (банктер комиссиялары)</t>
  </si>
  <si>
    <t>Утөлемдерді қабылдау бойынша қызметшілер (коммуналдық қызметтер)</t>
  </si>
  <si>
    <t>Жылжымайтын мүлік объектілерін мемлекеттік техникалық тексеру жөніндегі жұмыстар</t>
  </si>
  <si>
    <t>6.4.12.22</t>
  </si>
  <si>
    <t>6.4.12.23</t>
  </si>
  <si>
    <t>Ақпаратты мемлекеттік қорғау жөніндегі қызметтер</t>
  </si>
  <si>
    <t>көмекші материалдар</t>
  </si>
  <si>
    <t>ғимараттар мен құрылыстарды ағымдағы жөндеу</t>
  </si>
  <si>
    <t xml:space="preserve">Өтім қызметіне қызметкөрсетуге шығындар  </t>
  </si>
  <si>
    <t>Әкімшілік персоналдың жалақысы</t>
  </si>
  <si>
    <t>Ақтау қ. ресурстарды бөлу, есепке алу және тұтынушыларға қызмет көрсету жөніндегі қызметтер (сервистік қызметтер)</t>
  </si>
  <si>
    <t>7.4.2</t>
  </si>
  <si>
    <t>объектілерді күзету қызметтері</t>
  </si>
  <si>
    <t>7.4.3</t>
  </si>
  <si>
    <t xml:space="preserve"> ЦОП 2-47в  үй-жайын жалға алу</t>
  </si>
  <si>
    <t>Арнайы киім</t>
  </si>
  <si>
    <t>еңбек жағдайын жақсартуға арналған материалдар</t>
  </si>
  <si>
    <t>қауіпсіздік және өрт қауіпсіздігі бойынша материалдар</t>
  </si>
  <si>
    <t>басқа материалдар</t>
  </si>
  <si>
    <t>7.5.6</t>
  </si>
  <si>
    <t xml:space="preserve">кеңсе тауарлары </t>
  </si>
  <si>
    <t>Шаруашылық тұрмыстық қажеттіліктерге арналған энергия ресурстары оның ішінде:</t>
  </si>
  <si>
    <t xml:space="preserve">жылу энергиясы </t>
  </si>
  <si>
    <t>Қызметтер көрсетуге жұмсалған барлық шығындар</t>
  </si>
  <si>
    <t>Табыс (РБА*СП)</t>
  </si>
  <si>
    <t xml:space="preserve">Реттелетін активтердің пайдаланылған базасы  (РБА). </t>
  </si>
  <si>
    <t>Барлық кірістер</t>
  </si>
  <si>
    <t xml:space="preserve"> - халық</t>
  </si>
  <si>
    <t xml:space="preserve"> - заңды тұлғалар</t>
  </si>
  <si>
    <t xml:space="preserve"> -бюджеттік ұйымдар</t>
  </si>
  <si>
    <t>Көрсетілетін қызметтердің көлемі</t>
  </si>
  <si>
    <t>натур көрсетк.</t>
  </si>
  <si>
    <t>Тариф (ҚҚС-сыз)</t>
  </si>
  <si>
    <t>"Маңғыстау атом энергетикалық комбинаты" ЖШС-нің магистральдық құбырлар</t>
  </si>
  <si>
    <t>арқылы су беру қызметі бойынша (ыстық су) тарифтік сметаның орындалуы туралы</t>
  </si>
  <si>
    <t xml:space="preserve">2025 жылдың I жартыжылдығына арналған есебі.  </t>
  </si>
  <si>
    <t>р/с №</t>
  </si>
  <si>
    <t>2025 жылға бекітілген тарифтік сметада көзделген.</t>
  </si>
  <si>
    <t>2025 жылдың I жартыжылдығы бойынша тарифтік сметаның нақты қалыптасқан көрсеткіштері.</t>
  </si>
  <si>
    <t>Тауар өндіруге және реттелетін қызметтер көрсетуге жұмсалған шығындар, барлығы, оның ішінде:</t>
  </si>
  <si>
    <t>Материалдық шығындар, барлығы, оның ішінде:</t>
  </si>
  <si>
    <t>Шикізат пен материалдар.</t>
  </si>
  <si>
    <t>сатып алынған бұйымдар.</t>
  </si>
  <si>
    <t>Отын</t>
  </si>
  <si>
    <t>Энергия (технологиялық мақсаттарға арналған энергия ресурстары )</t>
  </si>
  <si>
    <t xml:space="preserve">  - жалпы ағынның дистилляты</t>
  </si>
  <si>
    <t>Еңбекақы төлеуге шығындар, барлығы, оның ішінде</t>
  </si>
  <si>
    <t>өндірістік персоналдың жалақысы</t>
  </si>
  <si>
    <t>әлеуметтік салық және әлеуметтік аударымдар</t>
  </si>
  <si>
    <t xml:space="preserve">  - МКЗЖ 5%</t>
  </si>
  <si>
    <t>Жөндеу, барлығы, оның ішінде</t>
  </si>
  <si>
    <t>негізгі қорлар құнының өсуіне әкелмейтін күрделі жөндеу</t>
  </si>
  <si>
    <t>Басқа шығындар, барлығы, оның ішінде</t>
  </si>
  <si>
    <t>әкімшілік персоналдың жалақысы</t>
  </si>
  <si>
    <t xml:space="preserve">  -әлеуметтік сақтандыру</t>
  </si>
  <si>
    <t xml:space="preserve"> оның ішінде</t>
  </si>
  <si>
    <t xml:space="preserve"> Жер салығы</t>
  </si>
  <si>
    <t xml:space="preserve"> Мүлік салығы</t>
  </si>
  <si>
    <t xml:space="preserve"> Көлік құралдарына салынатын салық</t>
  </si>
  <si>
    <t xml:space="preserve"> Пайдалы қазбаларды өндіруге салынатын салық</t>
  </si>
  <si>
    <t>Жер учаскелерін пайдаланғаны үшін төлем</t>
  </si>
  <si>
    <t>ҚР РЖС</t>
  </si>
  <si>
    <t>ҚР аумағы арқылы автокөлікпен жүріп өткен үшін алым</t>
  </si>
  <si>
    <t>Басқа салықтар, алымдар мен аударымдар</t>
  </si>
  <si>
    <t>Іссапар шығындары</t>
  </si>
  <si>
    <t>Коммуналдық шығындар</t>
  </si>
  <si>
    <t>Өкілдік шығындар</t>
  </si>
  <si>
    <t>Байланыс қызметтері</t>
  </si>
  <si>
    <t>Консалтингтік, аудиттік және маркетингтік қызметтер</t>
  </si>
  <si>
    <t>Банк қызметтері</t>
  </si>
  <si>
    <t>Кадрларды даярлау және біліктілікті арттыру</t>
  </si>
  <si>
    <t>Еңбекті қорғау және  қауіпсіздік техникасы</t>
  </si>
  <si>
    <t>Су ресурстарын пайдаланғаны үшін төлемдер</t>
  </si>
  <si>
    <t>бөгде ұйымдардың қызметтері</t>
  </si>
  <si>
    <t>басқа шығындар</t>
  </si>
  <si>
    <t>Өтім қызметін көрсетуге арналған  шығындар</t>
  </si>
  <si>
    <t>Қызмет көрсетуге арналған барлық шығындар</t>
  </si>
  <si>
    <t>Кіріс (РАБ*СП)</t>
  </si>
  <si>
    <t>Реттелетін активтер базасы (РАБ).</t>
  </si>
  <si>
    <t>нат.көрсетк.</t>
  </si>
  <si>
    <t>ҚҚС-сыз тариф (баға, алым мөлшерлемесі)</t>
  </si>
  <si>
    <t xml:space="preserve">  - халық</t>
  </si>
  <si>
    <t>"Маңғыстау атом энергетикалық комбинаты" ЖШС-нің 2025 жылдың 1-ші жартыжылдығына арналған жылу энергиясын өндіру және (немесе) жабдықтау жөніндегі реттелетін қызмет бойынша есебі</t>
  </si>
  <si>
    <t xml:space="preserve"> 2025 жылға бекітілген тарифтік сметада көзделгені</t>
  </si>
  <si>
    <t>2025 жылдың 1-жартыжылдығындағы нақты орындалған тарифтік смета көрсеткіштері</t>
  </si>
  <si>
    <t>Тауарларды өндіруге және реттелетін қызметтер көрсетуге жұмсалған шығындар барлығы, соның ішінде:</t>
  </si>
  <si>
    <t>Материалдық шығындар барлығы, соның ішінде:</t>
  </si>
  <si>
    <t>Шикізат және материалдар</t>
  </si>
  <si>
    <t>Сатып алынған бұйымдар</t>
  </si>
  <si>
    <t xml:space="preserve">ЖЖМ </t>
  </si>
  <si>
    <t>Отын (газ)</t>
  </si>
  <si>
    <t>Энергия (технологиялық мақсаттарға арналған энергия ресурстары)</t>
  </si>
  <si>
    <t xml:space="preserve">  - терең тазартылған дистиллят </t>
  </si>
  <si>
    <t>1.5.3</t>
  </si>
  <si>
    <t>Еңбекақы төлеуге жұмсалған шығындар барлығы, соның ішінде</t>
  </si>
  <si>
    <t>Әлеуметтік салық және әлеуметтік аударымдар:</t>
  </si>
  <si>
    <t xml:space="preserve"> - әлеуметтік сақтандыру салығы</t>
  </si>
  <si>
    <t xml:space="preserve">  - міндетті медициналық сақтандыру </t>
  </si>
  <si>
    <t xml:space="preserve"> - міндетті кәсіптік зейнетақы жарналары (МКЗЖ)</t>
  </si>
  <si>
    <t xml:space="preserve">  - жұмыс берушінің міндетті зейнетақы жарналары (ЖМЗЖ) </t>
  </si>
  <si>
    <t>Жөндеу жұмыстары барлығы, соның ішінде</t>
  </si>
  <si>
    <t>Негізгі құралдардың құнын ұлғайтпайтын күрделі жөндеу</t>
  </si>
  <si>
    <t>Өндірістік сипаттағы бөгде ұйымдардың қызметтері</t>
  </si>
  <si>
    <t>Шаруашылық-тұрмыстық қажеттіліктерге арналған энергия ресурстары</t>
  </si>
  <si>
    <t>Көмекші цехтардың қызметтері</t>
  </si>
  <si>
    <t>Кезең шығындары барлығы, соның ішінде</t>
  </si>
  <si>
    <t>Жалпы және әкімшілік шығындар, соның ішінде</t>
  </si>
  <si>
    <t xml:space="preserve">  - жұмыс берушінің міндетті зейнетақы жарналары (ЖМЗЖ)</t>
  </si>
  <si>
    <t xml:space="preserve">іссапар шығындары
</t>
  </si>
  <si>
    <t xml:space="preserve">коммуналдық шығындар:
</t>
  </si>
  <si>
    <t xml:space="preserve">өкілдік шығындар
</t>
  </si>
  <si>
    <t xml:space="preserve">консалтингтік, аудиттік және маркетингтік қызметтер
</t>
  </si>
  <si>
    <t xml:space="preserve">банк қызметтері
</t>
  </si>
  <si>
    <t xml:space="preserve">күзет қызметтері
</t>
  </si>
  <si>
    <t>кадрларды даярлау және біліктілікті арттыру</t>
  </si>
  <si>
    <t>еңбекті қорғау және техника қауіпсіздігі</t>
  </si>
  <si>
    <t xml:space="preserve">су ресурстарын пайдаланғаны үшін төлемдер
</t>
  </si>
  <si>
    <t>сақтандыру</t>
  </si>
  <si>
    <t xml:space="preserve">лицензиялар сатып алу
</t>
  </si>
  <si>
    <t xml:space="preserve">бөгде ұйымдардың қызметтері
</t>
  </si>
  <si>
    <t>басқа да шығындар</t>
  </si>
  <si>
    <t>Сату қызметінің шығындары</t>
  </si>
  <si>
    <t xml:space="preserve">  - МКЗЖ</t>
  </si>
  <si>
    <t xml:space="preserve">Түбіртектерді рәсімдеу шығындары
</t>
  </si>
  <si>
    <t>8</t>
  </si>
  <si>
    <t>Сыйақы төлеуге арналған шығындар</t>
  </si>
  <si>
    <t>8.1</t>
  </si>
  <si>
    <t>Басқа шығындар, соның ішінде</t>
  </si>
  <si>
    <t>Негізсіз табыс</t>
  </si>
  <si>
    <t>Барлық табыс</t>
  </si>
  <si>
    <t>Заңды тұлғалар</t>
  </si>
  <si>
    <t>халық, оның ішінде</t>
  </si>
  <si>
    <t>население 1-подгруппа до 100м2</t>
  </si>
  <si>
    <t>население 2-подгруппа от 100м2 до 200м2</t>
  </si>
  <si>
    <t>население 3-подгруппа свыше 200м2</t>
  </si>
  <si>
    <t>мың Гкал</t>
  </si>
  <si>
    <t>Тариф (баға, алым мөлшерлемесі) (ҚҚС-сыз)</t>
  </si>
  <si>
    <t>теңге/Гкал</t>
  </si>
  <si>
    <t>Халық</t>
  </si>
  <si>
    <t xml:space="preserve">	Қоршаған ортаға эмиссиялар үшін төлемдер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</si>
</sst>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4">
    <numFmt numFmtId="41" formatCode="_-* #,##0\ _₽_-;\-* #,##0\ _₽_-;_-* &quot;-&quot;\ _₽_-;_-@_-"/>
    <numFmt numFmtId="43" formatCode="_-* #,##0.00\ _₽_-;\-* #,##0.00\ _₽_-;_-* &quot;-&quot;??\ _₽_-;_-@_-"/>
    <numFmt numFmtId="164" formatCode="0.0%"/>
    <numFmt numFmtId="165" formatCode="#,##0.000"/>
    <numFmt numFmtId="166" formatCode="#,##0.00000"/>
    <numFmt numFmtId="167" formatCode="#,##0.0"/>
    <numFmt numFmtId="168" formatCode="0.00000000"/>
    <numFmt numFmtId="169" formatCode="0.000000000"/>
    <numFmt numFmtId="170" formatCode="###\ ###\ ###\ ##0"/>
    <numFmt numFmtId="171" formatCode="0.0000"/>
    <numFmt numFmtId="172" formatCode="_-* #,##0.00_р_._-;\-* #,##0.00_р_._-;_-* &quot;-&quot;??_р_._-;_-@_-"/>
    <numFmt numFmtId="173" formatCode="0.0000%"/>
    <numFmt numFmtId="174" formatCode="0.00000%"/>
    <numFmt numFmtId="175" formatCode="0.000"/>
    <numFmt numFmtId="176" formatCode="_([$€-2]* #,##0.00_);_([$€-2]* \(#,##0.00\);_([$€-2]* &quot;-&quot;??_)"/>
    <numFmt numFmtId="177" formatCode="[$$-409]#,##0_ ;[Red]\-[$$-409]#,##0\ "/>
    <numFmt numFmtId="178" formatCode="#"/>
    <numFmt numFmtId="179" formatCode="_(* #,##0.00_);_(* \(#,##0.00\);_(* \-??_);_(@_)"/>
    <numFmt numFmtId="180" formatCode="#,##0;\(#,##0\)"/>
    <numFmt numFmtId="181" formatCode="_-* #,##0.00&quot;р.&quot;_-;\-* #,##0.00&quot;р.&quot;_-;_-* &quot;-&quot;??&quot;р.&quot;_-;_-@_-"/>
    <numFmt numFmtId="182" formatCode="_-* #,##0.00&quot;р.&quot;_-;\-* #,##0.00&quot;р.&quot;_-;_-* \-??&quot;р.&quot;_-;_-@_-"/>
    <numFmt numFmtId="183" formatCode="0.00;0;"/>
    <numFmt numFmtId="184" formatCode="0.0"/>
    <numFmt numFmtId="185" formatCode="_-* ###0_-;\(###0\);_-* &quot;–&quot;_-;_-@_-"/>
    <numFmt numFmtId="186" formatCode="_-* #,##0_-;\(#,##0\);_-* &quot;–&quot;_-;_-@_-"/>
    <numFmt numFmtId="187" formatCode="_-* #,###_-;\(#,###\);_-* &quot;–&quot;_-;_-@_-"/>
    <numFmt numFmtId="188" formatCode="_-\ #,##0.000_-;\(#,##0.000\);_-* &quot;–&quot;_-;_-@_-"/>
    <numFmt numFmtId="189" formatCode="_-#,###_-;\(#,###\);_-\ &quot;–&quot;_-;_-@_-"/>
    <numFmt numFmtId="190" formatCode="_([$€-2]* #,##0.00_);_([$€-2]* \(#,##0.00\);_([$€-2]* \-??_)"/>
    <numFmt numFmtId="191" formatCode="_(* #,##0.0_);_(* \(#,##0.00\);_(* &quot;-&quot;??_);_(@_)"/>
    <numFmt numFmtId="192" formatCode="#,##0.0_);\(#,##0.0\)"/>
    <numFmt numFmtId="193" formatCode="General_)"/>
    <numFmt numFmtId="194" formatCode="&quot;$&quot;#,##0.0_);[Red]\(&quot;$&quot;#,##0.0\)"/>
    <numFmt numFmtId="195" formatCode="\$#,##0.0_);[Red]&quot;($&quot;#,##0.0\)"/>
    <numFmt numFmtId="196" formatCode="#\ ##0_.\ &quot;zі&quot;\ 00\ &quot;gr&quot;;\(#\ ##0.00\z\і\)"/>
    <numFmt numFmtId="197" formatCode="#\ ##0_.&quot; zі &quot;00&quot; gr&quot;;\(#\ ##0.00&quot;zі)&quot;"/>
    <numFmt numFmtId="198" formatCode="#\ ##0&quot;zі&quot;00&quot;gr&quot;;\(#\ ##0.00\z\і\)"/>
    <numFmt numFmtId="199" formatCode="#\ ##0&quot;zі&quot;00&quot;gr&quot;;\(#\ ##0.00&quot;zі)&quot;"/>
    <numFmt numFmtId="200" formatCode="#,##0.000_);\(#,##0.000\)"/>
    <numFmt numFmtId="201" formatCode="_-&quot;$&quot;* #,##0.00_-;\-&quot;$&quot;* #,##0.00_-;_-&quot;$&quot;* &quot;-&quot;??_-;_-@_-"/>
    <numFmt numFmtId="202" formatCode="_-\$* #,##0.00_-;&quot;-$&quot;* #,##0.00_-;_-\$* \-??_-;_-@_-"/>
    <numFmt numFmtId="203" formatCode="0.0%;\(0.0%\)"/>
    <numFmt numFmtId="204" formatCode="&quot;$&quot;#,\);\(&quot;$&quot;#,##0\)"/>
    <numFmt numFmtId="205" formatCode="_(* #,##0_);_(* \(#,##0\);_(* &quot;-&quot;_);_(@_)"/>
    <numFmt numFmtId="206" formatCode="_(* #,##0_);_(* \(#,##0\);_(* \-_);_(@_)"/>
    <numFmt numFmtId="207" formatCode="_-* #,##0_р_._-;\-* #,##0_р_._-;_-* &quot;-&quot;_р_._-;_-@_-"/>
    <numFmt numFmtId="208" formatCode="#,##0_)_%;\(#,##0\)_%;"/>
    <numFmt numFmtId="209" formatCode="#,##0_)_%;\(#,##0\)_%"/>
    <numFmt numFmtId="210" formatCode="#,##0.000\);[Red]\(#,##0.000\)"/>
    <numFmt numFmtId="211" formatCode="_._.* #,##0.0_)_%;_._.* \(#,##0.0\)_%"/>
    <numFmt numFmtId="212" formatCode="#,##0.0_)_%;\(#,##0.0\)_%;\ \ .0_)_%"/>
    <numFmt numFmtId="213" formatCode="#,##0.0_)_%;\(#,##0.0\)_%;&quot;  &quot;.0_)_%"/>
    <numFmt numFmtId="214" formatCode="_._.* #,##0.00_)_%;_._.* \(#,##0.00\)_%"/>
    <numFmt numFmtId="215" formatCode="#,##0.00_)_%;\(#,##0.00\)_%;\ \ .00_)_%"/>
    <numFmt numFmtId="216" formatCode="#,##0.00_)_%;\(#,##0.00\)_%;&quot;  &quot;.00_)_%"/>
    <numFmt numFmtId="217" formatCode="_._.* #,##0.000_)_%;_._.* \(#,##0.000\)_%"/>
    <numFmt numFmtId="218" formatCode="#,##0.000_)_%;\(#,##0.000\)_%;\ \ .000_)_%"/>
    <numFmt numFmtId="219" formatCode="#,##0.000_)_%;\(#,##0.000\)_%;&quot;  &quot;.000_)_%"/>
    <numFmt numFmtId="220" formatCode="_ * #,##0.00_ ;_ * \-#,##0.00_ ;_ * &quot;-&quot;??_ ;_ @_ "/>
    <numFmt numFmtId="221" formatCode="_-* #,##0.00_р_._-;\-* #,##0.00_р_._-;_-* \-??_р_._-;_-@_-"/>
    <numFmt numFmtId="222" formatCode="_(* #,##0.00_);_(* \(#,##0.00\);_(* &quot;-&quot;??_);_(@_)"/>
    <numFmt numFmtId="223" formatCode="_._.* \(#,##0\)_%;_._.* #,##0_)_%;_._.* 0_)_%;_._.@_)_%"/>
    <numFmt numFmtId="224" formatCode="_._.&quot;$&quot;* \(#,##0\)_%;_._.&quot;$&quot;* #,##0_)_%;_._.&quot;$&quot;* 0_)_%;_._.@_)_%"/>
    <numFmt numFmtId="225" formatCode="_._.\$* \(#,##0\)_%;_._.\$* #,##0_)_%;_._.\$* 0_)_%;_._.@_)_%"/>
    <numFmt numFmtId="226" formatCode="* \(#,##0\);* #,##0_);&quot;-&quot;??_);@"/>
    <numFmt numFmtId="227" formatCode="* \(#,##0\);* #,##0_);\-??_);@"/>
    <numFmt numFmtId="228" formatCode="&quot;$&quot;* #,##0_)_%;&quot;$&quot;* \(#,##0\)_%;&quot;$&quot;* &quot;-&quot;??_)_%;@_)_%"/>
    <numFmt numFmtId="229" formatCode="\$* #,##0_)_%;\$* \(#,##0\)_%;\$* \-??_)_%;@_)_%"/>
    <numFmt numFmtId="230" formatCode="_-&quot;Ј&quot;* #,##0_-;\-&quot;Ј&quot;* #,##0_-;_-&quot;Ј&quot;* &quot;-&quot;_-;_-@_-"/>
    <numFmt numFmtId="231" formatCode="_._.&quot;$&quot;* #,##0.0_)_%;_._.&quot;$&quot;* \(#,##0.0\)_%"/>
    <numFmt numFmtId="232" formatCode="_._.\$* #,##0.0_)_%;_._.\$* \(#,##0.0\)_%"/>
    <numFmt numFmtId="233" formatCode="&quot;$&quot;* #,##0.0_)_%;&quot;$&quot;* \(#,##0.0\)_%;&quot;$&quot;* \ .0_)_%"/>
    <numFmt numFmtId="234" formatCode="\$* #,##0.0_)_%;\$* \(#,##0.0\)_%;\$* \ .0_)_%"/>
    <numFmt numFmtId="235" formatCode="_._.&quot;$&quot;* #,##0.00_)_%;_._.&quot;$&quot;* \(#,##0.00\)_%"/>
    <numFmt numFmtId="236" formatCode="_._.\$* #,##0.00_)_%;_._.\$* \(#,##0.00\)_%"/>
    <numFmt numFmtId="237" formatCode="&quot;$&quot;* #,##0.00_)_%;&quot;$&quot;* \(#,##0.00\)_%;&quot;$&quot;* \ .00_)_%"/>
    <numFmt numFmtId="238" formatCode="\$* #,##0.00_)_%;\$* \(#,##0.00\)_%;\$* \ .00_)_%"/>
    <numFmt numFmtId="239" formatCode="_._.&quot;$&quot;* #,##0.000_)_%;_._.&quot;$&quot;* \(#,##0.000\)_%"/>
    <numFmt numFmtId="240" formatCode="_._.\$* #,##0.000_)_%;_._.\$* \(#,##0.000\)_%"/>
    <numFmt numFmtId="241" formatCode="&quot;$&quot;* #,##0.000_)_%;&quot;$&quot;* \(#,##0.000\)_%;&quot;$&quot;* \ .000_)_%"/>
    <numFmt numFmtId="242" formatCode="\$* #,##0.000_)_%;\$* \(#,##0.000\)_%;\$* \ .000_)_%"/>
    <numFmt numFmtId="243" formatCode="[$-409]d\-mmm\-yy;@"/>
    <numFmt numFmtId="244" formatCode="mmmm\ d\,\ yyyy"/>
    <numFmt numFmtId="245" formatCode="d\-mmm\-yy;@"/>
    <numFmt numFmtId="246" formatCode="d\-mmm;@"/>
    <numFmt numFmtId="247" formatCode="[$-409]d\-mmm;@"/>
    <numFmt numFmtId="248" formatCode="* #,##0_);* \(#,##0\);&quot;-&quot;??_);@"/>
    <numFmt numFmtId="249" formatCode="* #,##0_);* \(#,##0\);\-??_);@"/>
    <numFmt numFmtId="250" formatCode="&quot;P&quot;#,##0.00;[Red]\-&quot;P&quot;#,##0.00"/>
    <numFmt numFmtId="251" formatCode="_-&quot;P&quot;* #,##0.00_-;\-&quot;P&quot;* #,##0.00_-;_-&quot;P&quot;* &quot;-&quot;??_-;_-@_-"/>
    <numFmt numFmtId="252" formatCode="#,##0&quot; &quot;;&quot;(&quot;#,##0&quot;)&quot;;&quot;- &quot;;@&quot; &quot;"/>
    <numFmt numFmtId="253" formatCode="#,##0\ \ ;\(#,##0\)\ ;\—\ \ \ \ "/>
    <numFmt numFmtId="254" formatCode="#,##0&quot;  &quot;;\(#,##0&quot;) &quot;;&quot;—    &quot;"/>
    <numFmt numFmtId="255" formatCode="_(#,##0;\(#,##0\);\-;&quot;  &quot;@"/>
    <numFmt numFmtId="256" formatCode="&quot;$&quot;#,##0\ ;\-&quot;$&quot;#,##0"/>
    <numFmt numFmtId="257" formatCode="\$#,##0\ ;&quot;-$&quot;#,##0"/>
    <numFmt numFmtId="258" formatCode="&quot;$&quot;#,##0.00\ ;\(&quot;$&quot;#,##0.00\)"/>
    <numFmt numFmtId="259" formatCode="\$#,##0.00\ ;&quot;($&quot;#,##0.00\)"/>
    <numFmt numFmtId="260" formatCode="_-* #,##0\ _P_t_s_-;\-* #,##0\ _P_t_s_-;_-* &quot;-&quot;\ _P_t_s_-;_-@_-"/>
    <numFmt numFmtId="261" formatCode="_-* #,##0.00\ _P_t_s_-;\-* #,##0.00\ _P_t_s_-;_-* &quot;-&quot;??\ _P_t_s_-;_-@_-"/>
    <numFmt numFmtId="262" formatCode="_-* #,##0\ &quot;Pts&quot;_-;\-* #,##0\ &quot;Pts&quot;_-;_-* &quot;-&quot;\ &quot;Pts&quot;_-;_-@_-"/>
    <numFmt numFmtId="263" formatCode="_-* #,##0.00\ &quot;Pts&quot;_-;\-* #,##0.00\ &quot;Pts&quot;_-;_-* &quot;-&quot;??\ &quot;Pts&quot;_-;_-@_-"/>
    <numFmt numFmtId="264" formatCode="_(&quot;$&quot;* #,##0_);_(&quot;$&quot;* \(#,##0\);_(&quot;$&quot;* &quot;-&quot;_);_(@_)"/>
    <numFmt numFmtId="265" formatCode="_(&quot;$&quot;* #,##0.00_);_(&quot;$&quot;* \(#,##0.00\);_(&quot;$&quot;* &quot;-&quot;??_);_(@_)"/>
    <numFmt numFmtId="266" formatCode="#,##0.00&quot; $&quot;;[Red]\-#,##0.00&quot; $&quot;"/>
    <numFmt numFmtId="267" formatCode="_-* #,##0.0_р_._-;\-* #,##0.0_р_._-;_-* &quot;-&quot;??_р_._-;_-@_-"/>
    <numFmt numFmtId="268" formatCode="_(* #,##0,_);_(* \(#,##0,\);_(* &quot;-&quot;_);_(@_)"/>
    <numFmt numFmtId="269" formatCode="_(* #,##0,_);_(* \(#,##0,\);_(* \-_);_(@_)"/>
    <numFmt numFmtId="270" formatCode="0.0000000%"/>
    <numFmt numFmtId="271" formatCode="_-* #,##0_?_._-;\-* #,##0_?_._-;_-* &quot;-&quot;_?_._-;_-@_-"/>
    <numFmt numFmtId="272" formatCode="_-* #,##0.00_?_._-;\-* #,##0.00_?_._-;_-* &quot;-&quot;??_?_._-;_-@_-"/>
    <numFmt numFmtId="273" formatCode="0_)%;\(0\)%"/>
    <numFmt numFmtId="274" formatCode="_._._(* 0_)%;_._.* \(0\)%"/>
    <numFmt numFmtId="275" formatCode="0%_);\(0%\)"/>
    <numFmt numFmtId="276" formatCode="_-* #,##0\ _$_-;\-* #,##0\ _$_-;_-* &quot;-&quot;\ _$_-;_-@_-"/>
    <numFmt numFmtId="277" formatCode="_-* #,##0\ _$_-;\-* #,##0\ _$_-;_-* &quot;- &quot;_$_-;_-@_-"/>
    <numFmt numFmtId="278" formatCode="\60\4\7\:"/>
    <numFmt numFmtId="279" formatCode="_(0.0_)%;\(0.0\)%"/>
    <numFmt numFmtId="280" formatCode="_._._(* 0.0_)%;_._.* \(0.0\)%"/>
    <numFmt numFmtId="281" formatCode="_(0.00_)%;\(0.00\)%"/>
    <numFmt numFmtId="282" formatCode="_._._(* 0.00_)%;_._.* \(0.00\)%"/>
    <numFmt numFmtId="283" formatCode="_(0.000_)%;\(0.000\)%"/>
    <numFmt numFmtId="284" formatCode="_._._(* 0.000_)%;_._.* \(0.000\)%"/>
    <numFmt numFmtId="285" formatCode="\+0.0;\-0.0"/>
    <numFmt numFmtId="286" formatCode="\+0.0%;\-0.0%"/>
    <numFmt numFmtId="287" formatCode="#,##0______;;&quot;------------      &quot;"/>
    <numFmt numFmtId="288" formatCode="mm/dd/yy"/>
    <numFmt numFmtId="289" formatCode="&quot;$&quot;#,##0"/>
    <numFmt numFmtId="290" formatCode="#\ ##0&quot;zі&quot;_.00&quot;gr&quot;;\(#\ ##0.00\z\і\)"/>
    <numFmt numFmtId="291" formatCode="#\ ##0&quot;zі&quot;_.00&quot;gr&quot;;\(#\ ##0.00&quot;zі)&quot;"/>
    <numFmt numFmtId="292" formatCode="&quot;$&quot;#,\);\(&quot;$&quot;#,\)"/>
    <numFmt numFmtId="293" formatCode="#\ ##0&quot;zі&quot;.00&quot;gr&quot;;\(#\ ##0&quot;zі&quot;.00&quot;gr&quot;\)"/>
    <numFmt numFmtId="294" formatCode="#\ ##0&quot;zі&quot;.00&quot;gr&quot;;\(#\ ##0&quot;zі&quot;.00&quot;gr)&quot;"/>
    <numFmt numFmtId="295" formatCode="&quot;$&quot;#,;\(&quot;$&quot;#,\)"/>
    <numFmt numFmtId="296" formatCode="_-* #,##0.00\ _T_L_-;\-* #,##0.00\ _T_L_-;_-* \-??\ _T_L_-;_-@_-"/>
    <numFmt numFmtId="297" formatCode="_-* #,##0.00\ _T_L_-;\-* #,##0.00\ _T_L_-;_-* &quot;-&quot;??\ _T_L_-;_-@_-"/>
    <numFmt numFmtId="298" formatCode="&quot;P&quot;#,##0.00;\-&quot;P&quot;#,##0.00"/>
    <numFmt numFmtId="299" formatCode="_-&quot;P&quot;* #,##0_-;\-&quot;P&quot;* #,##0_-;_-&quot;P&quot;* &quot;-&quot;_-;_-@_-"/>
    <numFmt numFmtId="300" formatCode="#,##0.000_ ;\-#,##0.000\ "/>
    <numFmt numFmtId="301" formatCode="#,##0.00&quot;р.&quot;;\-#,##0.00&quot;р.&quot;"/>
    <numFmt numFmtId="302" formatCode="#,##0.00_ ;[Red]\-#,##0.00\ "/>
    <numFmt numFmtId="303" formatCode="#,##0&quot;р.&quot;;[Red]\-#,##0&quot;р.&quot;"/>
    <numFmt numFmtId="304" formatCode="#,##0_ ;[Red]\-#,##0\ "/>
    <numFmt numFmtId="305" formatCode="_-* #,##0.00_-;\-* #,##0.00_-;_-* &quot;-&quot;??_-;_-@_-"/>
  </numFmts>
  <fonts count="241">
    <font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charset val="1"/>
      <scheme val="minor"/>
    </font>
    <font>
      <b/>
      <i/>
      <sz val="12"/>
      <name val="Times New Roman"/>
      <family val="1"/>
      <charset val="204"/>
    </font>
    <font>
      <sz val="8"/>
      <name val="Arial"/>
      <family val="2"/>
      <charset val="204"/>
    </font>
    <font>
      <b/>
      <sz val="11"/>
      <color theme="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8"/>
      <name val="Roboto"/>
    </font>
    <font>
      <sz val="8"/>
      <color indexed="8"/>
      <name val="Roboto"/>
    </font>
    <font>
      <sz val="8"/>
      <name val="Arial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4"/>
      <name val="Arial Cyr"/>
      <charset val="204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Helv"/>
    </font>
    <font>
      <i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Geneva"/>
      <family val="2"/>
    </font>
    <font>
      <sz val="10"/>
      <color indexed="8"/>
      <name val="MS Sans Serif"/>
      <family val="2"/>
      <charset val="204"/>
    </font>
    <font>
      <sz val="6"/>
      <color indexed="72"/>
      <name val="Courier"/>
      <family val="1"/>
      <charset val="204"/>
    </font>
    <font>
      <sz val="10"/>
      <color indexed="72"/>
      <name val="Courier"/>
      <family val="1"/>
      <charset val="204"/>
    </font>
    <font>
      <sz val="11"/>
      <color indexed="8"/>
      <name val="Calibri"/>
      <family val="2"/>
      <charset val="204"/>
    </font>
    <font>
      <sz val="11"/>
      <name val="Times New Roman Cyr"/>
      <family val="1"/>
      <charset val="204"/>
    </font>
    <font>
      <sz val="10"/>
      <name val="Arial"/>
      <family val="2"/>
    </font>
    <font>
      <sz val="10"/>
      <name val="Helv"/>
      <charset val="204"/>
    </font>
    <font>
      <sz val="10"/>
      <name val="Times New Roman Cyr"/>
      <family val="1"/>
      <charset val="204"/>
    </font>
    <font>
      <sz val="10"/>
      <name val="Garamond"/>
      <family val="1"/>
      <charset val="204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  <charset val="204"/>
    </font>
    <font>
      <sz val="1"/>
      <color indexed="8"/>
      <name val="Courier New"/>
      <family val="3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 New"/>
      <family val="3"/>
    </font>
    <font>
      <b/>
      <sz val="1"/>
      <color indexed="8"/>
      <name val="Courier"/>
      <family val="3"/>
      <charset val="204"/>
    </font>
    <font>
      <b/>
      <sz val="1"/>
      <color indexed="8"/>
      <name val="Courier"/>
      <family val="3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0"/>
      <name val="Arial Cyr"/>
    </font>
    <font>
      <sz val="8.25"/>
      <name val="Helv"/>
    </font>
    <font>
      <b/>
      <u/>
      <sz val="9"/>
      <color indexed="10"/>
      <name val="Times New Roman"/>
      <family val="1"/>
    </font>
    <font>
      <b/>
      <u/>
      <sz val="9"/>
      <color indexed="10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8"/>
      <name val="Helv"/>
      <charset val="204"/>
    </font>
    <font>
      <b/>
      <sz val="10"/>
      <color indexed="8"/>
      <name val="Calibri"/>
      <family val="2"/>
      <charset val="204"/>
    </font>
    <font>
      <sz val="10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sz val="12"/>
      <name val="Tms Rmn"/>
    </font>
    <font>
      <sz val="12"/>
      <name val="Times New Roman"/>
      <family val="1"/>
    </font>
    <font>
      <sz val="12"/>
      <name val="Tms Rmn"/>
      <charset val="204"/>
    </font>
    <font>
      <sz val="14"/>
      <color indexed="57"/>
      <name val="Arial"/>
      <family val="2"/>
    </font>
    <font>
      <sz val="6.5"/>
      <name val="Arial"/>
      <family val="2"/>
    </font>
    <font>
      <sz val="8"/>
      <name val="Arial"/>
      <family val="2"/>
    </font>
    <font>
      <sz val="12"/>
      <color indexed="50"/>
      <name val="Arial"/>
      <family val="2"/>
    </font>
    <font>
      <sz val="7.5"/>
      <name val="Arial"/>
      <family val="2"/>
    </font>
    <font>
      <sz val="10"/>
      <color indexed="8"/>
      <name val="Arial"/>
      <family val="2"/>
    </font>
    <font>
      <sz val="9"/>
      <name val="Times New Roman"/>
      <family val="1"/>
      <charset val="204"/>
    </font>
    <font>
      <sz val="9"/>
      <name val="Times New Roman"/>
      <family val="1"/>
    </font>
    <font>
      <sz val="10"/>
      <name val="Pragmatica"/>
    </font>
    <font>
      <sz val="10"/>
      <name val="Courier"/>
      <family val="3"/>
    </font>
    <font>
      <sz val="10"/>
      <name val="Courier"/>
      <family val="1"/>
      <charset val="204"/>
    </font>
    <font>
      <b/>
      <sz val="11"/>
      <color indexed="44"/>
      <name val="Calibri"/>
      <family val="2"/>
      <charset val="20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sz val="11"/>
      <color indexed="44"/>
      <name val="Calibri"/>
      <family val="2"/>
      <charset val="204"/>
    </font>
    <font>
      <b/>
      <sz val="11"/>
      <name val="Arial"/>
      <family val="2"/>
    </font>
    <font>
      <b/>
      <sz val="11"/>
      <name val="Arial"/>
      <family val="2"/>
      <charset val="204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04"/>
    </font>
    <font>
      <b/>
      <sz val="8"/>
      <name val="Arial"/>
      <family val="2"/>
      <charset val="204"/>
    </font>
    <font>
      <sz val="10"/>
      <name val="Palatino Linotype"/>
      <family val="1"/>
    </font>
    <font>
      <sz val="10"/>
      <name val="NTTimes/Cyrillic"/>
    </font>
    <font>
      <sz val="11"/>
      <name val="Times New Roman"/>
      <family val="1"/>
    </font>
    <font>
      <sz val="9"/>
      <name val="Arial"/>
      <family val="2"/>
    </font>
    <font>
      <u val="singleAccounting"/>
      <sz val="11"/>
      <name val="Times New Roman"/>
      <family val="1"/>
    </font>
    <font>
      <sz val="10"/>
      <color indexed="24"/>
      <name val="Arial"/>
      <family val="2"/>
      <charset val="204"/>
    </font>
    <font>
      <b/>
      <sz val="16"/>
      <name val="Times New Roman"/>
      <family val="1"/>
    </font>
    <font>
      <b/>
      <sz val="16"/>
      <name val="Times New Roman"/>
      <family val="1"/>
      <charset val="204"/>
    </font>
    <font>
      <sz val="10"/>
      <name val="MS Serif"/>
      <family val="2"/>
      <charset val="204"/>
    </font>
    <font>
      <sz val="11"/>
      <color indexed="12"/>
      <name val="Times New Roman"/>
      <family val="1"/>
    </font>
    <font>
      <sz val="11"/>
      <color indexed="12"/>
      <name val="Times New Roman"/>
      <family val="1"/>
      <charset val="204"/>
    </font>
    <font>
      <sz val="10"/>
      <name val="Times New Roman"/>
      <family val="1"/>
    </font>
    <font>
      <sz val="10"/>
      <color indexed="12"/>
      <name val="Arial"/>
      <family val="2"/>
      <charset val="204"/>
    </font>
    <font>
      <sz val="12"/>
      <name val="Helv"/>
    </font>
    <font>
      <sz val="10"/>
      <color indexed="8"/>
      <name val="Arial"/>
      <family val="2"/>
      <charset val="204"/>
    </font>
    <font>
      <sz val="10"/>
      <name val="PragmaticaCTT"/>
    </font>
    <font>
      <sz val="10"/>
      <color indexed="16"/>
      <name val="MS Serif"/>
      <family val="2"/>
      <charset val="204"/>
    </font>
    <font>
      <sz val="11"/>
      <color indexed="59"/>
      <name val="Calibri"/>
      <family val="2"/>
      <charset val="204"/>
    </font>
    <font>
      <b/>
      <sz val="10"/>
      <color indexed="9"/>
      <name val="Calibri"/>
      <family val="2"/>
      <charset val="204"/>
    </font>
    <font>
      <sz val="10"/>
      <color theme="1"/>
      <name val="Arial"/>
      <family val="2"/>
      <charset val="204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i/>
      <sz val="10"/>
      <color indexed="23"/>
      <name val="Calibri"/>
      <family val="2"/>
      <charset val="204"/>
    </font>
    <font>
      <sz val="10"/>
      <color indexed="62"/>
      <name val="Arial"/>
      <family val="2"/>
    </font>
    <font>
      <sz val="10"/>
      <color indexed="62"/>
      <name val="Arial"/>
      <family val="2"/>
      <charset val="204"/>
    </font>
    <font>
      <sz val="8"/>
      <color indexed="57"/>
      <name val="Arial"/>
      <family val="2"/>
    </font>
    <font>
      <sz val="11"/>
      <color indexed="17"/>
      <name val="Calibri"/>
      <family val="2"/>
    </font>
    <font>
      <sz val="11"/>
      <color indexed="17"/>
      <name val="Calibri"/>
      <family val="2"/>
      <charset val="204"/>
    </font>
    <font>
      <b/>
      <sz val="12"/>
      <name val="Arial"/>
      <family val="2"/>
    </font>
    <font>
      <b/>
      <sz val="12"/>
      <name val="Arial"/>
      <family val="2"/>
      <charset val="204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u/>
      <sz val="10"/>
      <color indexed="12"/>
      <name val="Arial Cyr"/>
      <charset val="204"/>
    </font>
    <font>
      <sz val="10"/>
      <color indexed="14"/>
      <name val="Times New Roman"/>
      <family val="1"/>
    </font>
    <font>
      <sz val="10"/>
      <color indexed="14"/>
      <name val="Times New Roman"/>
      <family val="1"/>
      <charset val="204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</font>
    <font>
      <sz val="11"/>
      <color indexed="60"/>
      <name val="Calibri"/>
      <family val="2"/>
      <charset val="204"/>
    </font>
    <font>
      <sz val="11"/>
      <color indexed="27"/>
      <name val="Calibri"/>
      <family val="2"/>
      <charset val="204"/>
    </font>
    <font>
      <b/>
      <i/>
      <sz val="16"/>
      <name val="Helv"/>
      <charset val="204"/>
    </font>
    <font>
      <b/>
      <i/>
      <sz val="16"/>
      <name val="Helv"/>
    </font>
    <font>
      <sz val="10"/>
      <name val="Palatino Linotype"/>
      <family val="1"/>
      <charset val="204"/>
    </font>
    <font>
      <sz val="10"/>
      <color indexed="8"/>
      <name val="Calibri"/>
      <family val="2"/>
    </font>
    <font>
      <sz val="12"/>
      <name val="TimesET"/>
      <charset val="204"/>
    </font>
    <font>
      <sz val="11"/>
      <name val="Times New Roman CYR"/>
      <charset val="204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sz val="12"/>
      <color indexed="8"/>
      <name val="Times New Roman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sz val="10"/>
      <name val="NTHelvetica/Cyrillic"/>
      <charset val="204"/>
    </font>
    <font>
      <sz val="11"/>
      <name val="Univers"/>
      <family val="2"/>
    </font>
    <font>
      <sz val="10"/>
      <color indexed="0"/>
      <name val="Helv"/>
    </font>
    <font>
      <sz val="10"/>
      <color indexed="0"/>
      <name val="Helv"/>
      <charset val="204"/>
    </font>
    <font>
      <b/>
      <sz val="8"/>
      <color indexed="8"/>
      <name val="Helv"/>
    </font>
    <font>
      <b/>
      <sz val="8"/>
      <color indexed="8"/>
      <name val="Arial"/>
      <family val="2"/>
    </font>
    <font>
      <b/>
      <sz val="8"/>
      <color indexed="8"/>
      <name val="Helv"/>
      <charset val="204"/>
    </font>
    <font>
      <sz val="10"/>
      <name val="Arial"/>
      <family val="2"/>
      <charset val="1"/>
    </font>
    <font>
      <i/>
      <sz val="11"/>
      <color indexed="22"/>
      <name val="Calibri"/>
      <family val="2"/>
      <charset val="204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b/>
      <sz val="18"/>
      <color indexed="56"/>
      <name val="Cambria"/>
      <family val="2"/>
    </font>
    <font>
      <b/>
      <sz val="10"/>
      <color indexed="10"/>
      <name val="Times New Roman"/>
      <family val="1"/>
    </font>
    <font>
      <b/>
      <sz val="10"/>
      <color indexed="10"/>
      <name val="Times New Roman"/>
      <family val="1"/>
      <charset val="204"/>
    </font>
    <font>
      <b/>
      <sz val="10"/>
      <color indexed="39"/>
      <name val="Times New Roman"/>
      <family val="1"/>
    </font>
    <font>
      <b/>
      <sz val="10"/>
      <color indexed="12"/>
      <name val="Times New Roman"/>
      <family val="1"/>
    </font>
    <font>
      <b/>
      <sz val="10"/>
      <color indexed="39"/>
      <name val="Times New Roman"/>
      <family val="1"/>
      <charset val="204"/>
    </font>
    <font>
      <b/>
      <u/>
      <sz val="10"/>
      <name val="Times New Roman"/>
      <family val="1"/>
    </font>
    <font>
      <b/>
      <u/>
      <sz val="10"/>
      <name val="Times New Roman"/>
      <family val="1"/>
      <charset val="204"/>
    </font>
    <font>
      <b/>
      <sz val="18"/>
      <color indexed="56"/>
      <name val="Cambria"/>
      <family val="2"/>
      <charset val="204"/>
    </font>
    <font>
      <b/>
      <sz val="18"/>
      <color indexed="19"/>
      <name val="Cambria"/>
      <family val="2"/>
      <charset val="204"/>
    </font>
    <font>
      <b/>
      <sz val="15"/>
      <color indexed="19"/>
      <name val="Calibri"/>
      <family val="2"/>
      <charset val="204"/>
    </font>
    <font>
      <b/>
      <sz val="13"/>
      <color indexed="19"/>
      <name val="Calibri"/>
      <family val="2"/>
      <charset val="204"/>
    </font>
    <font>
      <b/>
      <sz val="11"/>
      <color indexed="19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</font>
    <font>
      <sz val="10"/>
      <color indexed="16"/>
      <name val="Calibri"/>
      <family val="2"/>
      <charset val="204"/>
    </font>
    <font>
      <sz val="11"/>
      <color indexed="10"/>
      <name val="Calibri"/>
      <family val="2"/>
    </font>
    <font>
      <sz val="11"/>
      <color indexed="5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8"/>
      <name val="Arial Cyr"/>
      <family val="2"/>
      <charset val="204"/>
    </font>
    <font>
      <b/>
      <sz val="11"/>
      <color indexed="10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8"/>
      <color theme="10"/>
      <name val="Arial"/>
      <family val="2"/>
      <charset val="204"/>
    </font>
    <font>
      <b/>
      <sz val="10"/>
      <name val="Arial Cyr"/>
      <family val="2"/>
      <charset val="204"/>
    </font>
    <font>
      <b/>
      <sz val="12"/>
      <name val="Arial Cyr"/>
      <family val="2"/>
      <charset val="204"/>
    </font>
    <font>
      <b/>
      <sz val="14"/>
      <name val="Arial Cyr"/>
      <family val="2"/>
      <charset val="204"/>
    </font>
    <font>
      <b/>
      <sz val="15"/>
      <color indexed="45"/>
      <name val="Calibri"/>
      <family val="2"/>
      <charset val="204"/>
    </font>
    <font>
      <b/>
      <sz val="13"/>
      <color indexed="45"/>
      <name val="Calibri"/>
      <family val="2"/>
      <charset val="204"/>
    </font>
    <font>
      <b/>
      <sz val="11"/>
      <color indexed="45"/>
      <name val="Calibri"/>
      <family val="2"/>
      <charset val="204"/>
    </font>
    <font>
      <b/>
      <sz val="10"/>
      <color indexed="12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b/>
      <sz val="18"/>
      <color indexed="45"/>
      <name val="Cambria"/>
      <family val="2"/>
      <charset val="204"/>
    </font>
    <font>
      <sz val="10"/>
      <color indexed="9"/>
      <name val="Arial Cyr"/>
      <family val="2"/>
      <charset val="204"/>
    </font>
    <font>
      <sz val="11"/>
      <color indexed="18"/>
      <name val="Calibri"/>
      <family val="2"/>
      <charset val="204"/>
    </font>
    <font>
      <sz val="12"/>
      <name val="Arial Cyr"/>
      <family val="2"/>
      <charset val="204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  <charset val="1"/>
    </font>
    <font>
      <sz val="11"/>
      <color theme="1"/>
      <name val="Calibri"/>
      <family val="2"/>
      <charset val="204"/>
    </font>
    <font>
      <sz val="11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name val="Arial Cyr"/>
      <family val="2"/>
      <charset val="204"/>
    </font>
    <font>
      <sz val="11"/>
      <color theme="1"/>
      <name val="Calibri Light"/>
      <family val="2"/>
      <charset val="204"/>
      <scheme val="major"/>
    </font>
    <font>
      <b/>
      <i/>
      <sz val="14"/>
      <color indexed="57"/>
      <name val="Arial Cyr"/>
      <family val="2"/>
      <charset val="204"/>
    </font>
    <font>
      <sz val="10"/>
      <name val="Tahoma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0"/>
      <name val="Tahoma"/>
      <family val="2"/>
      <charset val="204"/>
    </font>
    <font>
      <sz val="9"/>
      <color indexed="8"/>
      <name val="Calibri"/>
      <family val="2"/>
      <charset val="204"/>
    </font>
    <font>
      <sz val="11"/>
      <color indexed="46"/>
      <name val="Calibri"/>
      <family val="2"/>
      <charset val="204"/>
    </font>
    <font>
      <b/>
      <sz val="12"/>
      <color indexed="12"/>
      <name val="Arial Cyr"/>
      <family val="2"/>
      <charset val="204"/>
    </font>
    <font>
      <sz val="8"/>
      <name val="Arial Cyr"/>
      <family val="2"/>
      <charset val="204"/>
    </font>
    <font>
      <i/>
      <sz val="12"/>
      <color rgb="FF0070C0"/>
      <name val="Times New Roman"/>
      <family val="1"/>
      <charset val="204"/>
    </font>
  </fonts>
  <fills count="1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41"/>
        <bgColor indexed="9"/>
      </patternFill>
    </fill>
    <fill>
      <patternFill patternType="solid">
        <fgColor indexed="31"/>
        <bgColor indexed="44"/>
      </patternFill>
    </fill>
    <fill>
      <patternFill patternType="solid">
        <fgColor indexed="38"/>
        <bgColor indexed="21"/>
      </patternFill>
    </fill>
    <fill>
      <patternFill patternType="solid">
        <fgColor indexed="61"/>
        <bgColor indexed="23"/>
      </patternFill>
    </fill>
    <fill>
      <patternFill patternType="solid">
        <fgColor indexed="58"/>
        <bgColor indexed="59"/>
      </patternFill>
    </fill>
    <fill>
      <patternFill patternType="solid">
        <fgColor indexed="41"/>
        <bgColor indexed="44"/>
      </patternFill>
    </fill>
    <fill>
      <patternFill patternType="solid">
        <fgColor indexed="63"/>
        <bgColor indexed="59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52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60"/>
      </patternFill>
    </fill>
    <fill>
      <patternFill patternType="solid">
        <fgColor indexed="56"/>
        <bgColor indexed="62"/>
      </patternFill>
    </fill>
    <fill>
      <patternFill patternType="solid">
        <fgColor indexed="29"/>
        <bgColor indexed="52"/>
      </patternFill>
    </fill>
    <fill>
      <patternFill patternType="solid">
        <fgColor indexed="11"/>
        <bgColor indexed="49"/>
      </patternFill>
    </fill>
    <fill>
      <patternFill patternType="solid">
        <fgColor indexed="42"/>
        <bgColor indexed="41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51"/>
        <bgColor indexed="13"/>
      </patternFill>
    </fill>
    <fill>
      <patternFill patternType="solid">
        <fgColor indexed="63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30"/>
        <bgColor indexed="21"/>
      </patternFill>
    </fill>
    <fill>
      <patternFill patternType="solid">
        <fgColor indexed="46"/>
        <bgColor indexed="24"/>
      </patternFill>
    </fill>
    <fill>
      <patternFill patternType="solid">
        <fgColor indexed="25"/>
        <bgColor indexed="5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1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4"/>
      </patternFill>
    </fill>
    <fill>
      <patternFill patternType="solid">
        <fgColor indexed="31"/>
        <bgColor indexed="47"/>
      </patternFill>
    </fill>
    <fill>
      <patternFill patternType="solid">
        <fgColor indexed="59"/>
        <bgColor indexed="63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16"/>
        <bgColor indexed="37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42"/>
        <bgColor indexed="64"/>
      </patternFill>
    </fill>
    <fill>
      <patternFill patternType="solid">
        <fgColor indexed="23"/>
        <bgColor indexed="55"/>
      </patternFill>
    </fill>
    <fill>
      <patternFill patternType="solid">
        <fgColor indexed="22"/>
      </patternFill>
    </fill>
    <fill>
      <patternFill patternType="solid">
        <fgColor indexed="22"/>
        <bgColor indexed="24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43"/>
      </patternFill>
    </fill>
    <fill>
      <patternFill patternType="solid">
        <fgColor indexed="9"/>
        <bgColor indexed="64"/>
      </patternFill>
    </fill>
    <fill>
      <patternFill patternType="solid">
        <fgColor indexed="16"/>
        <bgColor indexed="10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54"/>
        <bgColor indexed="62"/>
      </patternFill>
    </fill>
    <fill>
      <patternFill patternType="solid">
        <fgColor indexed="9"/>
        <bgColor indexed="41"/>
      </patternFill>
    </fill>
    <fill>
      <patternFill patternType="solid">
        <fgColor indexed="18"/>
        <bgColor indexed="32"/>
      </patternFill>
    </fill>
    <fill>
      <patternFill patternType="solid">
        <fgColor indexed="38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5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4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2"/>
      </left>
      <right style="thin">
        <color indexed="52"/>
      </right>
      <top style="thin">
        <color indexed="52"/>
      </top>
      <bottom style="thin">
        <color indexed="52"/>
      </bottom>
      <diagonal/>
    </border>
    <border>
      <left/>
      <right/>
      <top/>
      <bottom style="thick">
        <color indexed="59"/>
      </bottom>
      <diagonal/>
    </border>
    <border>
      <left/>
      <right/>
      <top/>
      <bottom style="thick">
        <color indexed="23"/>
      </bottom>
      <diagonal/>
    </border>
    <border>
      <left/>
      <right/>
      <top style="thin">
        <color indexed="59"/>
      </top>
      <bottom style="double">
        <color indexed="5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52"/>
      </left>
      <right style="double">
        <color indexed="52"/>
      </right>
      <top style="double">
        <color indexed="52"/>
      </top>
      <bottom style="double">
        <color indexed="5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8"/>
      </left>
      <right/>
      <top style="hair">
        <color indexed="8"/>
      </top>
      <bottom style="hair">
        <color indexed="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double">
        <color indexed="10"/>
      </bottom>
      <diagonal/>
    </border>
  </borders>
  <cellStyleXfs count="61207">
    <xf numFmtId="0" fontId="0" fillId="0" borderId="0"/>
    <xf numFmtId="9" fontId="4" fillId="0" borderId="0" applyFont="0" applyFill="0" applyBorder="0" applyAlignment="0" applyProtection="0"/>
    <xf numFmtId="0" fontId="4" fillId="0" borderId="0"/>
    <xf numFmtId="0" fontId="8" fillId="0" borderId="0"/>
    <xf numFmtId="0" fontId="10" fillId="0" borderId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9" fillId="0" borderId="0"/>
    <xf numFmtId="0" fontId="20" fillId="0" borderId="0"/>
    <xf numFmtId="9" fontId="20" fillId="0" borderId="0" applyFont="0" applyFill="0" applyBorder="0" applyAlignment="0" applyProtection="0"/>
    <xf numFmtId="0" fontId="3" fillId="0" borderId="0"/>
    <xf numFmtId="0" fontId="8" fillId="0" borderId="0"/>
    <xf numFmtId="172" fontId="8" fillId="0" borderId="0" applyFont="0" applyFill="0" applyBorder="0" applyAlignment="0" applyProtection="0"/>
    <xf numFmtId="0" fontId="12" fillId="0" borderId="0"/>
    <xf numFmtId="0" fontId="2" fillId="0" borderId="0"/>
    <xf numFmtId="9" fontId="4" fillId="0" borderId="0" applyFont="0" applyFill="0" applyBorder="0" applyAlignment="0" applyProtection="0"/>
    <xf numFmtId="0" fontId="1" fillId="0" borderId="0"/>
    <xf numFmtId="0" fontId="50" fillId="0" borderId="0"/>
    <xf numFmtId="0" fontId="4" fillId="0" borderId="0"/>
    <xf numFmtId="43" fontId="1" fillId="0" borderId="0" applyFont="0" applyFill="0" applyBorder="0" applyAlignment="0" applyProtection="0"/>
    <xf numFmtId="176" fontId="4" fillId="0" borderId="0"/>
    <xf numFmtId="0" fontId="53" fillId="0" borderId="41"/>
    <xf numFmtId="0" fontId="50" fillId="0" borderId="0"/>
    <xf numFmtId="0" fontId="4" fillId="0" borderId="0"/>
    <xf numFmtId="176" fontId="54" fillId="0" borderId="0"/>
    <xf numFmtId="177" fontId="8" fillId="0" borderId="0" applyFont="0" applyFill="0" applyBorder="0" applyAlignment="0" applyProtection="0"/>
    <xf numFmtId="177" fontId="4" fillId="0" borderId="0" applyFont="0" applyFill="0" applyBorder="0" applyAlignment="0" applyProtection="0"/>
    <xf numFmtId="178" fontId="55" fillId="0" borderId="0">
      <protection locked="0"/>
    </xf>
    <xf numFmtId="178" fontId="56" fillId="0" borderId="0">
      <protection locked="0"/>
    </xf>
    <xf numFmtId="178" fontId="56" fillId="0" borderId="0">
      <protection locked="0"/>
    </xf>
    <xf numFmtId="178" fontId="56" fillId="0" borderId="0">
      <protection locked="0"/>
    </xf>
    <xf numFmtId="178" fontId="56" fillId="0" borderId="0">
      <protection locked="0"/>
    </xf>
    <xf numFmtId="179" fontId="57" fillId="0" borderId="0"/>
    <xf numFmtId="0" fontId="58" fillId="0" borderId="0"/>
    <xf numFmtId="0" fontId="6" fillId="0" borderId="0"/>
    <xf numFmtId="176" fontId="50" fillId="0" borderId="0"/>
    <xf numFmtId="0" fontId="59" fillId="0" borderId="0"/>
    <xf numFmtId="0" fontId="60" fillId="0" borderId="0"/>
    <xf numFmtId="176" fontId="50" fillId="0" borderId="0"/>
    <xf numFmtId="0" fontId="50" fillId="0" borderId="0"/>
    <xf numFmtId="0" fontId="50" fillId="0" borderId="0"/>
    <xf numFmtId="176" fontId="50" fillId="0" borderId="0"/>
    <xf numFmtId="176" fontId="50" fillId="0" borderId="0"/>
    <xf numFmtId="0" fontId="4" fillId="0" borderId="0"/>
    <xf numFmtId="0" fontId="50" fillId="0" borderId="0"/>
    <xf numFmtId="0" fontId="60" fillId="0" borderId="0"/>
    <xf numFmtId="0" fontId="60" fillId="0" borderId="0"/>
    <xf numFmtId="0" fontId="50" fillId="0" borderId="0"/>
    <xf numFmtId="4" fontId="61" fillId="0" borderId="0">
      <alignment vertical="center"/>
    </xf>
    <xf numFmtId="176" fontId="50" fillId="0" borderId="0"/>
    <xf numFmtId="0" fontId="59" fillId="0" borderId="0"/>
    <xf numFmtId="0" fontId="60" fillId="0" borderId="0"/>
    <xf numFmtId="176" fontId="50" fillId="0" borderId="0"/>
    <xf numFmtId="0" fontId="50" fillId="0" borderId="0"/>
    <xf numFmtId="0" fontId="50" fillId="0" borderId="0"/>
    <xf numFmtId="176" fontId="50" fillId="0" borderId="0"/>
    <xf numFmtId="176" fontId="50" fillId="0" borderId="0"/>
    <xf numFmtId="0" fontId="4" fillId="0" borderId="0"/>
    <xf numFmtId="0" fontId="50" fillId="0" borderId="0"/>
    <xf numFmtId="0" fontId="60" fillId="0" borderId="0"/>
    <xf numFmtId="176" fontId="4" fillId="0" borderId="0"/>
    <xf numFmtId="176" fontId="50" fillId="0" borderId="0"/>
    <xf numFmtId="0" fontId="59" fillId="0" borderId="0"/>
    <xf numFmtId="0" fontId="60" fillId="0" borderId="0"/>
    <xf numFmtId="176" fontId="50" fillId="0" borderId="0"/>
    <xf numFmtId="0" fontId="50" fillId="0" borderId="0"/>
    <xf numFmtId="0" fontId="50" fillId="0" borderId="0"/>
    <xf numFmtId="176" fontId="50" fillId="0" borderId="0"/>
    <xf numFmtId="176" fontId="50" fillId="0" borderId="0"/>
    <xf numFmtId="0" fontId="4" fillId="0" borderId="0"/>
    <xf numFmtId="0" fontId="50" fillId="0" borderId="0"/>
    <xf numFmtId="176" fontId="50" fillId="0" borderId="0"/>
    <xf numFmtId="0" fontId="59" fillId="0" borderId="0"/>
    <xf numFmtId="0" fontId="60" fillId="0" borderId="0"/>
    <xf numFmtId="176" fontId="50" fillId="0" borderId="0"/>
    <xf numFmtId="0" fontId="50" fillId="0" borderId="0"/>
    <xf numFmtId="0" fontId="50" fillId="0" borderId="0"/>
    <xf numFmtId="176" fontId="50" fillId="0" borderId="0"/>
    <xf numFmtId="176" fontId="50" fillId="0" borderId="0"/>
    <xf numFmtId="0" fontId="4" fillId="0" borderId="0"/>
    <xf numFmtId="0" fontId="50" fillId="0" borderId="0"/>
    <xf numFmtId="176" fontId="4" fillId="0" borderId="0"/>
    <xf numFmtId="0" fontId="4" fillId="0" borderId="0"/>
    <xf numFmtId="0" fontId="4" fillId="0" borderId="0"/>
    <xf numFmtId="176" fontId="4" fillId="0" borderId="0"/>
    <xf numFmtId="176" fontId="4" fillId="0" borderId="0"/>
    <xf numFmtId="176" fontId="4" fillId="0" borderId="0"/>
    <xf numFmtId="176" fontId="4" fillId="0" borderId="0"/>
    <xf numFmtId="0" fontId="4" fillId="0" borderId="0"/>
    <xf numFmtId="0" fontId="4" fillId="0" borderId="0"/>
    <xf numFmtId="176" fontId="4" fillId="0" borderId="0"/>
    <xf numFmtId="176" fontId="4" fillId="0" borderId="0"/>
    <xf numFmtId="176" fontId="4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0" fillId="0" borderId="0"/>
    <xf numFmtId="0" fontId="50" fillId="0" borderId="0"/>
    <xf numFmtId="176" fontId="50" fillId="0" borderId="0"/>
    <xf numFmtId="0" fontId="59" fillId="0" borderId="0"/>
    <xf numFmtId="0" fontId="60" fillId="0" borderId="0"/>
    <xf numFmtId="176" fontId="50" fillId="0" borderId="0"/>
    <xf numFmtId="0" fontId="50" fillId="0" borderId="0"/>
    <xf numFmtId="0" fontId="50" fillId="0" borderId="0"/>
    <xf numFmtId="176" fontId="50" fillId="0" borderId="0"/>
    <xf numFmtId="176" fontId="50" fillId="0" borderId="0"/>
    <xf numFmtId="0" fontId="4" fillId="0" borderId="0"/>
    <xf numFmtId="0" fontId="50" fillId="0" borderId="0"/>
    <xf numFmtId="176" fontId="4" fillId="0" borderId="0"/>
    <xf numFmtId="0" fontId="4" fillId="0" borderId="0"/>
    <xf numFmtId="0" fontId="4" fillId="0" borderId="0"/>
    <xf numFmtId="176" fontId="4" fillId="0" borderId="0"/>
    <xf numFmtId="176" fontId="4" fillId="0" borderId="0"/>
    <xf numFmtId="176" fontId="4" fillId="0" borderId="0"/>
    <xf numFmtId="176" fontId="50" fillId="0" borderId="0"/>
    <xf numFmtId="0" fontId="59" fillId="0" borderId="0"/>
    <xf numFmtId="0" fontId="60" fillId="0" borderId="0"/>
    <xf numFmtId="176" fontId="50" fillId="0" borderId="0"/>
    <xf numFmtId="0" fontId="50" fillId="0" borderId="0"/>
    <xf numFmtId="0" fontId="50" fillId="0" borderId="0"/>
    <xf numFmtId="176" fontId="50" fillId="0" borderId="0"/>
    <xf numFmtId="176" fontId="50" fillId="0" borderId="0"/>
    <xf numFmtId="0" fontId="4" fillId="0" borderId="0"/>
    <xf numFmtId="0" fontId="50" fillId="0" borderId="0"/>
    <xf numFmtId="176" fontId="50" fillId="0" borderId="0"/>
    <xf numFmtId="0" fontId="59" fillId="0" borderId="0"/>
    <xf numFmtId="0" fontId="60" fillId="0" borderId="0"/>
    <xf numFmtId="176" fontId="50" fillId="0" borderId="0"/>
    <xf numFmtId="0" fontId="50" fillId="0" borderId="0"/>
    <xf numFmtId="0" fontId="50" fillId="0" borderId="0"/>
    <xf numFmtId="176" fontId="50" fillId="0" borderId="0"/>
    <xf numFmtId="176" fontId="50" fillId="0" borderId="0"/>
    <xf numFmtId="0" fontId="4" fillId="0" borderId="0"/>
    <xf numFmtId="0" fontId="50" fillId="0" borderId="0"/>
    <xf numFmtId="180" fontId="4" fillId="44" borderId="9">
      <alignment wrapText="1"/>
      <protection locked="0"/>
    </xf>
    <xf numFmtId="0" fontId="62" fillId="44" borderId="9">
      <alignment wrapText="1"/>
      <protection locked="0"/>
    </xf>
    <xf numFmtId="0" fontId="62" fillId="44" borderId="9">
      <alignment wrapText="1"/>
      <protection locked="0"/>
    </xf>
    <xf numFmtId="0" fontId="62" fillId="44" borderId="9">
      <alignment wrapText="1"/>
      <protection locked="0"/>
    </xf>
    <xf numFmtId="0" fontId="62" fillId="44" borderId="9">
      <alignment wrapText="1"/>
      <protection locked="0"/>
    </xf>
    <xf numFmtId="180" fontId="4" fillId="44" borderId="9">
      <alignment wrapText="1"/>
      <protection locked="0"/>
    </xf>
    <xf numFmtId="180" fontId="4" fillId="44" borderId="9">
      <alignment wrapText="1"/>
      <protection locked="0"/>
    </xf>
    <xf numFmtId="180" fontId="4" fillId="44" borderId="9">
      <alignment wrapText="1"/>
      <protection locked="0"/>
    </xf>
    <xf numFmtId="0" fontId="62" fillId="44" borderId="9">
      <alignment wrapText="1"/>
      <protection locked="0"/>
    </xf>
    <xf numFmtId="0" fontId="62" fillId="44" borderId="9">
      <alignment wrapText="1"/>
      <protection locked="0"/>
    </xf>
    <xf numFmtId="180" fontId="4" fillId="44" borderId="9">
      <alignment wrapText="1"/>
      <protection locked="0"/>
    </xf>
    <xf numFmtId="180" fontId="4" fillId="44" borderId="9">
      <alignment wrapText="1"/>
      <protection locked="0"/>
    </xf>
    <xf numFmtId="180" fontId="4" fillId="44" borderId="9">
      <alignment wrapText="1"/>
      <protection locked="0"/>
    </xf>
    <xf numFmtId="180" fontId="4" fillId="44" borderId="9">
      <alignment wrapText="1"/>
      <protection locked="0"/>
    </xf>
    <xf numFmtId="0" fontId="62" fillId="44" borderId="9">
      <alignment wrapText="1"/>
      <protection locked="0"/>
    </xf>
    <xf numFmtId="176" fontId="63" fillId="0" borderId="0"/>
    <xf numFmtId="176" fontId="63" fillId="0" borderId="0"/>
    <xf numFmtId="176" fontId="63" fillId="0" borderId="0"/>
    <xf numFmtId="176" fontId="63" fillId="0" borderId="0"/>
    <xf numFmtId="0" fontId="50" fillId="0" borderId="0"/>
    <xf numFmtId="176" fontId="60" fillId="0" borderId="0"/>
    <xf numFmtId="0" fontId="4" fillId="0" borderId="0"/>
    <xf numFmtId="0" fontId="60" fillId="0" borderId="0"/>
    <xf numFmtId="176" fontId="60" fillId="0" borderId="0"/>
    <xf numFmtId="0" fontId="60" fillId="0" borderId="0"/>
    <xf numFmtId="0" fontId="60" fillId="0" borderId="0"/>
    <xf numFmtId="176" fontId="60" fillId="0" borderId="0"/>
    <xf numFmtId="176" fontId="60" fillId="0" borderId="0"/>
    <xf numFmtId="0" fontId="60" fillId="0" borderId="0"/>
    <xf numFmtId="176" fontId="50" fillId="0" borderId="0"/>
    <xf numFmtId="0" fontId="59" fillId="0" borderId="0"/>
    <xf numFmtId="0" fontId="60" fillId="0" borderId="0"/>
    <xf numFmtId="176" fontId="50" fillId="0" borderId="0"/>
    <xf numFmtId="0" fontId="50" fillId="0" borderId="0"/>
    <xf numFmtId="0" fontId="50" fillId="0" borderId="0"/>
    <xf numFmtId="176" fontId="50" fillId="0" borderId="0"/>
    <xf numFmtId="176" fontId="50" fillId="0" borderId="0"/>
    <xf numFmtId="0" fontId="4" fillId="0" borderId="0"/>
    <xf numFmtId="0" fontId="50" fillId="0" borderId="0"/>
    <xf numFmtId="0" fontId="4" fillId="0" borderId="0"/>
    <xf numFmtId="0" fontId="4" fillId="0" borderId="0"/>
    <xf numFmtId="0" fontId="54" fillId="0" borderId="0"/>
    <xf numFmtId="0" fontId="50" fillId="0" borderId="0"/>
    <xf numFmtId="0" fontId="60" fillId="0" borderId="0"/>
    <xf numFmtId="0" fontId="50" fillId="0" borderId="0"/>
    <xf numFmtId="0" fontId="8" fillId="0" borderId="0"/>
    <xf numFmtId="0" fontId="50" fillId="0" borderId="0"/>
    <xf numFmtId="0" fontId="50" fillId="0" borderId="0"/>
    <xf numFmtId="0" fontId="50" fillId="0" borderId="0"/>
    <xf numFmtId="176" fontId="4" fillId="0" borderId="0"/>
    <xf numFmtId="0" fontId="4" fillId="0" borderId="0"/>
    <xf numFmtId="0" fontId="4" fillId="0" borderId="0"/>
    <xf numFmtId="176" fontId="4" fillId="0" borderId="0"/>
    <xf numFmtId="176" fontId="4" fillId="0" borderId="0"/>
    <xf numFmtId="176" fontId="4" fillId="0" borderId="0"/>
    <xf numFmtId="0" fontId="60" fillId="0" borderId="0"/>
    <xf numFmtId="0" fontId="60" fillId="0" borderId="0"/>
    <xf numFmtId="0" fontId="50" fillId="0" borderId="0"/>
    <xf numFmtId="0" fontId="50" fillId="0" borderId="0"/>
    <xf numFmtId="176" fontId="4" fillId="0" borderId="0"/>
    <xf numFmtId="176" fontId="60" fillId="0" borderId="0"/>
    <xf numFmtId="0" fontId="4" fillId="0" borderId="0"/>
    <xf numFmtId="176" fontId="60" fillId="0" borderId="0"/>
    <xf numFmtId="0" fontId="60" fillId="0" borderId="0"/>
    <xf numFmtId="0" fontId="60" fillId="0" borderId="0"/>
    <xf numFmtId="176" fontId="60" fillId="0" borderId="0"/>
    <xf numFmtId="176" fontId="60" fillId="0" borderId="0"/>
    <xf numFmtId="0" fontId="4" fillId="0" borderId="0"/>
    <xf numFmtId="0" fontId="4" fillId="0" borderId="0"/>
    <xf numFmtId="0" fontId="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76" fontId="60" fillId="0" borderId="0"/>
    <xf numFmtId="0" fontId="4" fillId="0" borderId="0"/>
    <xf numFmtId="176" fontId="60" fillId="0" borderId="0"/>
    <xf numFmtId="0" fontId="60" fillId="0" borderId="0"/>
    <xf numFmtId="0" fontId="60" fillId="0" borderId="0"/>
    <xf numFmtId="176" fontId="60" fillId="0" borderId="0"/>
    <xf numFmtId="176" fontId="60" fillId="0" borderId="0"/>
    <xf numFmtId="0" fontId="4" fillId="0" borderId="0"/>
    <xf numFmtId="0" fontId="4" fillId="0" borderId="0"/>
    <xf numFmtId="0" fontId="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0" fillId="0" borderId="0"/>
    <xf numFmtId="176" fontId="4" fillId="0" borderId="0"/>
    <xf numFmtId="176" fontId="50" fillId="0" borderId="0"/>
    <xf numFmtId="0" fontId="59" fillId="0" borderId="0"/>
    <xf numFmtId="0" fontId="60" fillId="0" borderId="0"/>
    <xf numFmtId="176" fontId="50" fillId="0" borderId="0"/>
    <xf numFmtId="0" fontId="50" fillId="0" borderId="0"/>
    <xf numFmtId="0" fontId="50" fillId="0" borderId="0"/>
    <xf numFmtId="176" fontId="50" fillId="0" borderId="0"/>
    <xf numFmtId="176" fontId="50" fillId="0" borderId="0"/>
    <xf numFmtId="0" fontId="4" fillId="0" borderId="0"/>
    <xf numFmtId="0" fontId="50" fillId="0" borderId="0"/>
    <xf numFmtId="176" fontId="60" fillId="0" borderId="0"/>
    <xf numFmtId="0" fontId="4" fillId="0" borderId="0"/>
    <xf numFmtId="176" fontId="60" fillId="0" borderId="0"/>
    <xf numFmtId="0" fontId="60" fillId="0" borderId="0"/>
    <xf numFmtId="0" fontId="60" fillId="0" borderId="0"/>
    <xf numFmtId="176" fontId="60" fillId="0" borderId="0"/>
    <xf numFmtId="176" fontId="60" fillId="0" borderId="0"/>
    <xf numFmtId="0" fontId="4" fillId="0" borderId="0"/>
    <xf numFmtId="0" fontId="4" fillId="0" borderId="0"/>
    <xf numFmtId="0" fontId="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0" fillId="0" borderId="0"/>
    <xf numFmtId="0" fontId="50" fillId="0" borderId="0"/>
    <xf numFmtId="0" fontId="60" fillId="0" borderId="0"/>
    <xf numFmtId="176" fontId="60" fillId="0" borderId="0"/>
    <xf numFmtId="0" fontId="4" fillId="0" borderId="0"/>
    <xf numFmtId="176" fontId="60" fillId="0" borderId="0"/>
    <xf numFmtId="0" fontId="60" fillId="0" borderId="0"/>
    <xf numFmtId="0" fontId="60" fillId="0" borderId="0"/>
    <xf numFmtId="176" fontId="60" fillId="0" borderId="0"/>
    <xf numFmtId="176" fontId="60" fillId="0" borderId="0"/>
    <xf numFmtId="0" fontId="4" fillId="0" borderId="0"/>
    <xf numFmtId="0" fontId="4" fillId="0" borderId="0"/>
    <xf numFmtId="0" fontId="4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0" fillId="0" borderId="0"/>
    <xf numFmtId="0" fontId="50" fillId="0" borderId="0"/>
    <xf numFmtId="176" fontId="50" fillId="0" borderId="0"/>
    <xf numFmtId="0" fontId="59" fillId="0" borderId="0"/>
    <xf numFmtId="176" fontId="50" fillId="0" borderId="0"/>
    <xf numFmtId="0" fontId="50" fillId="0" borderId="0"/>
    <xf numFmtId="0" fontId="50" fillId="0" borderId="0"/>
    <xf numFmtId="176" fontId="50" fillId="0" borderId="0"/>
    <xf numFmtId="176" fontId="50" fillId="0" borderId="0"/>
    <xf numFmtId="0" fontId="59" fillId="0" borderId="0"/>
    <xf numFmtId="0" fontId="59" fillId="0" borderId="0"/>
    <xf numFmtId="0" fontId="5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" fillId="0" borderId="0"/>
    <xf numFmtId="0" fontId="50" fillId="0" borderId="0"/>
    <xf numFmtId="0" fontId="60" fillId="0" borderId="0"/>
    <xf numFmtId="0" fontId="60" fillId="0" borderId="0"/>
    <xf numFmtId="0" fontId="60" fillId="0" borderId="0"/>
    <xf numFmtId="181" fontId="64" fillId="0" borderId="0">
      <protection locked="0"/>
    </xf>
    <xf numFmtId="181" fontId="65" fillId="0" borderId="0">
      <protection locked="0"/>
    </xf>
    <xf numFmtId="181" fontId="64" fillId="0" borderId="0">
      <protection locked="0"/>
    </xf>
    <xf numFmtId="181" fontId="65" fillId="0" borderId="0">
      <protection locked="0"/>
    </xf>
    <xf numFmtId="181" fontId="64" fillId="0" borderId="0">
      <protection locked="0"/>
    </xf>
    <xf numFmtId="182" fontId="66" fillId="0" borderId="0">
      <protection locked="0"/>
    </xf>
    <xf numFmtId="181" fontId="64" fillId="0" borderId="0">
      <protection locked="0"/>
    </xf>
    <xf numFmtId="182" fontId="66" fillId="0" borderId="0">
      <protection locked="0"/>
    </xf>
    <xf numFmtId="181" fontId="64" fillId="0" borderId="0">
      <protection locked="0"/>
    </xf>
    <xf numFmtId="182" fontId="66" fillId="0" borderId="0">
      <protection locked="0"/>
    </xf>
    <xf numFmtId="181" fontId="65" fillId="0" borderId="0">
      <protection locked="0"/>
    </xf>
    <xf numFmtId="181" fontId="67" fillId="0" borderId="0">
      <protection locked="0"/>
    </xf>
    <xf numFmtId="0" fontId="64" fillId="0" borderId="42">
      <protection locked="0"/>
    </xf>
    <xf numFmtId="0" fontId="65" fillId="0" borderId="42">
      <protection locked="0"/>
    </xf>
    <xf numFmtId="176" fontId="68" fillId="0" borderId="0">
      <protection locked="0"/>
    </xf>
    <xf numFmtId="0" fontId="69" fillId="0" borderId="0">
      <protection locked="0"/>
    </xf>
    <xf numFmtId="0" fontId="70" fillId="0" borderId="0">
      <protection locked="0"/>
    </xf>
    <xf numFmtId="0" fontId="71" fillId="0" borderId="0">
      <protection locked="0"/>
    </xf>
    <xf numFmtId="176" fontId="68" fillId="0" borderId="0">
      <protection locked="0"/>
    </xf>
    <xf numFmtId="0" fontId="69" fillId="0" borderId="0">
      <protection locked="0"/>
    </xf>
    <xf numFmtId="0" fontId="70" fillId="0" borderId="0">
      <protection locked="0"/>
    </xf>
    <xf numFmtId="0" fontId="71" fillId="0" borderId="0">
      <protection locked="0"/>
    </xf>
    <xf numFmtId="176" fontId="72" fillId="0" borderId="0"/>
    <xf numFmtId="176" fontId="64" fillId="0" borderId="42">
      <protection locked="0"/>
    </xf>
    <xf numFmtId="0" fontId="66" fillId="0" borderId="43">
      <protection locked="0"/>
    </xf>
    <xf numFmtId="176" fontId="73" fillId="0" borderId="0"/>
    <xf numFmtId="183" fontId="74" fillId="0" borderId="0">
      <alignment horizontal="center"/>
    </xf>
    <xf numFmtId="184" fontId="75" fillId="0" borderId="10" applyFont="0" applyFill="0" applyBorder="0" applyAlignment="0" applyProtection="0">
      <alignment horizontal="right"/>
    </xf>
    <xf numFmtId="2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2" fontId="77" fillId="0" borderId="0" applyNumberFormat="0" applyFill="0" applyBorder="0" applyAlignment="0" applyProtection="0"/>
    <xf numFmtId="0" fontId="77" fillId="0" borderId="0"/>
    <xf numFmtId="2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/>
    <xf numFmtId="176" fontId="79" fillId="45" borderId="0"/>
    <xf numFmtId="0" fontId="79" fillId="46" borderId="0"/>
    <xf numFmtId="0" fontId="79" fillId="45" borderId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57" fillId="49" borderId="0" applyNumberFormat="0" applyBorder="0" applyAlignment="0" applyProtection="0"/>
    <xf numFmtId="0" fontId="57" fillId="50" borderId="0" applyNumberFormat="0" applyBorder="0" applyAlignment="0" applyProtection="0"/>
    <xf numFmtId="0" fontId="57" fillId="51" borderId="0" applyNumberFormat="0" applyBorder="0" applyAlignment="0" applyProtection="0"/>
    <xf numFmtId="0" fontId="57" fillId="52" borderId="0" applyNumberFormat="0" applyBorder="0" applyAlignment="0" applyProtection="0"/>
    <xf numFmtId="176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57" fillId="54" borderId="0" applyNumberFormat="0" applyBorder="0" applyAlignment="0" applyProtection="0"/>
    <xf numFmtId="176" fontId="80" fillId="53" borderId="0" applyNumberFormat="0" applyBorder="0" applyAlignment="0" applyProtection="0"/>
    <xf numFmtId="176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57" fillId="56" borderId="0" applyNumberFormat="0" applyBorder="0" applyAlignment="0" applyProtection="0"/>
    <xf numFmtId="176" fontId="80" fillId="55" borderId="0" applyNumberFormat="0" applyBorder="0" applyAlignment="0" applyProtection="0"/>
    <xf numFmtId="176" fontId="80" fillId="57" borderId="0" applyNumberFormat="0" applyBorder="0" applyAlignment="0" applyProtection="0"/>
    <xf numFmtId="0" fontId="80" fillId="57" borderId="0" applyNumberFormat="0" applyBorder="0" applyAlignment="0" applyProtection="0"/>
    <xf numFmtId="0" fontId="57" fillId="58" borderId="0" applyNumberFormat="0" applyBorder="0" applyAlignment="0" applyProtection="0"/>
    <xf numFmtId="176" fontId="80" fillId="57" borderId="0" applyNumberFormat="0" applyBorder="0" applyAlignment="0" applyProtection="0"/>
    <xf numFmtId="176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57" fillId="60" borderId="0" applyNumberFormat="0" applyBorder="0" applyAlignment="0" applyProtection="0"/>
    <xf numFmtId="176" fontId="80" fillId="59" borderId="0" applyNumberFormat="0" applyBorder="0" applyAlignment="0" applyProtection="0"/>
    <xf numFmtId="176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57" fillId="62" borderId="0" applyNumberFormat="0" applyBorder="0" applyAlignment="0" applyProtection="0"/>
    <xf numFmtId="176" fontId="80" fillId="61" borderId="0" applyNumberFormat="0" applyBorder="0" applyAlignment="0" applyProtection="0"/>
    <xf numFmtId="176" fontId="80" fillId="63" borderId="0" applyNumberFormat="0" applyBorder="0" applyAlignment="0" applyProtection="0"/>
    <xf numFmtId="0" fontId="80" fillId="63" borderId="0" applyNumberFormat="0" applyBorder="0" applyAlignment="0" applyProtection="0"/>
    <xf numFmtId="0" fontId="57" fillId="64" borderId="0" applyNumberFormat="0" applyBorder="0" applyAlignment="0" applyProtection="0"/>
    <xf numFmtId="176" fontId="80" fillId="63" borderId="0" applyNumberFormat="0" applyBorder="0" applyAlignment="0" applyProtection="0"/>
    <xf numFmtId="0" fontId="57" fillId="6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7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7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7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7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7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7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53" borderId="0" applyNumberFormat="0" applyBorder="0" applyAlignment="0" applyProtection="0"/>
    <xf numFmtId="0" fontId="57" fillId="6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7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7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7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7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7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7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57" fillId="55" borderId="0" applyNumberFormat="0" applyBorder="0" applyAlignment="0" applyProtection="0"/>
    <xf numFmtId="0" fontId="57" fillId="6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7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7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7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7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7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7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57" borderId="0" applyNumberFormat="0" applyBorder="0" applyAlignment="0" applyProtection="0"/>
    <xf numFmtId="0" fontId="57" fillId="6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7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7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7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7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7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7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6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57" fillId="6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57" fillId="6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57" fillId="6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57" fillId="6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57" fillId="6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57" fillId="6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1" borderId="0" applyNumberFormat="0" applyBorder="0" applyAlignment="0" applyProtection="0"/>
    <xf numFmtId="0" fontId="57" fillId="6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57" fillId="6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57" fillId="6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57" fillId="6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57" fillId="6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57" fillId="6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57" fillId="6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70" borderId="0" applyNumberFormat="0" applyBorder="0" applyAlignment="0" applyProtection="0"/>
    <xf numFmtId="0" fontId="57" fillId="71" borderId="0" applyNumberFormat="0" applyBorder="0" applyAlignment="0" applyProtection="0"/>
    <xf numFmtId="0" fontId="57" fillId="72" borderId="0" applyNumberFormat="0" applyBorder="0" applyAlignment="0" applyProtection="0"/>
    <xf numFmtId="0" fontId="57" fillId="50" borderId="0" applyNumberFormat="0" applyBorder="0" applyAlignment="0" applyProtection="0"/>
    <xf numFmtId="0" fontId="57" fillId="70" borderId="0" applyNumberFormat="0" applyBorder="0" applyAlignment="0" applyProtection="0"/>
    <xf numFmtId="0" fontId="57" fillId="73" borderId="0" applyNumberFormat="0" applyBorder="0" applyAlignment="0" applyProtection="0"/>
    <xf numFmtId="176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57" fillId="75" borderId="0" applyNumberFormat="0" applyBorder="0" applyAlignment="0" applyProtection="0"/>
    <xf numFmtId="176" fontId="80" fillId="74" borderId="0" applyNumberFormat="0" applyBorder="0" applyAlignment="0" applyProtection="0"/>
    <xf numFmtId="176" fontId="80" fillId="66" borderId="0" applyNumberFormat="0" applyBorder="0" applyAlignment="0" applyProtection="0"/>
    <xf numFmtId="0" fontId="80" fillId="66" borderId="0" applyNumberFormat="0" applyBorder="0" applyAlignment="0" applyProtection="0"/>
    <xf numFmtId="0" fontId="57" fillId="76" borderId="0" applyNumberFormat="0" applyBorder="0" applyAlignment="0" applyProtection="0"/>
    <xf numFmtId="176" fontId="80" fillId="66" borderId="0" applyNumberFormat="0" applyBorder="0" applyAlignment="0" applyProtection="0"/>
    <xf numFmtId="176" fontId="80" fillId="77" borderId="0" applyNumberFormat="0" applyBorder="0" applyAlignment="0" applyProtection="0"/>
    <xf numFmtId="0" fontId="80" fillId="77" borderId="0" applyNumberFormat="0" applyBorder="0" applyAlignment="0" applyProtection="0"/>
    <xf numFmtId="0" fontId="57" fillId="72" borderId="0" applyNumberFormat="0" applyBorder="0" applyAlignment="0" applyProtection="0"/>
    <xf numFmtId="176" fontId="80" fillId="77" borderId="0" applyNumberFormat="0" applyBorder="0" applyAlignment="0" applyProtection="0"/>
    <xf numFmtId="176" fontId="80" fillId="59" borderId="0" applyNumberFormat="0" applyBorder="0" applyAlignment="0" applyProtection="0"/>
    <xf numFmtId="0" fontId="80" fillId="59" borderId="0" applyNumberFormat="0" applyBorder="0" applyAlignment="0" applyProtection="0"/>
    <xf numFmtId="0" fontId="57" fillId="60" borderId="0" applyNumberFormat="0" applyBorder="0" applyAlignment="0" applyProtection="0"/>
    <xf numFmtId="176" fontId="80" fillId="59" borderId="0" applyNumberFormat="0" applyBorder="0" applyAlignment="0" applyProtection="0"/>
    <xf numFmtId="176" fontId="80" fillId="74" borderId="0" applyNumberFormat="0" applyBorder="0" applyAlignment="0" applyProtection="0"/>
    <xf numFmtId="0" fontId="80" fillId="74" borderId="0" applyNumberFormat="0" applyBorder="0" applyAlignment="0" applyProtection="0"/>
    <xf numFmtId="0" fontId="57" fillId="75" borderId="0" applyNumberFormat="0" applyBorder="0" applyAlignment="0" applyProtection="0"/>
    <xf numFmtId="176" fontId="80" fillId="74" borderId="0" applyNumberFormat="0" applyBorder="0" applyAlignment="0" applyProtection="0"/>
    <xf numFmtId="176" fontId="80" fillId="67" borderId="0" applyNumberFormat="0" applyBorder="0" applyAlignment="0" applyProtection="0"/>
    <xf numFmtId="0" fontId="80" fillId="67" borderId="0" applyNumberFormat="0" applyBorder="0" applyAlignment="0" applyProtection="0"/>
    <xf numFmtId="0" fontId="57" fillId="78" borderId="0" applyNumberFormat="0" applyBorder="0" applyAlignment="0" applyProtection="0"/>
    <xf numFmtId="176" fontId="80" fillId="67" borderId="0" applyNumberFormat="0" applyBorder="0" applyAlignment="0" applyProtection="0"/>
    <xf numFmtId="0" fontId="57" fillId="6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7" fillId="7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7" fillId="7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7" fillId="7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7" fillId="7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7" fillId="7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7" fillId="7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7" fillId="6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7" fillId="6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7" fillId="6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7" fillId="6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7" fillId="6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7" fillId="6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7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7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7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7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7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7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8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7" fillId="59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7" fillId="59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7" fillId="59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7" fillId="59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7" fillId="59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7" fillId="59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59" borderId="0" applyNumberFormat="0" applyBorder="0" applyAlignment="0" applyProtection="0"/>
    <xf numFmtId="0" fontId="57" fillId="6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7" fillId="7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7" fillId="7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7" fillId="7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7" fillId="7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7" fillId="7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7" fillId="7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8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7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7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7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7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7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7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81" fillId="82" borderId="0" applyNumberFormat="0" applyBorder="0" applyAlignment="0" applyProtection="0"/>
    <xf numFmtId="0" fontId="81" fillId="71" borderId="0" applyNumberFormat="0" applyBorder="0" applyAlignment="0" applyProtection="0"/>
    <xf numFmtId="0" fontId="81" fillId="72" borderId="0" applyNumberFormat="0" applyBorder="0" applyAlignment="0" applyProtection="0"/>
    <xf numFmtId="0" fontId="81" fillId="83" borderId="0" applyNumberFormat="0" applyBorder="0" applyAlignment="0" applyProtection="0"/>
    <xf numFmtId="0" fontId="81" fillId="84" borderId="0" applyNumberFormat="0" applyBorder="0" applyAlignment="0" applyProtection="0"/>
    <xf numFmtId="0" fontId="81" fillId="75" borderId="0" applyNumberFormat="0" applyBorder="0" applyAlignment="0" applyProtection="0"/>
    <xf numFmtId="176" fontId="82" fillId="85" borderId="0" applyNumberFormat="0" applyBorder="0" applyAlignment="0" applyProtection="0"/>
    <xf numFmtId="0" fontId="82" fillId="85" borderId="0" applyNumberFormat="0" applyBorder="0" applyAlignment="0" applyProtection="0"/>
    <xf numFmtId="0" fontId="81" fillId="82" borderId="0" applyNumberFormat="0" applyBorder="0" applyAlignment="0" applyProtection="0"/>
    <xf numFmtId="176" fontId="82" fillId="85" borderId="0" applyNumberFormat="0" applyBorder="0" applyAlignment="0" applyProtection="0"/>
    <xf numFmtId="176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1" fillId="76" borderId="0" applyNumberFormat="0" applyBorder="0" applyAlignment="0" applyProtection="0"/>
    <xf numFmtId="176" fontId="82" fillId="66" borderId="0" applyNumberFormat="0" applyBorder="0" applyAlignment="0" applyProtection="0"/>
    <xf numFmtId="176" fontId="82" fillId="77" borderId="0" applyNumberFormat="0" applyBorder="0" applyAlignment="0" applyProtection="0"/>
    <xf numFmtId="0" fontId="82" fillId="77" borderId="0" applyNumberFormat="0" applyBorder="0" applyAlignment="0" applyProtection="0"/>
    <xf numFmtId="0" fontId="81" fillId="72" borderId="0" applyNumberFormat="0" applyBorder="0" applyAlignment="0" applyProtection="0"/>
    <xf numFmtId="176" fontId="82" fillId="77" borderId="0" applyNumberFormat="0" applyBorder="0" applyAlignment="0" applyProtection="0"/>
    <xf numFmtId="176" fontId="82" fillId="86" borderId="0" applyNumberFormat="0" applyBorder="0" applyAlignment="0" applyProtection="0"/>
    <xf numFmtId="0" fontId="82" fillId="86" borderId="0" applyNumberFormat="0" applyBorder="0" applyAlignment="0" applyProtection="0"/>
    <xf numFmtId="0" fontId="81" fillId="87" borderId="0" applyNumberFormat="0" applyBorder="0" applyAlignment="0" applyProtection="0"/>
    <xf numFmtId="176" fontId="82" fillId="86" borderId="0" applyNumberFormat="0" applyBorder="0" applyAlignment="0" applyProtection="0"/>
    <xf numFmtId="176" fontId="82" fillId="88" borderId="0" applyNumberFormat="0" applyBorder="0" applyAlignment="0" applyProtection="0"/>
    <xf numFmtId="0" fontId="82" fillId="88" borderId="0" applyNumberFormat="0" applyBorder="0" applyAlignment="0" applyProtection="0"/>
    <xf numFmtId="0" fontId="81" fillId="89" borderId="0" applyNumberFormat="0" applyBorder="0" applyAlignment="0" applyProtection="0"/>
    <xf numFmtId="176" fontId="82" fillId="88" borderId="0" applyNumberFormat="0" applyBorder="0" applyAlignment="0" applyProtection="0"/>
    <xf numFmtId="176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1" fillId="90" borderId="0" applyNumberFormat="0" applyBorder="0" applyAlignment="0" applyProtection="0"/>
    <xf numFmtId="176" fontId="82" fillId="65" borderId="0" applyNumberFormat="0" applyBorder="0" applyAlignment="0" applyProtection="0"/>
    <xf numFmtId="0" fontId="81" fillId="61" borderId="0" applyNumberFormat="0" applyBorder="0" applyAlignment="0" applyProtection="0"/>
    <xf numFmtId="0" fontId="45" fillId="23" borderId="0" applyNumberFormat="0" applyBorder="0" applyAlignment="0" applyProtection="0"/>
    <xf numFmtId="0" fontId="81" fillId="85" borderId="0" applyNumberFormat="0" applyBorder="0" applyAlignment="0" applyProtection="0"/>
    <xf numFmtId="0" fontId="81" fillId="85" borderId="0" applyNumberFormat="0" applyBorder="0" applyAlignment="0" applyProtection="0"/>
    <xf numFmtId="0" fontId="81" fillId="85" borderId="0" applyNumberFormat="0" applyBorder="0" applyAlignment="0" applyProtection="0"/>
    <xf numFmtId="0" fontId="81" fillId="85" borderId="0" applyNumberFormat="0" applyBorder="0" applyAlignment="0" applyProtection="0"/>
    <xf numFmtId="0" fontId="81" fillId="85" borderId="0" applyNumberFormat="0" applyBorder="0" applyAlignment="0" applyProtection="0"/>
    <xf numFmtId="0" fontId="81" fillId="85" borderId="0" applyNumberFormat="0" applyBorder="0" applyAlignment="0" applyProtection="0"/>
    <xf numFmtId="0" fontId="81" fillId="85" borderId="0" applyNumberFormat="0" applyBorder="0" applyAlignment="0" applyProtection="0"/>
    <xf numFmtId="0" fontId="81" fillId="85" borderId="0" applyNumberFormat="0" applyBorder="0" applyAlignment="0" applyProtection="0"/>
    <xf numFmtId="0" fontId="81" fillId="85" borderId="0" applyNumberFormat="0" applyBorder="0" applyAlignment="0" applyProtection="0"/>
    <xf numFmtId="0" fontId="81" fillId="79" borderId="0" applyNumberFormat="0" applyBorder="0" applyAlignment="0" applyProtection="0"/>
    <xf numFmtId="0" fontId="45" fillId="27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6" borderId="0" applyNumberFormat="0" applyBorder="0" applyAlignment="0" applyProtection="0"/>
    <xf numFmtId="0" fontId="81" fillId="67" borderId="0" applyNumberFormat="0" applyBorder="0" applyAlignment="0" applyProtection="0"/>
    <xf numFmtId="0" fontId="45" fillId="77" borderId="0" applyNumberFormat="0" applyBorder="0" applyAlignment="0" applyProtection="0"/>
    <xf numFmtId="0" fontId="45" fillId="77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81" fillId="77" borderId="0" applyNumberFormat="0" applyBorder="0" applyAlignment="0" applyProtection="0"/>
    <xf numFmtId="0" fontId="81" fillId="77" borderId="0" applyNumberFormat="0" applyBorder="0" applyAlignment="0" applyProtection="0"/>
    <xf numFmtId="0" fontId="81" fillId="77" borderId="0" applyNumberFormat="0" applyBorder="0" applyAlignment="0" applyProtection="0"/>
    <xf numFmtId="0" fontId="81" fillId="77" borderId="0" applyNumberFormat="0" applyBorder="0" applyAlignment="0" applyProtection="0"/>
    <xf numFmtId="0" fontId="81" fillId="77" borderId="0" applyNumberFormat="0" applyBorder="0" applyAlignment="0" applyProtection="0"/>
    <xf numFmtId="0" fontId="81" fillId="77" borderId="0" applyNumberFormat="0" applyBorder="0" applyAlignment="0" applyProtection="0"/>
    <xf numFmtId="0" fontId="81" fillId="77" borderId="0" applyNumberFormat="0" applyBorder="0" applyAlignment="0" applyProtection="0"/>
    <xf numFmtId="0" fontId="81" fillId="77" borderId="0" applyNumberFormat="0" applyBorder="0" applyAlignment="0" applyProtection="0"/>
    <xf numFmtId="0" fontId="81" fillId="77" borderId="0" applyNumberFormat="0" applyBorder="0" applyAlignment="0" applyProtection="0"/>
    <xf numFmtId="0" fontId="81" fillId="77" borderId="0" applyNumberFormat="0" applyBorder="0" applyAlignment="0" applyProtection="0"/>
    <xf numFmtId="0" fontId="81" fillId="91" borderId="0" applyNumberFormat="0" applyBorder="0" applyAlignment="0" applyProtection="0"/>
    <xf numFmtId="0" fontId="45" fillId="86" borderId="0" applyNumberFormat="0" applyBorder="0" applyAlignment="0" applyProtection="0"/>
    <xf numFmtId="0" fontId="45" fillId="86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61" borderId="0" applyNumberFormat="0" applyBorder="0" applyAlignment="0" applyProtection="0"/>
    <xf numFmtId="0" fontId="45" fillId="39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66" borderId="0" applyNumberFormat="0" applyBorder="0" applyAlignment="0" applyProtection="0"/>
    <xf numFmtId="0" fontId="45" fillId="65" borderId="0" applyNumberFormat="0" applyBorder="0" applyAlignment="0" applyProtection="0"/>
    <xf numFmtId="0" fontId="45" fillId="65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1" fillId="65" borderId="0" applyNumberFormat="0" applyBorder="0" applyAlignment="0" applyProtection="0"/>
    <xf numFmtId="0" fontId="83" fillId="0" borderId="0">
      <alignment horizontal="right"/>
    </xf>
    <xf numFmtId="178" fontId="56" fillId="0" borderId="0">
      <protection locked="0"/>
    </xf>
    <xf numFmtId="178" fontId="56" fillId="0" borderId="0">
      <protection locked="0"/>
    </xf>
    <xf numFmtId="0" fontId="84" fillId="0" borderId="0" applyNumberFormat="0" applyFill="0" applyBorder="0" applyAlignment="0" applyProtection="0"/>
    <xf numFmtId="0" fontId="85" fillId="92" borderId="0" applyNumberFormat="0" applyBorder="0" applyAlignment="0" applyProtection="0"/>
    <xf numFmtId="0" fontId="85" fillId="93" borderId="0" applyNumberFormat="0" applyBorder="0" applyAlignment="0" applyProtection="0"/>
    <xf numFmtId="0" fontId="84" fillId="94" borderId="0" applyNumberFormat="0" applyBorder="0" applyAlignment="0" applyProtection="0"/>
    <xf numFmtId="0" fontId="81" fillId="95" borderId="0" applyNumberFormat="0" applyBorder="0" applyAlignment="0" applyProtection="0"/>
    <xf numFmtId="0" fontId="82" fillId="96" borderId="0" applyNumberFormat="0" applyBorder="0" applyAlignment="0" applyProtection="0"/>
    <xf numFmtId="0" fontId="81" fillId="97" borderId="0" applyNumberFormat="0" applyBorder="0" applyAlignment="0" applyProtection="0"/>
    <xf numFmtId="176" fontId="82" fillId="96" borderId="0" applyNumberFormat="0" applyBorder="0" applyAlignment="0" applyProtection="0"/>
    <xf numFmtId="0" fontId="81" fillId="98" borderId="0" applyNumberFormat="0" applyBorder="0" applyAlignment="0" applyProtection="0"/>
    <xf numFmtId="0" fontId="82" fillId="99" borderId="0" applyNumberFormat="0" applyBorder="0" applyAlignment="0" applyProtection="0"/>
    <xf numFmtId="0" fontId="81" fillId="98" borderId="0" applyNumberFormat="0" applyBorder="0" applyAlignment="0" applyProtection="0"/>
    <xf numFmtId="176" fontId="82" fillId="99" borderId="0" applyNumberFormat="0" applyBorder="0" applyAlignment="0" applyProtection="0"/>
    <xf numFmtId="0" fontId="81" fillId="87" borderId="0" applyNumberFormat="0" applyBorder="0" applyAlignment="0" applyProtection="0"/>
    <xf numFmtId="0" fontId="82" fillId="100" borderId="0" applyNumberFormat="0" applyBorder="0" applyAlignment="0" applyProtection="0"/>
    <xf numFmtId="0" fontId="81" fillId="101" borderId="0" applyNumberFormat="0" applyBorder="0" applyAlignment="0" applyProtection="0"/>
    <xf numFmtId="176" fontId="82" fillId="100" borderId="0" applyNumberFormat="0" applyBorder="0" applyAlignment="0" applyProtection="0"/>
    <xf numFmtId="0" fontId="81" fillId="83" borderId="0" applyNumberFormat="0" applyBorder="0" applyAlignment="0" applyProtection="0"/>
    <xf numFmtId="0" fontId="82" fillId="86" borderId="0" applyNumberFormat="0" applyBorder="0" applyAlignment="0" applyProtection="0"/>
    <xf numFmtId="0" fontId="81" fillId="87" borderId="0" applyNumberFormat="0" applyBorder="0" applyAlignment="0" applyProtection="0"/>
    <xf numFmtId="176" fontId="82" fillId="86" borderId="0" applyNumberFormat="0" applyBorder="0" applyAlignment="0" applyProtection="0"/>
    <xf numFmtId="0" fontId="81" fillId="84" borderId="0" applyNumberFormat="0" applyBorder="0" applyAlignment="0" applyProtection="0"/>
    <xf numFmtId="0" fontId="82" fillId="88" borderId="0" applyNumberFormat="0" applyBorder="0" applyAlignment="0" applyProtection="0"/>
    <xf numFmtId="0" fontId="81" fillId="89" borderId="0" applyNumberFormat="0" applyBorder="0" applyAlignment="0" applyProtection="0"/>
    <xf numFmtId="176" fontId="82" fillId="88" borderId="0" applyNumberFormat="0" applyBorder="0" applyAlignment="0" applyProtection="0"/>
    <xf numFmtId="0" fontId="81" fillId="102" borderId="0" applyNumberFormat="0" applyBorder="0" applyAlignment="0" applyProtection="0"/>
    <xf numFmtId="0" fontId="82" fillId="103" borderId="0" applyNumberFormat="0" applyBorder="0" applyAlignment="0" applyProtection="0"/>
    <xf numFmtId="0" fontId="81" fillId="104" borderId="0" applyNumberFormat="0" applyBorder="0" applyAlignment="0" applyProtection="0"/>
    <xf numFmtId="176" fontId="82" fillId="103" borderId="0" applyNumberFormat="0" applyBorder="0" applyAlignment="0" applyProtection="0"/>
    <xf numFmtId="0" fontId="86" fillId="0" borderId="0" applyNumberFormat="0" applyFill="0" applyBorder="0" applyAlignment="0" applyProtection="0"/>
    <xf numFmtId="176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8" fillId="56" borderId="0" applyNumberFormat="0" applyBorder="0" applyAlignment="0" applyProtection="0"/>
    <xf numFmtId="176" fontId="87" fillId="55" borderId="0" applyNumberFormat="0" applyBorder="0" applyAlignment="0" applyProtection="0"/>
    <xf numFmtId="176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2" fillId="0" borderId="0"/>
    <xf numFmtId="185" fontId="93" fillId="0" borderId="0">
      <alignment horizontal="right"/>
    </xf>
    <xf numFmtId="186" fontId="93" fillId="0" borderId="0">
      <alignment horizontal="right" vertical="center"/>
    </xf>
    <xf numFmtId="185" fontId="93" fillId="0" borderId="0">
      <alignment horizontal="right" vertical="center"/>
    </xf>
    <xf numFmtId="0" fontId="94" fillId="0" borderId="0">
      <alignment vertical="center"/>
    </xf>
    <xf numFmtId="0" fontId="95" fillId="0" borderId="0">
      <alignment horizontal="left"/>
    </xf>
    <xf numFmtId="187" fontId="96" fillId="105" borderId="0">
      <alignment horizontal="right" vertical="center"/>
    </xf>
    <xf numFmtId="188" fontId="96" fillId="105" borderId="0">
      <alignment horizontal="right"/>
    </xf>
    <xf numFmtId="189" fontId="96" fillId="0" borderId="0">
      <alignment horizontal="right" vertical="center"/>
    </xf>
    <xf numFmtId="176" fontId="97" fillId="0" borderId="0" applyFill="0" applyBorder="0" applyAlignment="0"/>
    <xf numFmtId="190" fontId="97" fillId="0" borderId="0" applyFill="0" applyBorder="0" applyAlignment="0"/>
    <xf numFmtId="191" fontId="98" fillId="0" borderId="0" applyFill="0" applyBorder="0" applyAlignment="0"/>
    <xf numFmtId="191" fontId="99" fillId="0" borderId="0" applyFill="0" applyBorder="0" applyAlignment="0"/>
    <xf numFmtId="192" fontId="50" fillId="0" borderId="0" applyFill="0" applyBorder="0" applyAlignment="0"/>
    <xf numFmtId="192" fontId="59" fillId="0" borderId="0" applyFill="0" applyBorder="0" applyAlignment="0"/>
    <xf numFmtId="193" fontId="98" fillId="0" borderId="0" applyFill="0" applyBorder="0" applyAlignment="0"/>
    <xf numFmtId="193" fontId="99" fillId="0" borderId="0" applyFill="0" applyBorder="0" applyAlignment="0"/>
    <xf numFmtId="194" fontId="4" fillId="0" borderId="0" applyFill="0" applyBorder="0" applyAlignment="0"/>
    <xf numFmtId="195" fontId="4" fillId="0" borderId="0" applyFill="0" applyBorder="0" applyAlignment="0"/>
    <xf numFmtId="175" fontId="98" fillId="0" borderId="0" applyFill="0" applyBorder="0" applyAlignment="0"/>
    <xf numFmtId="175" fontId="99" fillId="0" borderId="0" applyFill="0" applyBorder="0" applyAlignment="0"/>
    <xf numFmtId="196" fontId="100" fillId="0" borderId="0" applyFill="0" applyBorder="0" applyAlignment="0"/>
    <xf numFmtId="197" fontId="100" fillId="0" borderId="0" applyFill="0" applyBorder="0" applyAlignment="0"/>
    <xf numFmtId="192" fontId="101" fillId="0" borderId="0" applyFill="0" applyBorder="0" applyAlignment="0"/>
    <xf numFmtId="192" fontId="102" fillId="0" borderId="0" applyFill="0" applyBorder="0" applyAlignment="0"/>
    <xf numFmtId="198" fontId="100" fillId="0" borderId="0" applyFill="0" applyBorder="0" applyAlignment="0"/>
    <xf numFmtId="199" fontId="100" fillId="0" borderId="0" applyFill="0" applyBorder="0" applyAlignment="0"/>
    <xf numFmtId="200" fontId="101" fillId="0" borderId="0" applyFill="0" applyBorder="0" applyAlignment="0"/>
    <xf numFmtId="200" fontId="102" fillId="0" borderId="0" applyFill="0" applyBorder="0" applyAlignment="0"/>
    <xf numFmtId="201" fontId="50" fillId="0" borderId="0" applyFill="0" applyBorder="0" applyAlignment="0"/>
    <xf numFmtId="202" fontId="59" fillId="0" borderId="0" applyFill="0" applyBorder="0" applyAlignment="0"/>
    <xf numFmtId="191" fontId="98" fillId="0" borderId="0" applyFill="0" applyBorder="0" applyAlignment="0"/>
    <xf numFmtId="191" fontId="99" fillId="0" borderId="0" applyFill="0" applyBorder="0" applyAlignment="0"/>
    <xf numFmtId="203" fontId="50" fillId="0" borderId="0" applyFill="0" applyBorder="0" applyAlignment="0"/>
    <xf numFmtId="203" fontId="59" fillId="0" borderId="0" applyFill="0" applyBorder="0" applyAlignment="0"/>
    <xf numFmtId="204" fontId="101" fillId="0" borderId="0" applyFill="0" applyBorder="0" applyAlignment="0"/>
    <xf numFmtId="204" fontId="102" fillId="0" borderId="0" applyFill="0" applyBorder="0" applyAlignment="0"/>
    <xf numFmtId="192" fontId="50" fillId="0" borderId="0" applyFill="0" applyBorder="0" applyAlignment="0"/>
    <xf numFmtId="192" fontId="59" fillId="0" borderId="0" applyFill="0" applyBorder="0" applyAlignment="0"/>
    <xf numFmtId="193" fontId="98" fillId="0" borderId="0" applyFill="0" applyBorder="0" applyAlignment="0"/>
    <xf numFmtId="193" fontId="99" fillId="0" borderId="0" applyFill="0" applyBorder="0" applyAlignment="0"/>
    <xf numFmtId="0" fontId="103" fillId="106" borderId="44" applyNumberFormat="0" applyAlignment="0" applyProtection="0"/>
    <xf numFmtId="176" fontId="104" fillId="107" borderId="45" applyNumberFormat="0" applyAlignment="0" applyProtection="0"/>
    <xf numFmtId="0" fontId="104" fillId="107" borderId="45" applyNumberFormat="0" applyAlignment="0" applyProtection="0"/>
    <xf numFmtId="0" fontId="104" fillId="107" borderId="45" applyNumberFormat="0" applyAlignment="0" applyProtection="0"/>
    <xf numFmtId="0" fontId="105" fillId="108" borderId="45" applyNumberFormat="0" applyAlignment="0" applyProtection="0"/>
    <xf numFmtId="176" fontId="104" fillId="107" borderId="45" applyNumberFormat="0" applyAlignment="0" applyProtection="0"/>
    <xf numFmtId="0" fontId="106" fillId="0" borderId="46" applyNumberFormat="0" applyFill="0" applyAlignment="0" applyProtection="0"/>
    <xf numFmtId="176" fontId="107" fillId="0" borderId="0" applyFill="0" applyBorder="0" applyProtection="0">
      <alignment horizontal="center"/>
      <protection locked="0"/>
    </xf>
    <xf numFmtId="0" fontId="107" fillId="0" borderId="0" applyFill="0" applyBorder="0" applyProtection="0">
      <alignment horizontal="center"/>
    </xf>
    <xf numFmtId="0" fontId="108" fillId="0" borderId="0" applyFill="0" applyBorder="0" applyProtection="0">
      <alignment horizontal="center"/>
      <protection locked="0"/>
    </xf>
    <xf numFmtId="0" fontId="108" fillId="0" borderId="0">
      <alignment horizontal="center"/>
    </xf>
    <xf numFmtId="205" fontId="63" fillId="109" borderId="41">
      <alignment vertical="center"/>
    </xf>
    <xf numFmtId="206" fontId="63" fillId="75" borderId="47">
      <alignment vertical="center"/>
    </xf>
    <xf numFmtId="207" fontId="63" fillId="109" borderId="41">
      <alignment vertical="center"/>
    </xf>
    <xf numFmtId="207" fontId="63" fillId="109" borderId="41">
      <alignment vertical="center"/>
    </xf>
    <xf numFmtId="207" fontId="63" fillId="109" borderId="41">
      <alignment vertical="center"/>
    </xf>
    <xf numFmtId="207" fontId="63" fillId="109" borderId="41">
      <alignment vertical="center"/>
    </xf>
    <xf numFmtId="207" fontId="63" fillId="109" borderId="41">
      <alignment vertical="center"/>
    </xf>
    <xf numFmtId="207" fontId="63" fillId="109" borderId="41">
      <alignment vertical="center"/>
    </xf>
    <xf numFmtId="207" fontId="63" fillId="109" borderId="41">
      <alignment vertical="center"/>
    </xf>
    <xf numFmtId="207" fontId="63" fillId="109" borderId="41">
      <alignment vertical="center"/>
    </xf>
    <xf numFmtId="207" fontId="63" fillId="109" borderId="41">
      <alignment vertical="center"/>
    </xf>
    <xf numFmtId="207" fontId="63" fillId="109" borderId="41">
      <alignment vertical="center"/>
    </xf>
    <xf numFmtId="176" fontId="109" fillId="110" borderId="48" applyNumberFormat="0" applyAlignment="0" applyProtection="0"/>
    <xf numFmtId="0" fontId="109" fillId="110" borderId="48" applyNumberFormat="0" applyAlignment="0" applyProtection="0"/>
    <xf numFmtId="0" fontId="110" fillId="111" borderId="48" applyNumberFormat="0" applyAlignment="0" applyProtection="0"/>
    <xf numFmtId="176" fontId="109" fillId="110" borderId="48" applyNumberFormat="0" applyAlignment="0" applyProtection="0"/>
    <xf numFmtId="205" fontId="63" fillId="109" borderId="41">
      <alignment vertical="center"/>
    </xf>
    <xf numFmtId="176" fontId="111" fillId="0" borderId="2">
      <alignment horizontal="center"/>
    </xf>
    <xf numFmtId="208" fontId="4" fillId="0" borderId="0" applyFont="0" applyFill="0" applyBorder="0" applyAlignment="0" applyProtection="0"/>
    <xf numFmtId="209" fontId="57" fillId="0" borderId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207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207" fontId="112" fillId="0" borderId="0" applyFont="0" applyFill="0" applyBorder="0" applyAlignment="0" applyProtection="0"/>
    <xf numFmtId="207" fontId="4" fillId="0" borderId="0" applyFont="0" applyFill="0" applyBorder="0" applyAlignment="0" applyProtection="0"/>
    <xf numFmtId="201" fontId="50" fillId="0" borderId="0" applyFont="0" applyFill="0" applyBorder="0" applyAlignment="0" applyProtection="0"/>
    <xf numFmtId="201" fontId="50" fillId="0" borderId="0" applyFont="0" applyFill="0" applyBorder="0" applyAlignment="0" applyProtection="0"/>
    <xf numFmtId="202" fontId="57" fillId="0" borderId="0" applyFill="0" applyBorder="0" applyAlignment="0" applyProtection="0"/>
    <xf numFmtId="201" fontId="50" fillId="0" borderId="0" applyFont="0" applyFill="0" applyBorder="0" applyAlignment="0" applyProtection="0"/>
    <xf numFmtId="210" fontId="113" fillId="0" borderId="0" applyFont="0" applyFill="0" applyBorder="0" applyAlignment="0" applyProtection="0">
      <alignment horizontal="center"/>
    </xf>
    <xf numFmtId="211" fontId="114" fillId="0" borderId="0" applyFont="0" applyFill="0" applyBorder="0" applyAlignment="0" applyProtection="0"/>
    <xf numFmtId="211" fontId="57" fillId="0" borderId="0" applyFill="0" applyBorder="0" applyAlignment="0" applyProtection="0"/>
    <xf numFmtId="212" fontId="115" fillId="0" borderId="0" applyFont="0" applyFill="0" applyBorder="0" applyAlignment="0" applyProtection="0"/>
    <xf numFmtId="213" fontId="57" fillId="0" borderId="0" applyFill="0" applyBorder="0" applyAlignment="0" applyProtection="0"/>
    <xf numFmtId="212" fontId="115" fillId="0" borderId="0" applyFont="0" applyFill="0" applyBorder="0" applyAlignment="0" applyProtection="0"/>
    <xf numFmtId="211" fontId="114" fillId="0" borderId="0" applyFont="0" applyFill="0" applyBorder="0" applyAlignment="0" applyProtection="0"/>
    <xf numFmtId="214" fontId="116" fillId="0" borderId="0" applyFont="0" applyFill="0" applyBorder="0" applyAlignment="0" applyProtection="0"/>
    <xf numFmtId="214" fontId="57" fillId="0" borderId="0" applyFill="0" applyBorder="0" applyAlignment="0" applyProtection="0"/>
    <xf numFmtId="215" fontId="115" fillId="0" borderId="0" applyFont="0" applyFill="0" applyBorder="0" applyAlignment="0" applyProtection="0"/>
    <xf numFmtId="216" fontId="57" fillId="0" borderId="0" applyFill="0" applyBorder="0" applyAlignment="0" applyProtection="0"/>
    <xf numFmtId="215" fontId="115" fillId="0" borderId="0" applyFont="0" applyFill="0" applyBorder="0" applyAlignment="0" applyProtection="0"/>
    <xf numFmtId="214" fontId="116" fillId="0" borderId="0" applyFont="0" applyFill="0" applyBorder="0" applyAlignment="0" applyProtection="0"/>
    <xf numFmtId="217" fontId="116" fillId="0" borderId="0" applyFont="0" applyFill="0" applyBorder="0" applyAlignment="0" applyProtection="0"/>
    <xf numFmtId="217" fontId="57" fillId="0" borderId="0" applyFill="0" applyBorder="0" applyAlignment="0" applyProtection="0"/>
    <xf numFmtId="218" fontId="115" fillId="0" borderId="0" applyFont="0" applyFill="0" applyBorder="0" applyAlignment="0" applyProtection="0"/>
    <xf numFmtId="219" fontId="57" fillId="0" borderId="0" applyFill="0" applyBorder="0" applyAlignment="0" applyProtection="0"/>
    <xf numFmtId="218" fontId="115" fillId="0" borderId="0" applyFont="0" applyFill="0" applyBorder="0" applyAlignment="0" applyProtection="0"/>
    <xf numFmtId="217" fontId="116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112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112" fillId="0" borderId="0" applyFont="0" applyFill="0" applyBorder="0" applyAlignment="0" applyProtection="0"/>
    <xf numFmtId="220" fontId="16" fillId="0" borderId="0" applyFont="0" applyFill="0" applyBorder="0" applyAlignment="0" applyProtection="0"/>
    <xf numFmtId="172" fontId="8" fillId="0" borderId="0" applyFont="0" applyFill="0" applyBorder="0" applyAlignment="0" applyProtection="0"/>
    <xf numFmtId="221" fontId="57" fillId="0" borderId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222" fontId="20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112" fillId="0" borderId="0" applyFont="0" applyFill="0" applyBorder="0" applyAlignment="0" applyProtection="0"/>
    <xf numFmtId="172" fontId="112" fillId="0" borderId="0" applyFont="0" applyFill="0" applyBorder="0" applyAlignment="0" applyProtection="0"/>
    <xf numFmtId="179" fontId="63" fillId="0" borderId="0" applyFill="0" applyBorder="0" applyAlignment="0" applyProtection="0"/>
    <xf numFmtId="3" fontId="117" fillId="0" borderId="0" applyFont="0" applyFill="0" applyBorder="0" applyAlignment="0" applyProtection="0"/>
    <xf numFmtId="3" fontId="57" fillId="0" borderId="0" applyFill="0" applyBorder="0" applyAlignment="0" applyProtection="0"/>
    <xf numFmtId="3" fontId="117" fillId="0" borderId="0" applyFont="0" applyFill="0" applyBorder="0" applyAlignment="0" applyProtection="0"/>
    <xf numFmtId="0" fontId="57" fillId="112" borderId="45" applyNumberFormat="0" applyAlignment="0" applyProtection="0"/>
    <xf numFmtId="176" fontId="118" fillId="0" borderId="0" applyNumberFormat="0" applyFill="0" applyBorder="0" applyAlignment="0" applyProtection="0"/>
    <xf numFmtId="0" fontId="119" fillId="0" borderId="0"/>
    <xf numFmtId="0" fontId="119" fillId="0" borderId="0" applyNumberFormat="0" applyFill="0" applyBorder="0" applyAlignment="0" applyProtection="0"/>
    <xf numFmtId="0" fontId="119" fillId="0" borderId="0"/>
    <xf numFmtId="176" fontId="120" fillId="0" borderId="0" applyNumberFormat="0" applyAlignment="0">
      <alignment horizontal="left"/>
    </xf>
    <xf numFmtId="0" fontId="120" fillId="0" borderId="0" applyNumberFormat="0" applyAlignment="0"/>
    <xf numFmtId="0" fontId="120" fillId="0" borderId="0"/>
    <xf numFmtId="223" fontId="121" fillId="0" borderId="0" applyFill="0" applyBorder="0" applyProtection="0"/>
    <xf numFmtId="223" fontId="122" fillId="0" borderId="0"/>
    <xf numFmtId="223" fontId="122" fillId="0" borderId="0" applyFill="0" applyBorder="0" applyProtection="0"/>
    <xf numFmtId="223" fontId="122" fillId="0" borderId="0"/>
    <xf numFmtId="224" fontId="114" fillId="0" borderId="0" applyFont="0" applyFill="0" applyBorder="0" applyAlignment="0" applyProtection="0"/>
    <xf numFmtId="225" fontId="57" fillId="0" borderId="0" applyFill="0" applyBorder="0" applyAlignment="0" applyProtection="0"/>
    <xf numFmtId="224" fontId="114" fillId="0" borderId="0" applyFont="0" applyFill="0" applyBorder="0" applyAlignment="0" applyProtection="0"/>
    <xf numFmtId="226" fontId="123" fillId="0" borderId="0" applyFill="0" applyBorder="0" applyProtection="0"/>
    <xf numFmtId="227" fontId="123" fillId="0" borderId="0" applyFill="0" applyBorder="0" applyProtection="0"/>
    <xf numFmtId="226" fontId="16" fillId="0" borderId="0" applyFill="0" applyBorder="0" applyProtection="0"/>
    <xf numFmtId="226" fontId="123" fillId="0" borderId="49" applyFill="0" applyProtection="0"/>
    <xf numFmtId="227" fontId="123" fillId="0" borderId="50" applyFill="0" applyProtection="0"/>
    <xf numFmtId="226" fontId="16" fillId="0" borderId="49" applyFill="0" applyProtection="0"/>
    <xf numFmtId="226" fontId="123" fillId="0" borderId="49" applyFill="0" applyProtection="0"/>
    <xf numFmtId="226" fontId="123" fillId="0" borderId="42" applyFill="0" applyProtection="0"/>
    <xf numFmtId="227" fontId="123" fillId="0" borderId="43" applyFill="0" applyProtection="0"/>
    <xf numFmtId="226" fontId="16" fillId="0" borderId="42" applyFill="0" applyProtection="0"/>
    <xf numFmtId="226" fontId="123" fillId="0" borderId="42" applyFill="0" applyProtection="0"/>
    <xf numFmtId="226" fontId="123" fillId="0" borderId="0" applyFill="0" applyBorder="0" applyProtection="0"/>
    <xf numFmtId="228" fontId="4" fillId="0" borderId="0" applyFont="0" applyFill="0" applyBorder="0" applyAlignment="0" applyProtection="0"/>
    <xf numFmtId="229" fontId="57" fillId="0" borderId="0" applyFill="0" applyBorder="0" applyAlignment="0" applyProtection="0"/>
    <xf numFmtId="228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0" fillId="0" borderId="0" applyFont="0" applyFill="0" applyBorder="0" applyAlignment="0" applyProtection="0"/>
    <xf numFmtId="192" fontId="57" fillId="0" borderId="0" applyFill="0" applyBorder="0" applyAlignment="0" applyProtection="0"/>
    <xf numFmtId="192" fontId="50" fillId="0" borderId="0" applyFont="0" applyFill="0" applyBorder="0" applyAlignment="0" applyProtection="0"/>
    <xf numFmtId="231" fontId="116" fillId="0" borderId="0" applyFont="0" applyFill="0" applyBorder="0" applyAlignment="0" applyProtection="0"/>
    <xf numFmtId="232" fontId="57" fillId="0" borderId="0" applyFill="0" applyBorder="0" applyAlignment="0" applyProtection="0"/>
    <xf numFmtId="233" fontId="115" fillId="0" borderId="0" applyFont="0" applyFill="0" applyBorder="0" applyAlignment="0" applyProtection="0"/>
    <xf numFmtId="234" fontId="57" fillId="0" borderId="0" applyFill="0" applyBorder="0" applyAlignment="0" applyProtection="0"/>
    <xf numFmtId="233" fontId="115" fillId="0" borderId="0" applyFont="0" applyFill="0" applyBorder="0" applyAlignment="0" applyProtection="0"/>
    <xf numFmtId="231" fontId="116" fillId="0" borderId="0" applyFont="0" applyFill="0" applyBorder="0" applyAlignment="0" applyProtection="0"/>
    <xf numFmtId="235" fontId="116" fillId="0" borderId="0" applyFont="0" applyFill="0" applyBorder="0" applyAlignment="0" applyProtection="0"/>
    <xf numFmtId="236" fontId="57" fillId="0" borderId="0" applyFill="0" applyBorder="0" applyAlignment="0" applyProtection="0"/>
    <xf numFmtId="237" fontId="115" fillId="0" borderId="0" applyFont="0" applyFill="0" applyBorder="0" applyAlignment="0" applyProtection="0"/>
    <xf numFmtId="238" fontId="57" fillId="0" borderId="0" applyFill="0" applyBorder="0" applyAlignment="0" applyProtection="0"/>
    <xf numFmtId="237" fontId="115" fillId="0" borderId="0" applyFont="0" applyFill="0" applyBorder="0" applyAlignment="0" applyProtection="0"/>
    <xf numFmtId="235" fontId="116" fillId="0" borderId="0" applyFont="0" applyFill="0" applyBorder="0" applyAlignment="0" applyProtection="0"/>
    <xf numFmtId="239" fontId="116" fillId="0" borderId="0" applyFont="0" applyFill="0" applyBorder="0" applyAlignment="0" applyProtection="0"/>
    <xf numFmtId="240" fontId="57" fillId="0" borderId="0" applyFill="0" applyBorder="0" applyAlignment="0" applyProtection="0"/>
    <xf numFmtId="241" fontId="115" fillId="0" borderId="0" applyFont="0" applyFill="0" applyBorder="0" applyAlignment="0" applyProtection="0"/>
    <xf numFmtId="242" fontId="57" fillId="0" borderId="0" applyFill="0" applyBorder="0" applyAlignment="0" applyProtection="0"/>
    <xf numFmtId="241" fontId="115" fillId="0" borderId="0" applyFont="0" applyFill="0" applyBorder="0" applyAlignment="0" applyProtection="0"/>
    <xf numFmtId="239" fontId="116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37" fontId="124" fillId="0" borderId="51" applyFont="0" applyFill="0" applyBorder="0">
      <protection locked="0"/>
    </xf>
    <xf numFmtId="164" fontId="4" fillId="0" borderId="0" applyFont="0" applyFill="0" applyBorder="0" applyAlignment="0" applyProtection="0"/>
    <xf numFmtId="176" fontId="125" fillId="0" borderId="0" applyFont="0" applyFill="0" applyBorder="0" applyAlignment="0" applyProtection="0"/>
    <xf numFmtId="0" fontId="57" fillId="0" borderId="0" applyFill="0" applyBorder="0" applyAlignment="0" applyProtection="0"/>
    <xf numFmtId="0" fontId="125" fillId="0" borderId="0" applyFont="0" applyFill="0" applyBorder="0" applyAlignment="0" applyProtection="0"/>
    <xf numFmtId="176" fontId="4" fillId="113" borderId="0" applyFont="0" applyFill="0" applyBorder="0" applyAlignment="0" applyProtection="0"/>
    <xf numFmtId="243" fontId="4" fillId="113" borderId="0" applyFont="0" applyFill="0" applyBorder="0" applyAlignment="0" applyProtection="0"/>
    <xf numFmtId="244" fontId="4" fillId="0" borderId="0" applyFont="0" applyFill="0" applyBorder="0" applyAlignment="0" applyProtection="0"/>
    <xf numFmtId="0" fontId="4" fillId="113" borderId="0" applyFont="0" applyFill="0" applyBorder="0" applyAlignment="0" applyProtection="0"/>
    <xf numFmtId="245" fontId="57" fillId="0" borderId="0" applyFill="0" applyBorder="0" applyAlignment="0" applyProtection="0"/>
    <xf numFmtId="190" fontId="4" fillId="113" borderId="0" applyFont="0" applyFill="0" applyBorder="0" applyAlignment="0" applyProtection="0"/>
    <xf numFmtId="14" fontId="97" fillId="0" borderId="0" applyFill="0" applyBorder="0" applyAlignment="0"/>
    <xf numFmtId="14" fontId="126" fillId="0" borderId="0" applyFill="0" applyBorder="0" applyAlignment="0"/>
    <xf numFmtId="14" fontId="126" fillId="0" borderId="0"/>
    <xf numFmtId="176" fontId="4" fillId="113" borderId="0" applyFont="0" applyFill="0" applyBorder="0" applyAlignment="0" applyProtection="0"/>
    <xf numFmtId="246" fontId="57" fillId="0" borderId="0" applyFill="0" applyBorder="0" applyAlignment="0" applyProtection="0"/>
    <xf numFmtId="190" fontId="4" fillId="113" borderId="0" applyFont="0" applyFill="0" applyBorder="0" applyAlignment="0" applyProtection="0"/>
    <xf numFmtId="247" fontId="4" fillId="113" borderId="0" applyFont="0" applyFill="0" applyBorder="0" applyAlignment="0" applyProtection="0"/>
    <xf numFmtId="176" fontId="4" fillId="113" borderId="0" applyFont="0" applyFill="0" applyBorder="0" applyAlignment="0" applyProtection="0"/>
    <xf numFmtId="248" fontId="123" fillId="0" borderId="0" applyFill="0" applyBorder="0" applyProtection="0"/>
    <xf numFmtId="249" fontId="123" fillId="0" borderId="0" applyFill="0" applyBorder="0" applyProtection="0"/>
    <xf numFmtId="248" fontId="16" fillId="0" borderId="0" applyFill="0" applyBorder="0" applyProtection="0"/>
    <xf numFmtId="248" fontId="123" fillId="0" borderId="49" applyFill="0" applyProtection="0"/>
    <xf numFmtId="249" fontId="123" fillId="0" borderId="50" applyFill="0" applyProtection="0"/>
    <xf numFmtId="248" fontId="16" fillId="0" borderId="49" applyFill="0" applyProtection="0"/>
    <xf numFmtId="248" fontId="123" fillId="0" borderId="49" applyFill="0" applyProtection="0"/>
    <xf numFmtId="248" fontId="123" fillId="0" borderId="42" applyFill="0" applyProtection="0"/>
    <xf numFmtId="249" fontId="123" fillId="0" borderId="43" applyFill="0" applyProtection="0"/>
    <xf numFmtId="248" fontId="16" fillId="0" borderId="42" applyFill="0" applyProtection="0"/>
    <xf numFmtId="248" fontId="123" fillId="0" borderId="42" applyFill="0" applyProtection="0"/>
    <xf numFmtId="248" fontId="123" fillId="0" borderId="0" applyFill="0" applyBorder="0" applyProtection="0"/>
    <xf numFmtId="2" fontId="4" fillId="0" borderId="0" applyFill="0" applyProtection="0"/>
    <xf numFmtId="2" fontId="4" fillId="0" borderId="0"/>
    <xf numFmtId="38" fontId="79" fillId="0" borderId="52">
      <alignment vertical="center"/>
    </xf>
    <xf numFmtId="38" fontId="79" fillId="0" borderId="53">
      <alignment vertical="center"/>
    </xf>
    <xf numFmtId="38" fontId="79" fillId="0" borderId="52">
      <alignment vertical="center"/>
    </xf>
    <xf numFmtId="250" fontId="127" fillId="0" borderId="0" applyFont="0" applyFill="0" applyBorder="0" applyAlignment="0" applyProtection="0"/>
    <xf numFmtId="251" fontId="127" fillId="0" borderId="0" applyFont="0" applyFill="0" applyBorder="0" applyAlignment="0" applyProtection="0"/>
    <xf numFmtId="176" fontId="91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201" fontId="50" fillId="0" borderId="0" applyFill="0" applyBorder="0" applyAlignment="0"/>
    <xf numFmtId="202" fontId="59" fillId="0" borderId="0" applyFill="0" applyBorder="0" applyAlignment="0"/>
    <xf numFmtId="191" fontId="98" fillId="0" borderId="0" applyFill="0" applyBorder="0" applyAlignment="0"/>
    <xf numFmtId="191" fontId="99" fillId="0" borderId="0" applyFill="0" applyBorder="0" applyAlignment="0"/>
    <xf numFmtId="192" fontId="50" fillId="0" borderId="0" applyFill="0" applyBorder="0" applyAlignment="0"/>
    <xf numFmtId="192" fontId="59" fillId="0" borderId="0" applyFill="0" applyBorder="0" applyAlignment="0"/>
    <xf numFmtId="193" fontId="98" fillId="0" borderId="0" applyFill="0" applyBorder="0" applyAlignment="0"/>
    <xf numFmtId="193" fontId="99" fillId="0" borderId="0" applyFill="0" applyBorder="0" applyAlignment="0"/>
    <xf numFmtId="201" fontId="50" fillId="0" borderId="0" applyFill="0" applyBorder="0" applyAlignment="0"/>
    <xf numFmtId="202" fontId="59" fillId="0" borderId="0" applyFill="0" applyBorder="0" applyAlignment="0"/>
    <xf numFmtId="191" fontId="98" fillId="0" borderId="0" applyFill="0" applyBorder="0" applyAlignment="0"/>
    <xf numFmtId="191" fontId="99" fillId="0" borderId="0" applyFill="0" applyBorder="0" applyAlignment="0"/>
    <xf numFmtId="203" fontId="50" fillId="0" borderId="0" applyFill="0" applyBorder="0" applyAlignment="0"/>
    <xf numFmtId="203" fontId="59" fillId="0" borderId="0" applyFill="0" applyBorder="0" applyAlignment="0"/>
    <xf numFmtId="204" fontId="101" fillId="0" borderId="0" applyFill="0" applyBorder="0" applyAlignment="0"/>
    <xf numFmtId="204" fontId="102" fillId="0" borderId="0" applyFill="0" applyBorder="0" applyAlignment="0"/>
    <xf numFmtId="192" fontId="50" fillId="0" borderId="0" applyFill="0" applyBorder="0" applyAlignment="0"/>
    <xf numFmtId="192" fontId="59" fillId="0" borderId="0" applyFill="0" applyBorder="0" applyAlignment="0"/>
    <xf numFmtId="193" fontId="98" fillId="0" borderId="0" applyFill="0" applyBorder="0" applyAlignment="0"/>
    <xf numFmtId="193" fontId="99" fillId="0" borderId="0" applyFill="0" applyBorder="0" applyAlignment="0"/>
    <xf numFmtId="176" fontId="128" fillId="0" borderId="0" applyNumberFormat="0" applyAlignment="0">
      <alignment horizontal="left"/>
    </xf>
    <xf numFmtId="0" fontId="128" fillId="0" borderId="0" applyNumberFormat="0" applyAlignment="0"/>
    <xf numFmtId="0" fontId="128" fillId="0" borderId="0"/>
    <xf numFmtId="0" fontId="129" fillId="52" borderId="44" applyNumberFormat="0" applyAlignment="0" applyProtection="0"/>
    <xf numFmtId="0" fontId="130" fillId="114" borderId="0" applyNumberFormat="0" applyBorder="0" applyAlignment="0" applyProtection="0"/>
    <xf numFmtId="176" fontId="9" fillId="0" borderId="0" applyFont="0" applyFill="0" applyBorder="0" applyAlignment="0" applyProtection="0"/>
    <xf numFmtId="190" fontId="57" fillId="0" borderId="0" applyFill="0" applyBorder="0" applyAlignment="0" applyProtection="0"/>
    <xf numFmtId="0" fontId="9" fillId="0" borderId="0" applyFont="0" applyFill="0" applyBorder="0" applyAlignment="0" applyProtection="0"/>
    <xf numFmtId="0" fontId="57" fillId="0" borderId="0"/>
    <xf numFmtId="176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57" fillId="0" borderId="0"/>
    <xf numFmtId="252" fontId="131" fillId="0" borderId="0"/>
    <xf numFmtId="176" fontId="132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76" fontId="132" fillId="0" borderId="0" applyNumberFormat="0" applyFill="0" applyBorder="0" applyAlignment="0" applyProtection="0"/>
    <xf numFmtId="2" fontId="117" fillId="0" borderId="0" applyFont="0" applyFill="0" applyBorder="0" applyAlignment="0" applyProtection="0"/>
    <xf numFmtId="2" fontId="57" fillId="0" borderId="0" applyFill="0" applyBorder="0" applyAlignment="0" applyProtection="0"/>
    <xf numFmtId="2" fontId="117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253" fontId="9" fillId="0" borderId="0">
      <alignment horizontal="right"/>
    </xf>
    <xf numFmtId="254" fontId="9" fillId="0" borderId="0">
      <alignment horizontal="right"/>
    </xf>
    <xf numFmtId="253" fontId="9" fillId="0" borderId="0">
      <alignment horizontal="right"/>
    </xf>
    <xf numFmtId="253" fontId="9" fillId="0" borderId="0">
      <alignment horizontal="right"/>
    </xf>
    <xf numFmtId="253" fontId="9" fillId="0" borderId="0">
      <alignment horizontal="right"/>
    </xf>
    <xf numFmtId="10" fontId="135" fillId="115" borderId="1" applyNumberFormat="0" applyFill="0" applyBorder="0" applyAlignment="0" applyProtection="0">
      <protection locked="0"/>
    </xf>
    <xf numFmtId="0" fontId="135" fillId="0" borderId="0" applyNumberFormat="0" applyFill="0" applyBorder="0" applyAlignment="0" applyProtection="0"/>
    <xf numFmtId="0" fontId="136" fillId="0" borderId="0"/>
    <xf numFmtId="0" fontId="137" fillId="0" borderId="0">
      <alignment vertical="center"/>
    </xf>
    <xf numFmtId="176" fontId="59" fillId="0" borderId="0" applyNumberFormat="0" applyFont="0" applyBorder="0" applyAlignment="0"/>
    <xf numFmtId="0" fontId="57" fillId="0" borderId="0" applyNumberFormat="0" applyBorder="0" applyAlignment="0"/>
    <xf numFmtId="0" fontId="59" fillId="0" borderId="0" applyNumberFormat="0" applyFont="0" applyBorder="0" applyAlignment="0"/>
    <xf numFmtId="176" fontId="138" fillId="57" borderId="0" applyNumberFormat="0" applyBorder="0" applyAlignment="0" applyProtection="0"/>
    <xf numFmtId="0" fontId="138" fillId="57" borderId="0" applyNumberFormat="0" applyBorder="0" applyAlignment="0" applyProtection="0"/>
    <xf numFmtId="0" fontId="139" fillId="58" borderId="0" applyNumberFormat="0" applyBorder="0" applyAlignment="0" applyProtection="0"/>
    <xf numFmtId="176" fontId="138" fillId="57" borderId="0" applyNumberFormat="0" applyBorder="0" applyAlignment="0" applyProtection="0"/>
    <xf numFmtId="38" fontId="94" fillId="116" borderId="0" applyNumberFormat="0" applyBorder="0" applyAlignment="0" applyProtection="0"/>
    <xf numFmtId="0" fontId="94" fillId="108" borderId="0" applyNumberFormat="0" applyBorder="0" applyAlignment="0" applyProtection="0"/>
    <xf numFmtId="38" fontId="94" fillId="116" borderId="0" applyNumberFormat="0" applyBorder="0" applyAlignment="0" applyProtection="0"/>
    <xf numFmtId="176" fontId="140" fillId="0" borderId="54" applyNumberFormat="0" applyAlignment="0" applyProtection="0">
      <alignment horizontal="left" vertical="center"/>
    </xf>
    <xf numFmtId="0" fontId="140" fillId="0" borderId="55" applyNumberFormat="0" applyAlignment="0" applyProtection="0"/>
    <xf numFmtId="0" fontId="141" fillId="0" borderId="54" applyNumberFormat="0" applyAlignment="0" applyProtection="0">
      <alignment horizontal="left" vertical="center"/>
    </xf>
    <xf numFmtId="0" fontId="141" fillId="0" borderId="54" applyNumberFormat="0" applyAlignment="0" applyProtection="0">
      <alignment horizontal="left" vertical="center"/>
    </xf>
    <xf numFmtId="0" fontId="141" fillId="0" borderId="54" applyNumberFormat="0" applyAlignment="0" applyProtection="0">
      <alignment horizontal="left" vertical="center"/>
    </xf>
    <xf numFmtId="0" fontId="141" fillId="0" borderId="54" applyNumberFormat="0" applyAlignment="0" applyProtection="0">
      <alignment horizontal="left" vertical="center"/>
    </xf>
    <xf numFmtId="0" fontId="141" fillId="0" borderId="54" applyNumberFormat="0" applyAlignment="0" applyProtection="0">
      <alignment horizontal="left" vertical="center"/>
    </xf>
    <xf numFmtId="176" fontId="140" fillId="0" borderId="6">
      <alignment horizontal="left" vertical="center"/>
    </xf>
    <xf numFmtId="0" fontId="140" fillId="0" borderId="56">
      <alignment horizontal="left" vertical="center"/>
    </xf>
    <xf numFmtId="0" fontId="141" fillId="0" borderId="6">
      <alignment horizontal="left" vertical="center"/>
    </xf>
    <xf numFmtId="0" fontId="141" fillId="0" borderId="6">
      <alignment horizontal="left" vertical="center"/>
    </xf>
    <xf numFmtId="0" fontId="141" fillId="0" borderId="6">
      <alignment horizontal="left" vertical="center"/>
    </xf>
    <xf numFmtId="0" fontId="141" fillId="0" borderId="6">
      <alignment horizontal="left" vertical="center"/>
    </xf>
    <xf numFmtId="14" fontId="142" fillId="117" borderId="57">
      <alignment horizontal="center" vertical="center" wrapText="1"/>
    </xf>
    <xf numFmtId="176" fontId="143" fillId="0" borderId="58" applyNumberFormat="0" applyFill="0" applyAlignment="0" applyProtection="0"/>
    <xf numFmtId="0" fontId="144" fillId="0" borderId="58"/>
    <xf numFmtId="0" fontId="144" fillId="0" borderId="58"/>
    <xf numFmtId="0" fontId="143" fillId="0" borderId="58" applyNumberFormat="0" applyFill="0" applyAlignment="0" applyProtection="0"/>
    <xf numFmtId="0" fontId="144" fillId="0" borderId="58" applyNumberFormat="0" applyFill="0" applyAlignment="0" applyProtection="0"/>
    <xf numFmtId="176" fontId="143" fillId="0" borderId="58" applyNumberFormat="0" applyFill="0" applyAlignment="0" applyProtection="0"/>
    <xf numFmtId="176" fontId="145" fillId="0" borderId="59" applyNumberFormat="0" applyFill="0" applyAlignment="0" applyProtection="0"/>
    <xf numFmtId="0" fontId="145" fillId="0" borderId="59" applyNumberFormat="0" applyFill="0" applyAlignment="0" applyProtection="0"/>
    <xf numFmtId="0" fontId="146" fillId="0" borderId="59" applyNumberFormat="0" applyFill="0" applyAlignment="0" applyProtection="0"/>
    <xf numFmtId="176" fontId="145" fillId="0" borderId="59" applyNumberFormat="0" applyFill="0" applyAlignment="0" applyProtection="0"/>
    <xf numFmtId="176" fontId="147" fillId="0" borderId="60" applyNumberFormat="0" applyFill="0" applyAlignment="0" applyProtection="0"/>
    <xf numFmtId="0" fontId="147" fillId="0" borderId="60" applyNumberFormat="0" applyFill="0" applyAlignment="0" applyProtection="0"/>
    <xf numFmtId="0" fontId="148" fillId="0" borderId="60" applyNumberFormat="0" applyFill="0" applyAlignment="0" applyProtection="0"/>
    <xf numFmtId="176" fontId="147" fillId="0" borderId="60" applyNumberFormat="0" applyFill="0" applyAlignment="0" applyProtection="0"/>
    <xf numFmtId="176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76" fontId="147" fillId="0" borderId="0" applyNumberFormat="0" applyFill="0" applyBorder="0" applyAlignment="0" applyProtection="0"/>
    <xf numFmtId="14" fontId="142" fillId="62" borderId="61">
      <alignment horizontal="center" vertical="center" wrapText="1"/>
    </xf>
    <xf numFmtId="176" fontId="107" fillId="0" borderId="0" applyFill="0" applyAlignment="0" applyProtection="0">
      <protection locked="0"/>
    </xf>
    <xf numFmtId="0" fontId="107" fillId="0" borderId="0" applyFill="0" applyAlignment="0" applyProtection="0"/>
    <xf numFmtId="0" fontId="108" fillId="0" borderId="0" applyFill="0" applyAlignment="0" applyProtection="0">
      <protection locked="0"/>
    </xf>
    <xf numFmtId="0" fontId="108" fillId="0" borderId="0"/>
    <xf numFmtId="176" fontId="107" fillId="0" borderId="31" applyFill="0" applyAlignment="0" applyProtection="0">
      <protection locked="0"/>
    </xf>
    <xf numFmtId="0" fontId="107" fillId="0" borderId="62" applyFill="0" applyAlignment="0" applyProtection="0"/>
    <xf numFmtId="0" fontId="108" fillId="0" borderId="31" applyFill="0" applyAlignment="0" applyProtection="0">
      <protection locked="0"/>
    </xf>
    <xf numFmtId="0" fontId="107" fillId="0" borderId="31" applyFill="0" applyAlignment="0" applyProtection="0">
      <protection locked="0"/>
    </xf>
    <xf numFmtId="14" fontId="142" fillId="117" borderId="57">
      <alignment horizontal="center" vertical="center" wrapText="1"/>
    </xf>
    <xf numFmtId="0" fontId="149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4" fillId="0" borderId="0"/>
    <xf numFmtId="178" fontId="55" fillId="0" borderId="0">
      <protection locked="0"/>
    </xf>
    <xf numFmtId="178" fontId="56" fillId="0" borderId="0">
      <protection locked="0"/>
    </xf>
    <xf numFmtId="255" fontId="4" fillId="44" borderId="1" applyNumberFormat="0" applyFont="0" applyAlignment="0">
      <protection locked="0"/>
    </xf>
    <xf numFmtId="10" fontId="94" fillId="118" borderId="1" applyNumberFormat="0" applyBorder="0" applyAlignment="0" applyProtection="0"/>
    <xf numFmtId="0" fontId="94" fillId="119" borderId="0" applyNumberFormat="0" applyBorder="0" applyAlignment="0" applyProtection="0"/>
    <xf numFmtId="10" fontId="94" fillId="118" borderId="1" applyNumberFormat="0" applyBorder="0" applyAlignment="0" applyProtection="0"/>
    <xf numFmtId="255" fontId="4" fillId="44" borderId="1" applyNumberFormat="0" applyFont="0" applyAlignment="0">
      <protection locked="0"/>
    </xf>
    <xf numFmtId="255" fontId="4" fillId="44" borderId="1" applyNumberFormat="0" applyFont="0" applyAlignment="0">
      <protection locked="0"/>
    </xf>
    <xf numFmtId="255" fontId="4" fillId="44" borderId="1" applyNumberFormat="0" applyFont="0" applyAlignment="0">
      <protection locked="0"/>
    </xf>
    <xf numFmtId="255" fontId="4" fillId="44" borderId="1" applyNumberFormat="0" applyFont="0" applyAlignment="0">
      <protection locked="0"/>
    </xf>
    <xf numFmtId="255" fontId="4" fillId="44" borderId="1" applyNumberFormat="0" applyFont="0" applyAlignment="0">
      <protection locked="0"/>
    </xf>
    <xf numFmtId="255" fontId="4" fillId="44" borderId="1" applyNumberFormat="0" applyFont="0" applyAlignment="0">
      <protection locked="0"/>
    </xf>
    <xf numFmtId="255" fontId="4" fillId="44" borderId="1" applyNumberFormat="0" applyFont="0" applyAlignment="0">
      <protection locked="0"/>
    </xf>
    <xf numFmtId="255" fontId="4" fillId="44" borderId="1" applyNumberFormat="0" applyFont="0" applyAlignment="0">
      <protection locked="0"/>
    </xf>
    <xf numFmtId="255" fontId="4" fillId="44" borderId="1" applyNumberFormat="0" applyFont="0" applyAlignment="0">
      <protection locked="0"/>
    </xf>
    <xf numFmtId="255" fontId="4" fillId="44" borderId="1" applyNumberFormat="0" applyFont="0" applyAlignment="0">
      <protection locked="0"/>
    </xf>
    <xf numFmtId="255" fontId="4" fillId="44" borderId="1" applyNumberFormat="0" applyFont="0" applyAlignment="0">
      <protection locked="0"/>
    </xf>
    <xf numFmtId="255" fontId="4" fillId="44" borderId="1" applyNumberFormat="0" applyFont="0" applyAlignment="0">
      <protection locked="0"/>
    </xf>
    <xf numFmtId="255" fontId="4" fillId="44" borderId="1" applyNumberFormat="0" applyFont="0" applyAlignment="0">
      <protection locked="0"/>
    </xf>
    <xf numFmtId="0" fontId="57" fillId="120" borderId="63" applyNumberFormat="0" applyAlignment="0">
      <protection locked="0"/>
    </xf>
    <xf numFmtId="0" fontId="57" fillId="120" borderId="63" applyNumberFormat="0" applyAlignment="0">
      <protection locked="0"/>
    </xf>
    <xf numFmtId="0" fontId="57" fillId="120" borderId="63" applyNumberFormat="0" applyAlignment="0">
      <protection locked="0"/>
    </xf>
    <xf numFmtId="0" fontId="57" fillId="120" borderId="63" applyNumberFormat="0" applyAlignment="0">
      <protection locked="0"/>
    </xf>
    <xf numFmtId="0" fontId="57" fillId="120" borderId="63" applyNumberFormat="0" applyAlignment="0">
      <protection locked="0"/>
    </xf>
    <xf numFmtId="176" fontId="150" fillId="0" borderId="1"/>
    <xf numFmtId="0" fontId="150" fillId="0" borderId="63"/>
    <xf numFmtId="0" fontId="151" fillId="0" borderId="1"/>
    <xf numFmtId="0" fontId="150" fillId="0" borderId="1"/>
    <xf numFmtId="255" fontId="4" fillId="44" borderId="1" applyNumberFormat="0" applyFont="0" applyAlignment="0">
      <protection locked="0"/>
    </xf>
    <xf numFmtId="40" fontId="152" fillId="0" borderId="0">
      <protection locked="0"/>
    </xf>
    <xf numFmtId="40" fontId="152" fillId="0" borderId="0">
      <protection locked="0"/>
    </xf>
    <xf numFmtId="1" fontId="153" fillId="0" borderId="0">
      <alignment horizontal="center"/>
      <protection locked="0"/>
    </xf>
    <xf numFmtId="0" fontId="88" fillId="48" borderId="0" applyNumberFormat="0" applyBorder="0" applyAlignment="0" applyProtection="0"/>
    <xf numFmtId="256" fontId="126" fillId="0" borderId="0" applyFont="0" applyFill="0" applyBorder="0" applyAlignment="0" applyProtection="0"/>
    <xf numFmtId="257" fontId="57" fillId="0" borderId="0" applyFill="0" applyBorder="0" applyAlignment="0" applyProtection="0"/>
    <xf numFmtId="256" fontId="126" fillId="0" borderId="0" applyFont="0" applyFill="0" applyBorder="0" applyAlignment="0" applyProtection="0"/>
    <xf numFmtId="256" fontId="126" fillId="0" borderId="0" applyFont="0" applyFill="0" applyBorder="0" applyAlignment="0" applyProtection="0"/>
    <xf numFmtId="256" fontId="126" fillId="0" borderId="0" applyFont="0" applyFill="0" applyBorder="0" applyAlignment="0" applyProtection="0"/>
    <xf numFmtId="258" fontId="154" fillId="0" borderId="0" applyFont="0" applyFill="0" applyBorder="0" applyAlignment="0" applyProtection="0"/>
    <xf numFmtId="259" fontId="57" fillId="0" borderId="0" applyFill="0" applyBorder="0" applyAlignment="0" applyProtection="0"/>
    <xf numFmtId="258" fontId="154" fillId="0" borderId="0" applyFont="0" applyFill="0" applyBorder="0" applyAlignment="0" applyProtection="0"/>
    <xf numFmtId="38" fontId="155" fillId="0" borderId="0"/>
    <xf numFmtId="38" fontId="155" fillId="0" borderId="0"/>
    <xf numFmtId="38" fontId="155" fillId="0" borderId="0"/>
    <xf numFmtId="38" fontId="156" fillId="0" borderId="0"/>
    <xf numFmtId="38" fontId="156" fillId="0" borderId="0"/>
    <xf numFmtId="38" fontId="156" fillId="0" borderId="0"/>
    <xf numFmtId="38" fontId="157" fillId="0" borderId="0"/>
    <xf numFmtId="38" fontId="157" fillId="0" borderId="0"/>
    <xf numFmtId="38" fontId="157" fillId="0" borderId="0"/>
    <xf numFmtId="38" fontId="158" fillId="0" borderId="0"/>
    <xf numFmtId="38" fontId="158" fillId="0" borderId="0"/>
    <xf numFmtId="38" fontId="158" fillId="0" borderId="0"/>
    <xf numFmtId="176" fontId="114" fillId="0" borderId="0"/>
    <xf numFmtId="0" fontId="9" fillId="0" borderId="0"/>
    <xf numFmtId="176" fontId="114" fillId="0" borderId="0"/>
    <xf numFmtId="0" fontId="9" fillId="0" borderId="0"/>
    <xf numFmtId="0" fontId="9" fillId="0" borderId="0"/>
    <xf numFmtId="176" fontId="114" fillId="0" borderId="0"/>
    <xf numFmtId="201" fontId="50" fillId="0" borderId="0" applyFill="0" applyBorder="0" applyAlignment="0"/>
    <xf numFmtId="202" fontId="59" fillId="0" borderId="0" applyFill="0" applyBorder="0" applyAlignment="0"/>
    <xf numFmtId="191" fontId="98" fillId="0" borderId="0" applyFill="0" applyBorder="0" applyAlignment="0"/>
    <xf numFmtId="191" fontId="99" fillId="0" borderId="0" applyFill="0" applyBorder="0" applyAlignment="0"/>
    <xf numFmtId="192" fontId="50" fillId="0" borderId="0" applyFill="0" applyBorder="0" applyAlignment="0"/>
    <xf numFmtId="192" fontId="59" fillId="0" borderId="0" applyFill="0" applyBorder="0" applyAlignment="0"/>
    <xf numFmtId="193" fontId="98" fillId="0" borderId="0" applyFill="0" applyBorder="0" applyAlignment="0"/>
    <xf numFmtId="193" fontId="99" fillId="0" borderId="0" applyFill="0" applyBorder="0" applyAlignment="0"/>
    <xf numFmtId="201" fontId="50" fillId="0" borderId="0" applyFill="0" applyBorder="0" applyAlignment="0"/>
    <xf numFmtId="202" fontId="59" fillId="0" borderId="0" applyFill="0" applyBorder="0" applyAlignment="0"/>
    <xf numFmtId="191" fontId="98" fillId="0" borderId="0" applyFill="0" applyBorder="0" applyAlignment="0"/>
    <xf numFmtId="191" fontId="99" fillId="0" borderId="0" applyFill="0" applyBorder="0" applyAlignment="0"/>
    <xf numFmtId="203" fontId="50" fillId="0" borderId="0" applyFill="0" applyBorder="0" applyAlignment="0"/>
    <xf numFmtId="203" fontId="59" fillId="0" borderId="0" applyFill="0" applyBorder="0" applyAlignment="0"/>
    <xf numFmtId="204" fontId="101" fillId="0" borderId="0" applyFill="0" applyBorder="0" applyAlignment="0"/>
    <xf numFmtId="204" fontId="102" fillId="0" borderId="0" applyFill="0" applyBorder="0" applyAlignment="0"/>
    <xf numFmtId="192" fontId="50" fillId="0" borderId="0" applyFill="0" applyBorder="0" applyAlignment="0"/>
    <xf numFmtId="192" fontId="59" fillId="0" borderId="0" applyFill="0" applyBorder="0" applyAlignment="0"/>
    <xf numFmtId="193" fontId="98" fillId="0" borderId="0" applyFill="0" applyBorder="0" applyAlignment="0"/>
    <xf numFmtId="193" fontId="99" fillId="0" borderId="0" applyFill="0" applyBorder="0" applyAlignment="0"/>
    <xf numFmtId="176" fontId="159" fillId="0" borderId="64" applyNumberFormat="0" applyFill="0" applyAlignment="0" applyProtection="0"/>
    <xf numFmtId="0" fontId="159" fillId="0" borderId="64" applyNumberFormat="0" applyFill="0" applyAlignment="0" applyProtection="0"/>
    <xf numFmtId="0" fontId="160" fillId="0" borderId="64" applyNumberFormat="0" applyFill="0" applyAlignment="0" applyProtection="0"/>
    <xf numFmtId="176" fontId="159" fillId="0" borderId="64" applyNumberFormat="0" applyFill="0" applyAlignment="0" applyProtection="0"/>
    <xf numFmtId="260" fontId="4" fillId="0" borderId="0" applyFont="0" applyFill="0" applyBorder="0" applyAlignment="0" applyProtection="0"/>
    <xf numFmtId="261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22" fontId="4" fillId="0" borderId="0" applyFont="0" applyFill="0" applyBorder="0" applyAlignment="0" applyProtection="0"/>
    <xf numFmtId="0" fontId="57" fillId="0" borderId="0"/>
    <xf numFmtId="0" fontId="57" fillId="0" borderId="0"/>
    <xf numFmtId="262" fontId="4" fillId="0" borderId="0" applyFont="0" applyFill="0" applyBorder="0" applyAlignment="0" applyProtection="0"/>
    <xf numFmtId="263" fontId="4" fillId="0" borderId="0" applyFont="0" applyFill="0" applyBorder="0" applyAlignment="0" applyProtection="0"/>
    <xf numFmtId="176" fontId="74" fillId="0" borderId="0" applyFont="0" applyFill="0" applyBorder="0" applyAlignment="0" applyProtection="0"/>
    <xf numFmtId="176" fontId="74" fillId="0" borderId="0" applyFont="0" applyFill="0" applyBorder="0" applyAlignment="0" applyProtection="0"/>
    <xf numFmtId="264" fontId="4" fillId="0" borderId="0" applyFont="0" applyFill="0" applyBorder="0" applyAlignment="0" applyProtection="0"/>
    <xf numFmtId="265" fontId="4" fillId="0" borderId="0" applyFont="0" applyFill="0" applyBorder="0" applyAlignment="0" applyProtection="0"/>
    <xf numFmtId="176" fontId="161" fillId="0" borderId="0">
      <protection locked="0"/>
    </xf>
    <xf numFmtId="176" fontId="162" fillId="121" borderId="0" applyNumberFormat="0" applyBorder="0" applyAlignment="0" applyProtection="0"/>
    <xf numFmtId="0" fontId="162" fillId="121" borderId="0" applyNumberFormat="0" applyBorder="0" applyAlignment="0" applyProtection="0"/>
    <xf numFmtId="0" fontId="163" fillId="120" borderId="0" applyNumberFormat="0" applyBorder="0" applyAlignment="0" applyProtection="0"/>
    <xf numFmtId="176" fontId="162" fillId="121" borderId="0" applyNumberFormat="0" applyBorder="0" applyAlignment="0" applyProtection="0"/>
    <xf numFmtId="0" fontId="164" fillId="122" borderId="0" applyNumberFormat="0" applyBorder="0" applyAlignment="0" applyProtection="0"/>
    <xf numFmtId="176" fontId="79" fillId="0" borderId="65"/>
    <xf numFmtId="0" fontId="79" fillId="0" borderId="66"/>
    <xf numFmtId="0" fontId="79" fillId="0" borderId="65"/>
    <xf numFmtId="266" fontId="4" fillId="0" borderId="0"/>
    <xf numFmtId="266" fontId="4" fillId="0" borderId="0"/>
    <xf numFmtId="0" fontId="165" fillId="0" borderId="0"/>
    <xf numFmtId="0" fontId="166" fillId="0" borderId="0"/>
    <xf numFmtId="0" fontId="8" fillId="0" borderId="0"/>
    <xf numFmtId="0" fontId="8" fillId="0" borderId="0"/>
    <xf numFmtId="0" fontId="8" fillId="0" borderId="0"/>
    <xf numFmtId="0" fontId="112" fillId="0" borderId="0"/>
    <xf numFmtId="0" fontId="167" fillId="0" borderId="0"/>
    <xf numFmtId="0" fontId="112" fillId="0" borderId="0"/>
    <xf numFmtId="0" fontId="59" fillId="0" borderId="0"/>
    <xf numFmtId="0" fontId="2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267" fontId="74" fillId="0" borderId="0"/>
    <xf numFmtId="0" fontId="8" fillId="0" borderId="0"/>
    <xf numFmtId="0" fontId="59" fillId="0" borderId="0"/>
    <xf numFmtId="0" fontId="168" fillId="0" borderId="0"/>
    <xf numFmtId="0" fontId="4" fillId="0" borderId="0"/>
    <xf numFmtId="0" fontId="168" fillId="0" borderId="0"/>
    <xf numFmtId="176" fontId="74" fillId="0" borderId="0"/>
    <xf numFmtId="176" fontId="8" fillId="0" borderId="0"/>
    <xf numFmtId="0" fontId="59" fillId="0" borderId="0"/>
    <xf numFmtId="0" fontId="20" fillId="0" borderId="0"/>
    <xf numFmtId="176" fontId="74" fillId="0" borderId="0"/>
    <xf numFmtId="0" fontId="8" fillId="0" borderId="0"/>
    <xf numFmtId="0" fontId="8" fillId="0" borderId="0"/>
    <xf numFmtId="0" fontId="59" fillId="0" borderId="0"/>
    <xf numFmtId="0" fontId="57" fillId="0" borderId="0"/>
    <xf numFmtId="0" fontId="57" fillId="0" borderId="0"/>
    <xf numFmtId="0" fontId="1" fillId="0" borderId="0"/>
    <xf numFmtId="0" fontId="8" fillId="0" borderId="0"/>
    <xf numFmtId="0" fontId="57" fillId="0" borderId="0"/>
    <xf numFmtId="0" fontId="57" fillId="0" borderId="0"/>
    <xf numFmtId="0" fontId="1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112" fillId="0" borderId="0"/>
    <xf numFmtId="0" fontId="112" fillId="0" borderId="0"/>
    <xf numFmtId="0" fontId="4" fillId="0" borderId="0"/>
    <xf numFmtId="176" fontId="83" fillId="0" borderId="0"/>
    <xf numFmtId="0" fontId="12" fillId="0" borderId="0"/>
    <xf numFmtId="0" fontId="83" fillId="0" borderId="0"/>
    <xf numFmtId="176" fontId="50" fillId="0" borderId="0"/>
    <xf numFmtId="176" fontId="80" fillId="81" borderId="44" applyNumberFormat="0" applyFont="0" applyAlignment="0" applyProtection="0"/>
    <xf numFmtId="0" fontId="80" fillId="81" borderId="44" applyNumberFormat="0" applyFont="0" applyAlignment="0" applyProtection="0"/>
    <xf numFmtId="0" fontId="80" fillId="81" borderId="44" applyNumberFormat="0" applyFont="0" applyAlignment="0" applyProtection="0"/>
    <xf numFmtId="0" fontId="57" fillId="119" borderId="44" applyNumberFormat="0" applyAlignment="0" applyProtection="0"/>
    <xf numFmtId="176" fontId="80" fillId="81" borderId="44" applyNumberFormat="0" applyFont="0" applyAlignment="0" applyProtection="0"/>
    <xf numFmtId="268" fontId="4" fillId="113" borderId="0"/>
    <xf numFmtId="269" fontId="4" fillId="123" borderId="0"/>
    <xf numFmtId="268" fontId="4" fillId="113" borderId="0"/>
    <xf numFmtId="268" fontId="4" fillId="113" borderId="0"/>
    <xf numFmtId="178" fontId="56" fillId="0" borderId="0">
      <protection locked="0"/>
    </xf>
    <xf numFmtId="178" fontId="56" fillId="0" borderId="0">
      <protection locked="0"/>
    </xf>
    <xf numFmtId="174" fontId="169" fillId="0" borderId="0" applyFont="0" applyFill="0" applyBorder="0" applyAlignment="0" applyProtection="0"/>
    <xf numFmtId="222" fontId="170" fillId="0" borderId="0" applyFont="0" applyFill="0" applyBorder="0" applyAlignment="0" applyProtection="0"/>
    <xf numFmtId="270" fontId="169" fillId="0" borderId="0" applyFont="0" applyFill="0" applyBorder="0" applyAlignment="0" applyProtection="0"/>
    <xf numFmtId="271" fontId="8" fillId="0" borderId="0" applyFont="0" applyFill="0" applyBorder="0" applyAlignment="0" applyProtection="0"/>
    <xf numFmtId="272" fontId="8" fillId="0" borderId="0" applyFont="0" applyFill="0" applyBorder="0" applyAlignment="0" applyProtection="0"/>
    <xf numFmtId="176" fontId="171" fillId="107" borderId="67" applyNumberFormat="0" applyAlignment="0" applyProtection="0"/>
    <xf numFmtId="0" fontId="171" fillId="107" borderId="67" applyNumberFormat="0" applyAlignment="0" applyProtection="0"/>
    <xf numFmtId="0" fontId="171" fillId="107" borderId="67" applyNumberFormat="0" applyAlignment="0" applyProtection="0"/>
    <xf numFmtId="0" fontId="172" fillId="108" borderId="67" applyNumberFormat="0" applyAlignment="0" applyProtection="0"/>
    <xf numFmtId="176" fontId="171" fillId="107" borderId="67" applyNumberFormat="0" applyAlignment="0" applyProtection="0"/>
    <xf numFmtId="176" fontId="173" fillId="113" borderId="0"/>
    <xf numFmtId="0" fontId="173" fillId="123" borderId="0"/>
    <xf numFmtId="0" fontId="173" fillId="113" borderId="0"/>
    <xf numFmtId="273" fontId="107" fillId="0" borderId="0" applyFont="0" applyFill="0" applyBorder="0" applyAlignment="0" applyProtection="0"/>
    <xf numFmtId="273" fontId="57" fillId="0" borderId="0" applyFill="0" applyBorder="0" applyAlignment="0" applyProtection="0"/>
    <xf numFmtId="274" fontId="114" fillId="0" borderId="0" applyFont="0" applyFill="0" applyBorder="0" applyAlignment="0" applyProtection="0"/>
    <xf numFmtId="274" fontId="57" fillId="0" borderId="0" applyFill="0" applyBorder="0" applyAlignment="0" applyProtection="0"/>
    <xf numFmtId="274" fontId="114" fillId="0" borderId="0" applyFont="0" applyFill="0" applyBorder="0" applyAlignment="0" applyProtection="0"/>
    <xf numFmtId="273" fontId="107" fillId="0" borderId="0" applyFont="0" applyFill="0" applyBorder="0" applyAlignment="0" applyProtection="0"/>
    <xf numFmtId="275" fontId="4" fillId="0" borderId="0" applyFont="0" applyFill="0" applyBorder="0" applyAlignment="0" applyProtection="0"/>
    <xf numFmtId="275" fontId="4" fillId="0" borderId="0" applyFont="0" applyFill="0" applyBorder="0" applyAlignment="0" applyProtection="0"/>
    <xf numFmtId="275" fontId="57" fillId="0" borderId="0" applyFill="0" applyBorder="0" applyAlignment="0" applyProtection="0"/>
    <xf numFmtId="275" fontId="59" fillId="0" borderId="0" applyFont="0" applyFill="0" applyBorder="0" applyAlignment="0" applyProtection="0"/>
    <xf numFmtId="275" fontId="4" fillId="0" borderId="0" applyFont="0" applyFill="0" applyBorder="0" applyAlignment="0" applyProtection="0"/>
    <xf numFmtId="198" fontId="100" fillId="0" borderId="0" applyFont="0" applyFill="0" applyBorder="0" applyAlignment="0" applyProtection="0"/>
    <xf numFmtId="199" fontId="57" fillId="0" borderId="0" applyFill="0" applyBorder="0" applyAlignment="0" applyProtection="0"/>
    <xf numFmtId="200" fontId="101" fillId="0" borderId="0" applyFont="0" applyFill="0" applyBorder="0" applyAlignment="0" applyProtection="0"/>
    <xf numFmtId="200" fontId="102" fillId="0" borderId="0" applyFont="0" applyFill="0" applyBorder="0" applyAlignment="0" applyProtection="0"/>
    <xf numFmtId="276" fontId="100" fillId="0" borderId="0" applyFont="0" applyFill="0" applyBorder="0" applyAlignment="0" applyProtection="0"/>
    <xf numFmtId="277" fontId="57" fillId="0" borderId="0" applyFill="0" applyBorder="0" applyAlignment="0" applyProtection="0"/>
    <xf numFmtId="278" fontId="98" fillId="0" borderId="0" applyFont="0" applyFill="0" applyBorder="0" applyAlignment="0" applyProtection="0"/>
    <xf numFmtId="278" fontId="99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57" fillId="0" borderId="0" applyFill="0" applyBorder="0" applyAlignment="0" applyProtection="0"/>
    <xf numFmtId="10" fontId="4" fillId="0" borderId="0" applyFont="0" applyFill="0" applyBorder="0" applyAlignment="0" applyProtection="0"/>
    <xf numFmtId="9" fontId="113" fillId="0" borderId="0" applyFont="0" applyFill="0" applyBorder="0" applyAlignment="0" applyProtection="0">
      <alignment horizontal="center"/>
    </xf>
    <xf numFmtId="279" fontId="116" fillId="0" borderId="0" applyFont="0" applyFill="0" applyBorder="0" applyAlignment="0" applyProtection="0"/>
    <xf numFmtId="279" fontId="57" fillId="0" borderId="0" applyFill="0" applyBorder="0" applyAlignment="0" applyProtection="0"/>
    <xf numFmtId="280" fontId="114" fillId="0" borderId="0" applyFont="0" applyFill="0" applyBorder="0" applyAlignment="0" applyProtection="0"/>
    <xf numFmtId="280" fontId="57" fillId="0" borderId="0" applyFill="0" applyBorder="0" applyAlignment="0" applyProtection="0"/>
    <xf numFmtId="280" fontId="114" fillId="0" borderId="0" applyFont="0" applyFill="0" applyBorder="0" applyAlignment="0" applyProtection="0"/>
    <xf numFmtId="279" fontId="116" fillId="0" borderId="0" applyFont="0" applyFill="0" applyBorder="0" applyAlignment="0" applyProtection="0"/>
    <xf numFmtId="281" fontId="116" fillId="0" borderId="0" applyFont="0" applyFill="0" applyBorder="0" applyAlignment="0" applyProtection="0"/>
    <xf numFmtId="281" fontId="57" fillId="0" borderId="0" applyFill="0" applyBorder="0" applyAlignment="0" applyProtection="0"/>
    <xf numFmtId="282" fontId="114" fillId="0" borderId="0" applyFont="0" applyFill="0" applyBorder="0" applyAlignment="0" applyProtection="0"/>
    <xf numFmtId="282" fontId="57" fillId="0" borderId="0" applyFill="0" applyBorder="0" applyAlignment="0" applyProtection="0"/>
    <xf numFmtId="282" fontId="114" fillId="0" borderId="0" applyFont="0" applyFill="0" applyBorder="0" applyAlignment="0" applyProtection="0"/>
    <xf numFmtId="281" fontId="116" fillId="0" borderId="0" applyFont="0" applyFill="0" applyBorder="0" applyAlignment="0" applyProtection="0"/>
    <xf numFmtId="283" fontId="116" fillId="0" borderId="0" applyFont="0" applyFill="0" applyBorder="0" applyAlignment="0" applyProtection="0"/>
    <xf numFmtId="283" fontId="57" fillId="0" borderId="0" applyFill="0" applyBorder="0" applyAlignment="0" applyProtection="0"/>
    <xf numFmtId="284" fontId="114" fillId="0" borderId="0" applyFont="0" applyFill="0" applyBorder="0" applyAlignment="0" applyProtection="0"/>
    <xf numFmtId="284" fontId="57" fillId="0" borderId="0" applyFill="0" applyBorder="0" applyAlignment="0" applyProtection="0"/>
    <xf numFmtId="284" fontId="114" fillId="0" borderId="0" applyFont="0" applyFill="0" applyBorder="0" applyAlignment="0" applyProtection="0"/>
    <xf numFmtId="283" fontId="116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" fillId="0" borderId="0" applyFont="0" applyFill="0" applyBorder="0" applyAlignment="0" applyProtection="0"/>
    <xf numFmtId="37" fontId="174" fillId="44" borderId="11"/>
    <xf numFmtId="285" fontId="50" fillId="0" borderId="0"/>
    <xf numFmtId="285" fontId="59" fillId="0" borderId="0"/>
    <xf numFmtId="285" fontId="50" fillId="0" borderId="0"/>
    <xf numFmtId="286" fontId="50" fillId="0" borderId="0"/>
    <xf numFmtId="286" fontId="59" fillId="0" borderId="0"/>
    <xf numFmtId="286" fontId="50" fillId="0" borderId="0"/>
    <xf numFmtId="37" fontId="174" fillId="44" borderId="11"/>
    <xf numFmtId="164" fontId="4" fillId="0" borderId="0" applyFont="0" applyFill="0" applyBorder="0" applyAlignment="0" applyProtection="0"/>
    <xf numFmtId="201" fontId="50" fillId="0" borderId="0" applyFill="0" applyBorder="0" applyAlignment="0"/>
    <xf numFmtId="202" fontId="59" fillId="0" borderId="0" applyFill="0" applyBorder="0" applyAlignment="0"/>
    <xf numFmtId="191" fontId="98" fillId="0" borderId="0" applyFill="0" applyBorder="0" applyAlignment="0"/>
    <xf numFmtId="191" fontId="99" fillId="0" borderId="0" applyFill="0" applyBorder="0" applyAlignment="0"/>
    <xf numFmtId="192" fontId="50" fillId="0" borderId="0" applyFill="0" applyBorder="0" applyAlignment="0"/>
    <xf numFmtId="192" fontId="59" fillId="0" borderId="0" applyFill="0" applyBorder="0" applyAlignment="0"/>
    <xf numFmtId="193" fontId="98" fillId="0" borderId="0" applyFill="0" applyBorder="0" applyAlignment="0"/>
    <xf numFmtId="193" fontId="99" fillId="0" borderId="0" applyFill="0" applyBorder="0" applyAlignment="0"/>
    <xf numFmtId="201" fontId="50" fillId="0" borderId="0" applyFill="0" applyBorder="0" applyAlignment="0"/>
    <xf numFmtId="202" fontId="59" fillId="0" borderId="0" applyFill="0" applyBorder="0" applyAlignment="0"/>
    <xf numFmtId="191" fontId="98" fillId="0" borderId="0" applyFill="0" applyBorder="0" applyAlignment="0"/>
    <xf numFmtId="191" fontId="99" fillId="0" borderId="0" applyFill="0" applyBorder="0" applyAlignment="0"/>
    <xf numFmtId="203" fontId="50" fillId="0" borderId="0" applyFill="0" applyBorder="0" applyAlignment="0"/>
    <xf numFmtId="203" fontId="59" fillId="0" borderId="0" applyFill="0" applyBorder="0" applyAlignment="0"/>
    <xf numFmtId="204" fontId="101" fillId="0" borderId="0" applyFill="0" applyBorder="0" applyAlignment="0"/>
    <xf numFmtId="204" fontId="102" fillId="0" borderId="0" applyFill="0" applyBorder="0" applyAlignment="0"/>
    <xf numFmtId="192" fontId="50" fillId="0" borderId="0" applyFill="0" applyBorder="0" applyAlignment="0"/>
    <xf numFmtId="192" fontId="59" fillId="0" borderId="0" applyFill="0" applyBorder="0" applyAlignment="0"/>
    <xf numFmtId="193" fontId="98" fillId="0" borderId="0" applyFill="0" applyBorder="0" applyAlignment="0"/>
    <xf numFmtId="193" fontId="99" fillId="0" borderId="0" applyFill="0" applyBorder="0" applyAlignment="0"/>
    <xf numFmtId="176" fontId="175" fillId="0" borderId="0" applyNumberFormat="0">
      <alignment horizontal="left"/>
    </xf>
    <xf numFmtId="287" fontId="176" fillId="0" borderId="68" applyBorder="0">
      <alignment horizontal="right"/>
      <protection locked="0"/>
    </xf>
    <xf numFmtId="288" fontId="175" fillId="0" borderId="0" applyNumberFormat="0" applyFill="0" applyBorder="0" applyAlignment="0" applyProtection="0">
      <alignment horizontal="left"/>
    </xf>
    <xf numFmtId="0" fontId="94" fillId="0" borderId="0" applyNumberFormat="0" applyFill="0" applyBorder="0" applyAlignment="0" applyProtection="0"/>
    <xf numFmtId="288" fontId="83" fillId="0" borderId="0" applyNumberFormat="0" applyFill="0" applyBorder="0" applyAlignment="0" applyProtection="0">
      <alignment horizontal="left"/>
    </xf>
    <xf numFmtId="288" fontId="175" fillId="0" borderId="0" applyNumberFormat="0" applyFill="0" applyBorder="0" applyAlignment="0" applyProtection="0">
      <alignment horizontal="left"/>
    </xf>
    <xf numFmtId="3" fontId="63" fillId="0" borderId="0" applyFont="0" applyFill="0" applyBorder="0" applyAlignment="0"/>
    <xf numFmtId="3" fontId="57" fillId="0" borderId="0" applyFill="0" applyBorder="0" applyAlignment="0"/>
    <xf numFmtId="3" fontId="63" fillId="0" borderId="0" applyFont="0" applyFill="0" applyBorder="0" applyAlignment="0"/>
    <xf numFmtId="0" fontId="4" fillId="107" borderId="0" applyNumberFormat="0" applyFont="0" applyBorder="0" applyAlignment="0" applyProtection="0"/>
    <xf numFmtId="0" fontId="4" fillId="0" borderId="0" applyNumberFormat="0" applyFont="0" applyBorder="0" applyAlignment="0" applyProtection="0"/>
    <xf numFmtId="0" fontId="139" fillId="49" borderId="0" applyNumberFormat="0" applyBorder="0" applyAlignment="0" applyProtection="0"/>
    <xf numFmtId="176" fontId="175" fillId="0" borderId="0" applyNumberFormat="0" applyFill="0" applyBorder="0" applyAlignment="0" applyProtection="0">
      <alignment horizontal="center"/>
    </xf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>
      <alignment horizontal="center"/>
    </xf>
    <xf numFmtId="0" fontId="175" fillId="0" borderId="0" applyNumberFormat="0" applyFill="0" applyBorder="0" applyAlignment="0" applyProtection="0">
      <alignment horizontal="center"/>
    </xf>
    <xf numFmtId="0" fontId="105" fillId="106" borderId="69" applyNumberFormat="0" applyAlignment="0" applyProtection="0"/>
    <xf numFmtId="289" fontId="177" fillId="0" borderId="1">
      <alignment horizontal="left" vertical="center"/>
      <protection locked="0"/>
    </xf>
    <xf numFmtId="0" fontId="178" fillId="0" borderId="0"/>
    <xf numFmtId="0" fontId="57" fillId="0" borderId="0" applyNumberFormat="0" applyFill="0" applyBorder="0" applyAlignment="0" applyProtection="0"/>
    <xf numFmtId="0" fontId="60" fillId="0" borderId="0"/>
    <xf numFmtId="0" fontId="179" fillId="0" borderId="0"/>
    <xf numFmtId="0" fontId="180" fillId="0" borderId="0"/>
    <xf numFmtId="40" fontId="181" fillId="0" borderId="0" applyBorder="0">
      <alignment horizontal="right"/>
    </xf>
    <xf numFmtId="40" fontId="182" fillId="0" borderId="0" applyBorder="0">
      <alignment horizontal="right"/>
    </xf>
    <xf numFmtId="40" fontId="183" fillId="0" borderId="0" applyBorder="0">
      <alignment horizontal="right"/>
    </xf>
    <xf numFmtId="40" fontId="181" fillId="0" borderId="0" applyBorder="0">
      <alignment horizontal="right"/>
    </xf>
    <xf numFmtId="0" fontId="184" fillId="0" borderId="0"/>
    <xf numFmtId="0" fontId="57" fillId="0" borderId="0" applyNumberFormat="0" applyFill="0" applyBorder="0" applyAlignment="0" applyProtection="0"/>
    <xf numFmtId="49" fontId="97" fillId="0" borderId="0" applyFill="0" applyBorder="0" applyAlignment="0"/>
    <xf numFmtId="49" fontId="126" fillId="0" borderId="0" applyFill="0" applyBorder="0" applyAlignment="0"/>
    <xf numFmtId="49" fontId="126" fillId="0" borderId="0"/>
    <xf numFmtId="290" fontId="100" fillId="0" borderId="0" applyFill="0" applyBorder="0" applyAlignment="0"/>
    <xf numFmtId="291" fontId="100" fillId="0" borderId="0" applyFill="0" applyBorder="0" applyAlignment="0"/>
    <xf numFmtId="292" fontId="101" fillId="0" borderId="0" applyFill="0" applyBorder="0" applyAlignment="0"/>
    <xf numFmtId="292" fontId="102" fillId="0" borderId="0" applyFill="0" applyBorder="0" applyAlignment="0"/>
    <xf numFmtId="293" fontId="100" fillId="0" borderId="0" applyFill="0" applyBorder="0" applyAlignment="0"/>
    <xf numFmtId="294" fontId="100" fillId="0" borderId="0" applyFill="0" applyBorder="0" applyAlignment="0"/>
    <xf numFmtId="295" fontId="101" fillId="0" borderId="0" applyFill="0" applyBorder="0" applyAlignment="0"/>
    <xf numFmtId="295" fontId="102" fillId="0" borderId="0" applyFill="0" applyBorder="0" applyAlignment="0"/>
    <xf numFmtId="0" fontId="185" fillId="0" borderId="0" applyNumberFormat="0" applyFill="0" applyBorder="0" applyAlignment="0" applyProtection="0"/>
    <xf numFmtId="176" fontId="186" fillId="0" borderId="0" applyFill="0" applyBorder="0" applyProtection="0">
      <alignment horizontal="left" vertical="top"/>
    </xf>
    <xf numFmtId="0" fontId="186" fillId="0" borderId="0" applyFill="0" applyBorder="0" applyProtection="0">
      <alignment horizontal="left" vertical="top"/>
    </xf>
    <xf numFmtId="0" fontId="187" fillId="0" borderId="0">
      <alignment horizontal="left" vertical="top"/>
    </xf>
    <xf numFmtId="176" fontId="188" fillId="0" borderId="0" applyNumberFormat="0" applyFill="0" applyBorder="0" applyAlignment="0" applyProtection="0"/>
    <xf numFmtId="176" fontId="189" fillId="0" borderId="0"/>
    <xf numFmtId="0" fontId="190" fillId="0" borderId="0"/>
    <xf numFmtId="0" fontId="190" fillId="0" borderId="0"/>
    <xf numFmtId="176" fontId="191" fillId="0" borderId="0"/>
    <xf numFmtId="0" fontId="192" fillId="0" borderId="0"/>
    <xf numFmtId="0" fontId="193" fillId="0" borderId="0"/>
    <xf numFmtId="176" fontId="194" fillId="0" borderId="0"/>
    <xf numFmtId="0" fontId="195" fillId="0" borderId="0"/>
    <xf numFmtId="0" fontId="195" fillId="0" borderId="0"/>
    <xf numFmtId="176" fontId="191" fillId="0" borderId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176" fontId="188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8" fillId="0" borderId="70" applyNumberFormat="0" applyFill="0" applyAlignment="0" applyProtection="0"/>
    <xf numFmtId="0" fontId="199" fillId="0" borderId="71" applyNumberFormat="0" applyFill="0" applyAlignment="0" applyProtection="0"/>
    <xf numFmtId="0" fontId="200" fillId="0" borderId="60" applyNumberFormat="0" applyFill="0" applyAlignment="0" applyProtection="0"/>
    <xf numFmtId="0" fontId="200" fillId="0" borderId="0" applyNumberFormat="0" applyFill="0" applyBorder="0" applyAlignment="0" applyProtection="0"/>
    <xf numFmtId="0" fontId="201" fillId="0" borderId="72" applyNumberFormat="0" applyFill="0" applyAlignment="0" applyProtection="0"/>
    <xf numFmtId="0" fontId="202" fillId="0" borderId="73" applyNumberFormat="0" applyFill="0" applyAlignment="0" applyProtection="0"/>
    <xf numFmtId="0" fontId="202" fillId="0" borderId="73" applyNumberFormat="0" applyFill="0" applyAlignment="0" applyProtection="0"/>
    <xf numFmtId="0" fontId="201" fillId="0" borderId="73" applyNumberFormat="0" applyFill="0" applyAlignment="0" applyProtection="0"/>
    <xf numFmtId="176" fontId="202" fillId="0" borderId="73" applyNumberFormat="0" applyFill="0" applyAlignment="0" applyProtection="0"/>
    <xf numFmtId="0" fontId="110" fillId="124" borderId="74" applyNumberFormat="0" applyAlignment="0" applyProtection="0"/>
    <xf numFmtId="296" fontId="57" fillId="0" borderId="0"/>
    <xf numFmtId="297" fontId="16" fillId="0" borderId="0" applyFont="0" applyFill="0" applyBorder="0" applyAlignment="0" applyProtection="0"/>
    <xf numFmtId="222" fontId="4" fillId="0" borderId="0" applyFont="0" applyFill="0" applyBorder="0" applyAlignment="0" applyProtection="0"/>
    <xf numFmtId="298" fontId="127" fillId="0" borderId="0" applyFont="0" applyFill="0" applyBorder="0" applyAlignment="0" applyProtection="0"/>
    <xf numFmtId="299" fontId="127" fillId="0" borderId="0" applyFont="0" applyFill="0" applyBorder="0" applyAlignment="0" applyProtection="0"/>
    <xf numFmtId="0" fontId="203" fillId="0" borderId="0" applyNumberFormat="0" applyFill="0" applyBorder="0" applyAlignment="0" applyProtection="0"/>
    <xf numFmtId="176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76" fontId="204" fillId="0" borderId="0" applyNumberFormat="0" applyFill="0" applyBorder="0" applyAlignment="0" applyProtection="0"/>
    <xf numFmtId="190" fontId="57" fillId="0" borderId="0"/>
    <xf numFmtId="0" fontId="81" fillId="125" borderId="0" applyNumberFormat="0" applyBorder="0" applyAlignment="0" applyProtection="0"/>
    <xf numFmtId="0" fontId="45" fillId="20" borderId="0" applyNumberFormat="0" applyBorder="0" applyAlignment="0" applyProtection="0"/>
    <xf numFmtId="0" fontId="81" fillId="96" borderId="0" applyNumberFormat="0" applyBorder="0" applyAlignment="0" applyProtection="0"/>
    <xf numFmtId="0" fontId="81" fillId="96" borderId="0" applyNumberFormat="0" applyBorder="0" applyAlignment="0" applyProtection="0"/>
    <xf numFmtId="0" fontId="81" fillId="96" borderId="0" applyNumberFormat="0" applyBorder="0" applyAlignment="0" applyProtection="0"/>
    <xf numFmtId="0" fontId="81" fillId="96" borderId="0" applyNumberFormat="0" applyBorder="0" applyAlignment="0" applyProtection="0"/>
    <xf numFmtId="0" fontId="81" fillId="96" borderId="0" applyNumberFormat="0" applyBorder="0" applyAlignment="0" applyProtection="0"/>
    <xf numFmtId="0" fontId="81" fillId="96" borderId="0" applyNumberFormat="0" applyBorder="0" applyAlignment="0" applyProtection="0"/>
    <xf numFmtId="0" fontId="81" fillId="96" borderId="0" applyNumberFormat="0" applyBorder="0" applyAlignment="0" applyProtection="0"/>
    <xf numFmtId="0" fontId="81" fillId="96" borderId="0" applyNumberFormat="0" applyBorder="0" applyAlignment="0" applyProtection="0"/>
    <xf numFmtId="0" fontId="81" fillId="96" borderId="0" applyNumberFormat="0" applyBorder="0" applyAlignment="0" applyProtection="0"/>
    <xf numFmtId="0" fontId="81" fillId="79" borderId="0" applyNumberFormat="0" applyBorder="0" applyAlignment="0" applyProtection="0"/>
    <xf numFmtId="0" fontId="45" fillId="24" borderId="0" applyNumberFormat="0" applyBorder="0" applyAlignment="0" applyProtection="0"/>
    <xf numFmtId="0" fontId="81" fillId="99" borderId="0" applyNumberFormat="0" applyBorder="0" applyAlignment="0" applyProtection="0"/>
    <xf numFmtId="0" fontId="81" fillId="99" borderId="0" applyNumberFormat="0" applyBorder="0" applyAlignment="0" applyProtection="0"/>
    <xf numFmtId="0" fontId="81" fillId="99" borderId="0" applyNumberFormat="0" applyBorder="0" applyAlignment="0" applyProtection="0"/>
    <xf numFmtId="0" fontId="81" fillId="99" borderId="0" applyNumberFormat="0" applyBorder="0" applyAlignment="0" applyProtection="0"/>
    <xf numFmtId="0" fontId="81" fillId="99" borderId="0" applyNumberFormat="0" applyBorder="0" applyAlignment="0" applyProtection="0"/>
    <xf numFmtId="0" fontId="81" fillId="99" borderId="0" applyNumberFormat="0" applyBorder="0" applyAlignment="0" applyProtection="0"/>
    <xf numFmtId="0" fontId="81" fillId="99" borderId="0" applyNumberFormat="0" applyBorder="0" applyAlignment="0" applyProtection="0"/>
    <xf numFmtId="0" fontId="81" fillId="99" borderId="0" applyNumberFormat="0" applyBorder="0" applyAlignment="0" applyProtection="0"/>
    <xf numFmtId="0" fontId="81" fillId="99" borderId="0" applyNumberFormat="0" applyBorder="0" applyAlignment="0" applyProtection="0"/>
    <xf numFmtId="0" fontId="81" fillId="126" borderId="0" applyNumberFormat="0" applyBorder="0" applyAlignment="0" applyProtection="0"/>
    <xf numFmtId="0" fontId="45" fillId="28" borderId="0" applyNumberFormat="0" applyBorder="0" applyAlignment="0" applyProtection="0"/>
    <xf numFmtId="0" fontId="81" fillId="100" borderId="0" applyNumberFormat="0" applyBorder="0" applyAlignment="0" applyProtection="0"/>
    <xf numFmtId="0" fontId="81" fillId="100" borderId="0" applyNumberFormat="0" applyBorder="0" applyAlignment="0" applyProtection="0"/>
    <xf numFmtId="0" fontId="81" fillId="100" borderId="0" applyNumberFormat="0" applyBorder="0" applyAlignment="0" applyProtection="0"/>
    <xf numFmtId="0" fontId="81" fillId="100" borderId="0" applyNumberFormat="0" applyBorder="0" applyAlignment="0" applyProtection="0"/>
    <xf numFmtId="0" fontId="81" fillId="100" borderId="0" applyNumberFormat="0" applyBorder="0" applyAlignment="0" applyProtection="0"/>
    <xf numFmtId="0" fontId="81" fillId="100" borderId="0" applyNumberFormat="0" applyBorder="0" applyAlignment="0" applyProtection="0"/>
    <xf numFmtId="0" fontId="81" fillId="100" borderId="0" applyNumberFormat="0" applyBorder="0" applyAlignment="0" applyProtection="0"/>
    <xf numFmtId="0" fontId="81" fillId="100" borderId="0" applyNumberFormat="0" applyBorder="0" applyAlignment="0" applyProtection="0"/>
    <xf numFmtId="0" fontId="81" fillId="100" borderId="0" applyNumberFormat="0" applyBorder="0" applyAlignment="0" applyProtection="0"/>
    <xf numFmtId="0" fontId="81" fillId="121" borderId="0" applyNumberFormat="0" applyBorder="0" applyAlignment="0" applyProtection="0"/>
    <xf numFmtId="0" fontId="45" fillId="32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86" borderId="0" applyNumberFormat="0" applyBorder="0" applyAlignment="0" applyProtection="0"/>
    <xf numFmtId="0" fontId="81" fillId="125" borderId="0" applyNumberFormat="0" applyBorder="0" applyAlignment="0" applyProtection="0"/>
    <xf numFmtId="0" fontId="45" fillId="36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88" borderId="0" applyNumberFormat="0" applyBorder="0" applyAlignment="0" applyProtection="0"/>
    <xf numFmtId="0" fontId="81" fillId="79" borderId="0" applyNumberFormat="0" applyBorder="0" applyAlignment="0" applyProtection="0"/>
    <xf numFmtId="0" fontId="45" fillId="40" borderId="0" applyNumberFormat="0" applyBorder="0" applyAlignment="0" applyProtection="0"/>
    <xf numFmtId="0" fontId="81" fillId="103" borderId="0" applyNumberFormat="0" applyBorder="0" applyAlignment="0" applyProtection="0"/>
    <xf numFmtId="0" fontId="81" fillId="103" borderId="0" applyNumberFormat="0" applyBorder="0" applyAlignment="0" applyProtection="0"/>
    <xf numFmtId="0" fontId="81" fillId="103" borderId="0" applyNumberFormat="0" applyBorder="0" applyAlignment="0" applyProtection="0"/>
    <xf numFmtId="0" fontId="81" fillId="103" borderId="0" applyNumberFormat="0" applyBorder="0" applyAlignment="0" applyProtection="0"/>
    <xf numFmtId="0" fontId="81" fillId="103" borderId="0" applyNumberFormat="0" applyBorder="0" applyAlignment="0" applyProtection="0"/>
    <xf numFmtId="0" fontId="81" fillId="103" borderId="0" applyNumberFormat="0" applyBorder="0" applyAlignment="0" applyProtection="0"/>
    <xf numFmtId="0" fontId="81" fillId="103" borderId="0" applyNumberFormat="0" applyBorder="0" applyAlignment="0" applyProtection="0"/>
    <xf numFmtId="0" fontId="81" fillId="103" borderId="0" applyNumberFormat="0" applyBorder="0" applyAlignment="0" applyProtection="0"/>
    <xf numFmtId="0" fontId="81" fillId="103" borderId="0" applyNumberFormat="0" applyBorder="0" applyAlignment="0" applyProtection="0"/>
    <xf numFmtId="193" fontId="63" fillId="0" borderId="75">
      <protection locked="0"/>
    </xf>
    <xf numFmtId="193" fontId="63" fillId="0" borderId="76">
      <protection locked="0"/>
    </xf>
    <xf numFmtId="193" fontId="63" fillId="0" borderId="75">
      <protection locked="0"/>
    </xf>
    <xf numFmtId="0" fontId="205" fillId="66" borderId="44" applyNumberFormat="0" applyAlignment="0" applyProtection="0"/>
    <xf numFmtId="0" fontId="38" fillId="16" borderId="3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0" fontId="206" fillId="63" borderId="45" applyNumberFormat="0" applyAlignment="0" applyProtection="0"/>
    <xf numFmtId="3" fontId="207" fillId="0" borderId="0">
      <alignment horizontal="center" vertical="center" textRotation="90" wrapText="1"/>
    </xf>
    <xf numFmtId="300" fontId="63" fillId="0" borderId="1">
      <alignment vertical="top" wrapText="1"/>
    </xf>
    <xf numFmtId="0" fontId="201" fillId="68" borderId="63" applyNumberFormat="0" applyAlignment="0" applyProtection="0"/>
    <xf numFmtId="0" fontId="39" fillId="17" borderId="36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172" fillId="107" borderId="67" applyNumberFormat="0" applyAlignment="0" applyProtection="0"/>
    <xf numFmtId="0" fontId="208" fillId="68" borderId="44" applyNumberFormat="0" applyAlignment="0" applyProtection="0"/>
    <xf numFmtId="0" fontId="40" fillId="17" borderId="3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0" fontId="105" fillId="107" borderId="45" applyNumberFormat="0" applyAlignment="0" applyProtection="0"/>
    <xf numFmtId="176" fontId="149" fillId="0" borderId="0" applyNumberFormat="0" applyFill="0" applyBorder="0" applyAlignment="0" applyProtection="0">
      <alignment vertical="top"/>
      <protection locked="0"/>
    </xf>
    <xf numFmtId="0" fontId="209" fillId="0" borderId="0" applyNumberFormat="0" applyFill="0" applyBorder="0" applyAlignment="0" applyProtection="0"/>
    <xf numFmtId="0" fontId="149" fillId="0" borderId="0" applyNumberFormat="0" applyFill="0" applyBorder="0" applyAlignment="0" applyProtection="0">
      <alignment vertical="top"/>
      <protection locked="0"/>
    </xf>
    <xf numFmtId="0" fontId="210" fillId="0" borderId="0" applyNumberFormat="0" applyFill="0" applyBorder="0" applyAlignment="0" applyProtection="0"/>
    <xf numFmtId="176" fontId="211" fillId="116" borderId="41"/>
    <xf numFmtId="4" fontId="212" fillId="0" borderId="1">
      <alignment horizontal="left" vertical="center"/>
    </xf>
    <xf numFmtId="4" fontId="212" fillId="0" borderId="1"/>
    <xf numFmtId="4" fontId="212" fillId="127" borderId="1"/>
    <xf numFmtId="4" fontId="212" fillId="128" borderId="1"/>
    <xf numFmtId="4" fontId="211" fillId="129" borderId="1"/>
    <xf numFmtId="0" fontId="211" fillId="116" borderId="41"/>
    <xf numFmtId="0" fontId="211" fillId="108" borderId="47"/>
    <xf numFmtId="176" fontId="211" fillId="116" borderId="41"/>
    <xf numFmtId="14" fontId="63" fillId="0" borderId="0">
      <alignment horizontal="right"/>
    </xf>
    <xf numFmtId="14" fontId="63" fillId="0" borderId="0">
      <alignment horizontal="right"/>
    </xf>
    <xf numFmtId="265" fontId="4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213" fillId="129" borderId="0" applyNumberFormat="0"/>
    <xf numFmtId="0" fontId="214" fillId="0" borderId="77" applyNumberFormat="0" applyFill="0" applyAlignment="0" applyProtection="0"/>
    <xf numFmtId="0" fontId="32" fillId="0" borderId="32" applyNumberFormat="0" applyFill="0" applyAlignment="0" applyProtection="0"/>
    <xf numFmtId="0" fontId="144" fillId="0" borderId="58" applyNumberFormat="0" applyFill="0" applyAlignment="0" applyProtection="0"/>
    <xf numFmtId="0" fontId="144" fillId="0" borderId="58" applyNumberFormat="0" applyFill="0" applyAlignment="0" applyProtection="0"/>
    <xf numFmtId="0" fontId="144" fillId="0" borderId="58" applyNumberFormat="0" applyFill="0" applyAlignment="0" applyProtection="0"/>
    <xf numFmtId="0" fontId="144" fillId="0" borderId="58" applyNumberFormat="0" applyFill="0" applyAlignment="0" applyProtection="0"/>
    <xf numFmtId="0" fontId="144" fillId="0" borderId="58" applyNumberFormat="0" applyFill="0" applyAlignment="0" applyProtection="0"/>
    <xf numFmtId="0" fontId="144" fillId="0" borderId="58" applyNumberFormat="0" applyFill="0" applyAlignment="0" applyProtection="0"/>
    <xf numFmtId="0" fontId="144" fillId="0" borderId="58" applyNumberFormat="0" applyFill="0" applyAlignment="0" applyProtection="0"/>
    <xf numFmtId="0" fontId="144" fillId="0" borderId="58" applyNumberFormat="0" applyFill="0" applyAlignment="0" applyProtection="0"/>
    <xf numFmtId="0" fontId="144" fillId="0" borderId="58" applyNumberFormat="0" applyFill="0" applyAlignment="0" applyProtection="0"/>
    <xf numFmtId="0" fontId="215" fillId="0" borderId="78" applyNumberFormat="0" applyFill="0" applyAlignment="0" applyProtection="0"/>
    <xf numFmtId="0" fontId="33" fillId="0" borderId="33" applyNumberFormat="0" applyFill="0" applyAlignment="0" applyProtection="0"/>
    <xf numFmtId="0" fontId="146" fillId="0" borderId="59" applyNumberFormat="0" applyFill="0" applyAlignment="0" applyProtection="0"/>
    <xf numFmtId="0" fontId="146" fillId="0" borderId="59" applyNumberFormat="0" applyFill="0" applyAlignment="0" applyProtection="0"/>
    <xf numFmtId="0" fontId="146" fillId="0" borderId="59" applyNumberFormat="0" applyFill="0" applyAlignment="0" applyProtection="0"/>
    <xf numFmtId="0" fontId="146" fillId="0" borderId="59" applyNumberFormat="0" applyFill="0" applyAlignment="0" applyProtection="0"/>
    <xf numFmtId="0" fontId="146" fillId="0" borderId="59" applyNumberFormat="0" applyFill="0" applyAlignment="0" applyProtection="0"/>
    <xf numFmtId="0" fontId="146" fillId="0" borderId="59" applyNumberFormat="0" applyFill="0" applyAlignment="0" applyProtection="0"/>
    <xf numFmtId="0" fontId="146" fillId="0" borderId="59" applyNumberFormat="0" applyFill="0" applyAlignment="0" applyProtection="0"/>
    <xf numFmtId="0" fontId="146" fillId="0" borderId="59" applyNumberFormat="0" applyFill="0" applyAlignment="0" applyProtection="0"/>
    <xf numFmtId="0" fontId="146" fillId="0" borderId="59" applyNumberFormat="0" applyFill="0" applyAlignment="0" applyProtection="0"/>
    <xf numFmtId="0" fontId="216" fillId="0" borderId="79" applyNumberFormat="0" applyFill="0" applyAlignment="0" applyProtection="0"/>
    <xf numFmtId="0" fontId="34" fillId="0" borderId="34" applyNumberFormat="0" applyFill="0" applyAlignment="0" applyProtection="0"/>
    <xf numFmtId="0" fontId="148" fillId="0" borderId="60" applyNumberFormat="0" applyFill="0" applyAlignment="0" applyProtection="0"/>
    <xf numFmtId="0" fontId="148" fillId="0" borderId="60" applyNumberFormat="0" applyFill="0" applyAlignment="0" applyProtection="0"/>
    <xf numFmtId="0" fontId="148" fillId="0" borderId="60" applyNumberFormat="0" applyFill="0" applyAlignment="0" applyProtection="0"/>
    <xf numFmtId="0" fontId="148" fillId="0" borderId="60" applyNumberFormat="0" applyFill="0" applyAlignment="0" applyProtection="0"/>
    <xf numFmtId="0" fontId="148" fillId="0" borderId="60" applyNumberFormat="0" applyFill="0" applyAlignment="0" applyProtection="0"/>
    <xf numFmtId="0" fontId="148" fillId="0" borderId="60" applyNumberFormat="0" applyFill="0" applyAlignment="0" applyProtection="0"/>
    <xf numFmtId="0" fontId="148" fillId="0" borderId="60" applyNumberFormat="0" applyFill="0" applyAlignment="0" applyProtection="0"/>
    <xf numFmtId="0" fontId="148" fillId="0" borderId="60" applyNumberFormat="0" applyFill="0" applyAlignment="0" applyProtection="0"/>
    <xf numFmtId="0" fontId="148" fillId="0" borderId="60" applyNumberFormat="0" applyFill="0" applyAlignment="0" applyProtection="0"/>
    <xf numFmtId="0" fontId="21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93" fontId="217" fillId="117" borderId="75"/>
    <xf numFmtId="193" fontId="217" fillId="62" borderId="76"/>
    <xf numFmtId="193" fontId="217" fillId="117" borderId="75"/>
    <xf numFmtId="176" fontId="4" fillId="0" borderId="1">
      <alignment horizontal="right"/>
    </xf>
    <xf numFmtId="0" fontId="4" fillId="0" borderId="63">
      <alignment horizontal="right"/>
    </xf>
    <xf numFmtId="190" fontId="4" fillId="0" borderId="1">
      <alignment horizontal="right"/>
    </xf>
    <xf numFmtId="0" fontId="4" fillId="0" borderId="1">
      <alignment horizontal="right"/>
    </xf>
    <xf numFmtId="0" fontId="201" fillId="0" borderId="80" applyNumberFormat="0" applyFill="0" applyAlignment="0" applyProtection="0"/>
    <xf numFmtId="0" fontId="23" fillId="0" borderId="40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0" fontId="201" fillId="0" borderId="73" applyNumberFormat="0" applyFill="0" applyAlignment="0" applyProtection="0"/>
    <xf numFmtId="175" fontId="218" fillId="0" borderId="1"/>
    <xf numFmtId="176" fontId="4" fillId="0" borderId="0"/>
    <xf numFmtId="0" fontId="12" fillId="0" borderId="0"/>
    <xf numFmtId="190" fontId="4" fillId="0" borderId="0"/>
    <xf numFmtId="0" fontId="12" fillId="0" borderId="0"/>
    <xf numFmtId="0" fontId="110" fillId="91" borderId="81" applyNumberFormat="0" applyAlignment="0" applyProtection="0"/>
    <xf numFmtId="0" fontId="42" fillId="18" borderId="38" applyNumberFormat="0" applyAlignment="0" applyProtection="0"/>
    <xf numFmtId="0" fontId="110" fillId="110" borderId="48" applyNumberFormat="0" applyAlignment="0" applyProtection="0"/>
    <xf numFmtId="0" fontId="110" fillId="110" borderId="48" applyNumberFormat="0" applyAlignment="0" applyProtection="0"/>
    <xf numFmtId="0" fontId="110" fillId="110" borderId="48" applyNumberFormat="0" applyAlignment="0" applyProtection="0"/>
    <xf numFmtId="0" fontId="110" fillId="110" borderId="48" applyNumberFormat="0" applyAlignment="0" applyProtection="0"/>
    <xf numFmtId="0" fontId="110" fillId="110" borderId="48" applyNumberFormat="0" applyAlignment="0" applyProtection="0"/>
    <xf numFmtId="0" fontId="110" fillId="110" borderId="48" applyNumberFormat="0" applyAlignment="0" applyProtection="0"/>
    <xf numFmtId="0" fontId="110" fillId="110" borderId="48" applyNumberFormat="0" applyAlignment="0" applyProtection="0"/>
    <xf numFmtId="0" fontId="110" fillId="110" borderId="48" applyNumberFormat="0" applyAlignment="0" applyProtection="0"/>
    <xf numFmtId="0" fontId="110" fillId="110" borderId="48" applyNumberFormat="0" applyAlignment="0" applyProtection="0"/>
    <xf numFmtId="0" fontId="21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301" fontId="220" fillId="0" borderId="0"/>
    <xf numFmtId="0" fontId="221" fillId="81" borderId="0" applyNumberFormat="0" applyBorder="0" applyAlignment="0" applyProtection="0"/>
    <xf numFmtId="0" fontId="37" fillId="15" borderId="0" applyNumberFormat="0" applyBorder="0" applyAlignment="0" applyProtection="0"/>
    <xf numFmtId="0" fontId="163" fillId="121" borderId="0" applyNumberFormat="0" applyBorder="0" applyAlignment="0" applyProtection="0"/>
    <xf numFmtId="0" fontId="163" fillId="121" borderId="0" applyNumberFormat="0" applyBorder="0" applyAlignment="0" applyProtection="0"/>
    <xf numFmtId="0" fontId="163" fillId="121" borderId="0" applyNumberFormat="0" applyBorder="0" applyAlignment="0" applyProtection="0"/>
    <xf numFmtId="0" fontId="163" fillId="121" borderId="0" applyNumberFormat="0" applyBorder="0" applyAlignment="0" applyProtection="0"/>
    <xf numFmtId="0" fontId="163" fillId="121" borderId="0" applyNumberFormat="0" applyBorder="0" applyAlignment="0" applyProtection="0"/>
    <xf numFmtId="0" fontId="163" fillId="121" borderId="0" applyNumberFormat="0" applyBorder="0" applyAlignment="0" applyProtection="0"/>
    <xf numFmtId="0" fontId="163" fillId="121" borderId="0" applyNumberFormat="0" applyBorder="0" applyAlignment="0" applyProtection="0"/>
    <xf numFmtId="0" fontId="163" fillId="121" borderId="0" applyNumberFormat="0" applyBorder="0" applyAlignment="0" applyProtection="0"/>
    <xf numFmtId="0" fontId="163" fillId="121" borderId="0" applyNumberFormat="0" applyBorder="0" applyAlignment="0" applyProtection="0"/>
    <xf numFmtId="49" fontId="207" fillId="0" borderId="1">
      <alignment horizontal="right" vertical="top" wrapText="1"/>
    </xf>
    <xf numFmtId="184" fontId="222" fillId="0" borderId="0">
      <alignment horizontal="right" vertical="top" wrapText="1"/>
    </xf>
    <xf numFmtId="0" fontId="80" fillId="0" borderId="0"/>
    <xf numFmtId="190" fontId="1" fillId="0" borderId="0"/>
    <xf numFmtId="190" fontId="1" fillId="0" borderId="0"/>
    <xf numFmtId="0" fontId="1" fillId="0" borderId="0"/>
    <xf numFmtId="0" fontId="80" fillId="0" borderId="0"/>
    <xf numFmtId="0" fontId="20" fillId="0" borderId="0"/>
    <xf numFmtId="0" fontId="80" fillId="0" borderId="0"/>
    <xf numFmtId="0" fontId="223" fillId="0" borderId="0"/>
    <xf numFmtId="0" fontId="80" fillId="0" borderId="0"/>
    <xf numFmtId="0" fontId="80" fillId="0" borderId="0"/>
    <xf numFmtId="0" fontId="167" fillId="0" borderId="0"/>
    <xf numFmtId="0" fontId="224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90" fontId="1" fillId="0" borderId="0"/>
    <xf numFmtId="0" fontId="94" fillId="0" borderId="0"/>
    <xf numFmtId="0" fontId="8" fillId="0" borderId="0"/>
    <xf numFmtId="0" fontId="12" fillId="0" borderId="0"/>
    <xf numFmtId="190" fontId="1" fillId="0" borderId="0"/>
    <xf numFmtId="0" fontId="1" fillId="0" borderId="0"/>
    <xf numFmtId="0" fontId="1" fillId="0" borderId="0"/>
    <xf numFmtId="0" fontId="1" fillId="0" borderId="0"/>
    <xf numFmtId="19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0" fontId="4" fillId="0" borderId="0"/>
    <xf numFmtId="190" fontId="4" fillId="0" borderId="0"/>
    <xf numFmtId="190" fontId="4" fillId="0" borderId="0"/>
    <xf numFmtId="190" fontId="4" fillId="0" borderId="0"/>
    <xf numFmtId="0" fontId="1" fillId="0" borderId="0"/>
    <xf numFmtId="0" fontId="12" fillId="0" borderId="0"/>
    <xf numFmtId="0" fontId="16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4" fillId="0" borderId="0"/>
    <xf numFmtId="176" fontId="8" fillId="0" borderId="0"/>
    <xf numFmtId="176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63" fillId="0" borderId="0"/>
    <xf numFmtId="0" fontId="1" fillId="0" borderId="0"/>
    <xf numFmtId="176" fontId="63" fillId="0" borderId="0"/>
    <xf numFmtId="176" fontId="63" fillId="0" borderId="0"/>
    <xf numFmtId="0" fontId="8" fillId="0" borderId="0"/>
    <xf numFmtId="0" fontId="1" fillId="0" borderId="0"/>
    <xf numFmtId="176" fontId="63" fillId="0" borderId="0"/>
    <xf numFmtId="0" fontId="63" fillId="0" borderId="0"/>
    <xf numFmtId="0" fontId="1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190" fontId="8" fillId="0" borderId="0"/>
    <xf numFmtId="190" fontId="4" fillId="0" borderId="0"/>
    <xf numFmtId="0" fontId="4" fillId="0" borderId="0"/>
    <xf numFmtId="0" fontId="1" fillId="0" borderId="0"/>
    <xf numFmtId="0" fontId="22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79" fillId="0" borderId="0"/>
    <xf numFmtId="0" fontId="79" fillId="0" borderId="0"/>
    <xf numFmtId="0" fontId="79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27" fillId="0" borderId="0"/>
    <xf numFmtId="0" fontId="4" fillId="0" borderId="0"/>
    <xf numFmtId="0" fontId="12" fillId="0" borderId="0"/>
    <xf numFmtId="0" fontId="63" fillId="0" borderId="0"/>
    <xf numFmtId="176" fontId="8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3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225" fillId="0" borderId="0"/>
    <xf numFmtId="0" fontId="1" fillId="0" borderId="0"/>
    <xf numFmtId="0" fontId="5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190" fontId="1" fillId="0" borderId="0"/>
    <xf numFmtId="176" fontId="1" fillId="0" borderId="0"/>
    <xf numFmtId="176" fontId="1" fillId="0" borderId="0"/>
    <xf numFmtId="0" fontId="20" fillId="0" borderId="0"/>
    <xf numFmtId="247" fontId="8" fillId="0" borderId="0"/>
    <xf numFmtId="176" fontId="57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223" fillId="0" borderId="0"/>
    <xf numFmtId="0" fontId="4" fillId="0" borderId="0"/>
    <xf numFmtId="0" fontId="80" fillId="0" borderId="0"/>
    <xf numFmtId="0" fontId="20" fillId="0" borderId="0"/>
    <xf numFmtId="0" fontId="223" fillId="0" borderId="0"/>
    <xf numFmtId="0" fontId="20" fillId="0" borderId="0"/>
    <xf numFmtId="0" fontId="223" fillId="0" borderId="0"/>
    <xf numFmtId="0" fontId="223" fillId="0" borderId="0"/>
    <xf numFmtId="0" fontId="223" fillId="0" borderId="0"/>
    <xf numFmtId="0" fontId="80" fillId="0" borderId="0"/>
    <xf numFmtId="0" fontId="223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3" fillId="0" borderId="0"/>
    <xf numFmtId="0" fontId="223" fillId="0" borderId="0"/>
    <xf numFmtId="0" fontId="223" fillId="0" borderId="0"/>
    <xf numFmtId="0" fontId="80" fillId="0" borderId="0"/>
    <xf numFmtId="0" fontId="167" fillId="0" borderId="0"/>
    <xf numFmtId="0" fontId="1" fillId="0" borderId="0"/>
    <xf numFmtId="0" fontId="1" fillId="0" borderId="0"/>
    <xf numFmtId="0" fontId="20" fillId="0" borderId="0"/>
    <xf numFmtId="0" fontId="12" fillId="0" borderId="0"/>
    <xf numFmtId="0" fontId="1" fillId="0" borderId="0"/>
    <xf numFmtId="0" fontId="4" fillId="0" borderId="0" applyNumberFormat="0" applyFont="0" applyFill="0" applyBorder="0" applyAlignment="0" applyProtection="0">
      <alignment vertical="top"/>
    </xf>
    <xf numFmtId="0" fontId="1" fillId="0" borderId="0"/>
    <xf numFmtId="0" fontId="12" fillId="0" borderId="0"/>
    <xf numFmtId="0" fontId="9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90" fontId="57" fillId="0" borderId="0"/>
    <xf numFmtId="0" fontId="57" fillId="0" borderId="0"/>
    <xf numFmtId="0" fontId="9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57" fillId="0" borderId="0"/>
    <xf numFmtId="0" fontId="167" fillId="0" borderId="0"/>
    <xf numFmtId="0" fontId="1" fillId="0" borderId="0"/>
    <xf numFmtId="0" fontId="1" fillId="0" borderId="0"/>
    <xf numFmtId="0" fontId="225" fillId="0" borderId="0"/>
    <xf numFmtId="0" fontId="8" fillId="0" borderId="0"/>
    <xf numFmtId="0" fontId="8" fillId="0" borderId="0"/>
    <xf numFmtId="0" fontId="88" fillId="130" borderId="0" applyNumberFormat="0" applyBorder="0" applyAlignment="0" applyProtection="0"/>
    <xf numFmtId="0" fontId="36" fillId="14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0" fontId="88" fillId="55" borderId="0" applyNumberFormat="0" applyBorder="0" applyAlignment="0" applyProtection="0"/>
    <xf numFmtId="302" fontId="229" fillId="0" borderId="1">
      <alignment vertical="top"/>
    </xf>
    <xf numFmtId="0" fontId="18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2" fillId="81" borderId="45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81" borderId="44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81" borderId="44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81" borderId="44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57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81" borderId="44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8" fillId="81" borderId="44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81" borderId="44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81" borderId="44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81" borderId="44" applyNumberFormat="0" applyFont="0" applyAlignment="0" applyProtection="0"/>
    <xf numFmtId="0" fontId="8" fillId="81" borderId="44" applyNumberFormat="0" applyFont="0" applyAlignment="0" applyProtection="0"/>
    <xf numFmtId="0" fontId="8" fillId="0" borderId="0"/>
    <xf numFmtId="0" fontId="8" fillId="81" borderId="44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8" fillId="81" borderId="44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81" borderId="44" applyNumberFormat="0" applyFont="0" applyAlignment="0" applyProtection="0"/>
    <xf numFmtId="0" fontId="8" fillId="81" borderId="44" applyNumberFormat="0" applyFont="0" applyAlignment="0" applyProtection="0"/>
    <xf numFmtId="0" fontId="8" fillId="0" borderId="0"/>
    <xf numFmtId="0" fontId="8" fillId="81" borderId="44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8" fillId="81" borderId="44" applyNumberFormat="0" applyFont="0" applyAlignment="0" applyProtection="0"/>
    <xf numFmtId="0" fontId="8" fillId="81" borderId="44" applyNumberFormat="0" applyFont="0" applyAlignment="0" applyProtection="0"/>
    <xf numFmtId="0" fontId="8" fillId="81" borderId="44" applyNumberFormat="0" applyFont="0" applyAlignment="0" applyProtection="0"/>
    <xf numFmtId="0" fontId="8" fillId="81" borderId="44" applyNumberFormat="0" applyFont="0" applyAlignment="0" applyProtection="0"/>
    <xf numFmtId="0" fontId="8" fillId="0" borderId="0"/>
    <xf numFmtId="0" fontId="8" fillId="81" borderId="44" applyNumberFormat="0" applyFont="0" applyAlignment="0" applyProtection="0"/>
    <xf numFmtId="0" fontId="8" fillId="0" borderId="0"/>
    <xf numFmtId="0" fontId="8" fillId="81" borderId="44" applyNumberFormat="0" applyFont="0" applyAlignment="0" applyProtection="0"/>
    <xf numFmtId="0" fontId="8" fillId="81" borderId="44" applyNumberFormat="0" applyFont="0" applyAlignment="0" applyProtection="0"/>
    <xf numFmtId="0" fontId="8" fillId="0" borderId="0"/>
    <xf numFmtId="0" fontId="8" fillId="81" borderId="44" applyNumberFormat="0" applyFont="0" applyAlignment="0" applyProtection="0"/>
    <xf numFmtId="0" fontId="8" fillId="0" borderId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81" borderId="44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8" fillId="81" borderId="44" applyNumberFormat="0" applyFont="0" applyAlignment="0" applyProtection="0"/>
    <xf numFmtId="0" fontId="8" fillId="81" borderId="44" applyNumberFormat="0" applyFont="0" applyAlignment="0" applyProtection="0"/>
    <xf numFmtId="0" fontId="8" fillId="81" borderId="44" applyNumberFormat="0" applyFont="0" applyAlignment="0" applyProtection="0"/>
    <xf numFmtId="0" fontId="8" fillId="0" borderId="0"/>
    <xf numFmtId="0" fontId="8" fillId="81" borderId="44" applyNumberFormat="0" applyFont="0" applyAlignment="0" applyProtection="0"/>
    <xf numFmtId="0" fontId="8" fillId="0" borderId="0"/>
    <xf numFmtId="0" fontId="8" fillId="81" borderId="44" applyNumberFormat="0" applyFont="0" applyAlignment="0" applyProtection="0"/>
    <xf numFmtId="0" fontId="8" fillId="81" borderId="44" applyNumberFormat="0" applyFont="0" applyAlignment="0" applyProtection="0"/>
    <xf numFmtId="0" fontId="8" fillId="0" borderId="0"/>
    <xf numFmtId="0" fontId="8" fillId="81" borderId="44" applyNumberFormat="0" applyFont="0" applyAlignment="0" applyProtection="0"/>
    <xf numFmtId="0" fontId="8" fillId="0" borderId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0" borderId="0"/>
    <xf numFmtId="0" fontId="8" fillId="0" borderId="0"/>
    <xf numFmtId="0" fontId="8" fillId="81" borderId="44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8" fillId="81" borderId="44" applyNumberFormat="0" applyFont="0" applyAlignment="0" applyProtection="0"/>
    <xf numFmtId="0" fontId="8" fillId="81" borderId="44" applyNumberFormat="0" applyFont="0" applyAlignment="0" applyProtection="0"/>
    <xf numFmtId="0" fontId="8" fillId="0" borderId="0"/>
    <xf numFmtId="0" fontId="8" fillId="81" borderId="44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0" fontId="1" fillId="19" borderId="39" applyNumberFormat="0" applyFont="0" applyAlignment="0" applyProtection="0"/>
    <xf numFmtId="49" fontId="211" fillId="0" borderId="9">
      <alignment horizontal="left" vertical="center"/>
    </xf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16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0" fillId="0" borderId="0" applyFont="0" applyFill="0" applyBorder="0" applyAlignment="0" applyProtection="0"/>
    <xf numFmtId="9" fontId="1" fillId="0" borderId="0" applyFont="0" applyFill="0" applyBorder="0" applyAlignment="0" applyProtection="0"/>
    <xf numFmtId="175" fontId="231" fillId="0" borderId="1"/>
    <xf numFmtId="303" fontId="232" fillId="0" borderId="0" applyFont="0" applyFill="0" applyBorder="0" applyAlignment="0" applyProtection="0"/>
    <xf numFmtId="0" fontId="86" fillId="0" borderId="82" applyNumberFormat="0" applyFill="0" applyAlignment="0" applyProtection="0"/>
    <xf numFmtId="0" fontId="41" fillId="0" borderId="37" applyNumberFormat="0" applyFill="0" applyAlignment="0" applyProtection="0"/>
    <xf numFmtId="0" fontId="8" fillId="0" borderId="0"/>
    <xf numFmtId="0" fontId="160" fillId="0" borderId="64" applyNumberFormat="0" applyFill="0" applyAlignment="0" applyProtection="0"/>
    <xf numFmtId="0" fontId="8" fillId="0" borderId="0"/>
    <xf numFmtId="0" fontId="8" fillId="0" borderId="0"/>
    <xf numFmtId="0" fontId="160" fillId="0" borderId="64" applyNumberFormat="0" applyFill="0" applyAlignment="0" applyProtection="0"/>
    <xf numFmtId="0" fontId="160" fillId="0" borderId="64" applyNumberFormat="0" applyFill="0" applyAlignment="0" applyProtection="0"/>
    <xf numFmtId="0" fontId="8" fillId="0" borderId="0"/>
    <xf numFmtId="0" fontId="160" fillId="0" borderId="64" applyNumberFormat="0" applyFill="0" applyAlignment="0" applyProtection="0"/>
    <xf numFmtId="0" fontId="8" fillId="0" borderId="0"/>
    <xf numFmtId="0" fontId="8" fillId="0" borderId="0"/>
    <xf numFmtId="0" fontId="160" fillId="0" borderId="64" applyNumberFormat="0" applyFill="0" applyAlignment="0" applyProtection="0"/>
    <xf numFmtId="0" fontId="160" fillId="0" borderId="64" applyNumberFormat="0" applyFill="0" applyAlignment="0" applyProtection="0"/>
    <xf numFmtId="0" fontId="160" fillId="0" borderId="64" applyNumberFormat="0" applyFill="0" applyAlignment="0" applyProtection="0"/>
    <xf numFmtId="0" fontId="160" fillId="0" borderId="64" applyNumberFormat="0" applyFill="0" applyAlignment="0" applyProtection="0"/>
    <xf numFmtId="0" fontId="50" fillId="0" borderId="0"/>
    <xf numFmtId="0" fontId="50" fillId="0" borderId="0"/>
    <xf numFmtId="0" fontId="4" fillId="0" borderId="0"/>
    <xf numFmtId="0" fontId="4" fillId="0" borderId="0"/>
    <xf numFmtId="0" fontId="50" fillId="0" borderId="0"/>
    <xf numFmtId="0" fontId="50" fillId="0" borderId="0"/>
    <xf numFmtId="176" fontId="50" fillId="0" borderId="0"/>
    <xf numFmtId="0" fontId="60" fillId="0" borderId="0"/>
    <xf numFmtId="176" fontId="50" fillId="0" borderId="0"/>
    <xf numFmtId="176" fontId="79" fillId="0" borderId="0" applyNumberFormat="0" applyFont="0" applyFill="0" applyBorder="0" applyAlignment="0" applyProtection="0">
      <alignment vertical="top"/>
    </xf>
    <xf numFmtId="0" fontId="57" fillId="0" borderId="0" applyNumberFormat="0" applyFill="0" applyBorder="0" applyAlignment="0" applyProtection="0"/>
    <xf numFmtId="0" fontId="79" fillId="0" borderId="0" applyNumberFormat="0" applyFont="0" applyFill="0" applyBorder="0" applyAlignment="0" applyProtection="0">
      <alignment vertical="top"/>
    </xf>
    <xf numFmtId="176" fontId="79" fillId="0" borderId="0" applyNumberFormat="0" applyFont="0" applyFill="0" applyBorder="0" applyAlignment="0" applyProtection="0">
      <alignment vertical="top"/>
    </xf>
    <xf numFmtId="0" fontId="57" fillId="0" borderId="0" applyNumberFormat="0" applyFill="0" applyBorder="0" applyAlignment="0" applyProtection="0"/>
    <xf numFmtId="0" fontId="79" fillId="0" borderId="0" applyNumberFormat="0" applyFont="0" applyFill="0" applyBorder="0" applyAlignment="0" applyProtection="0">
      <alignment vertical="top"/>
    </xf>
    <xf numFmtId="176" fontId="8" fillId="0" borderId="0">
      <alignment vertical="justify"/>
    </xf>
    <xf numFmtId="49" fontId="63" fillId="0" borderId="1" applyNumberFormat="0" applyFill="0" applyAlignment="0" applyProtection="0"/>
    <xf numFmtId="49" fontId="211" fillId="0" borderId="1" applyNumberFormat="0" applyFill="0" applyAlignment="0" applyProtection="0"/>
    <xf numFmtId="0" fontId="8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" fillId="0" borderId="0"/>
    <xf numFmtId="0" fontId="86" fillId="0" borderId="0" applyNumberFormat="0" applyFill="0" applyBorder="0" applyAlignment="0" applyProtection="0"/>
    <xf numFmtId="0" fontId="8" fillId="0" borderId="0"/>
    <xf numFmtId="0" fontId="8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" fillId="0" borderId="0"/>
    <xf numFmtId="0" fontId="86" fillId="0" borderId="0" applyNumberFormat="0" applyFill="0" applyBorder="0" applyAlignment="0" applyProtection="0"/>
    <xf numFmtId="0" fontId="8" fillId="0" borderId="0"/>
    <xf numFmtId="0" fontId="8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49" fontId="63" fillId="0" borderId="0"/>
    <xf numFmtId="304" fontId="232" fillId="0" borderId="0" applyFont="0" applyFill="0" applyBorder="0" applyAlignment="0" applyProtection="0"/>
    <xf numFmtId="177" fontId="233" fillId="0" borderId="0" applyFont="0" applyFill="0" applyBorder="0" applyProtection="0">
      <alignment horizontal="right" vertical="top"/>
      <protection locked="0"/>
    </xf>
    <xf numFmtId="304" fontId="234" fillId="0" borderId="20" applyFont="0" applyFill="0" applyBorder="0" applyAlignment="0" applyProtection="0">
      <alignment horizontal="center" vertical="center" wrapText="1"/>
    </xf>
    <xf numFmtId="304" fontId="235" fillId="0" borderId="0" applyFont="0" applyFill="0" applyBorder="0" applyAlignment="0" applyProtection="0"/>
    <xf numFmtId="38" fontId="8" fillId="0" borderId="0" applyFont="0" applyFill="0" applyBorder="0" applyAlignment="0" applyProtection="0"/>
    <xf numFmtId="38" fontId="57" fillId="0" borderId="0" applyFill="0" applyBorder="0" applyAlignment="0" applyProtection="0"/>
    <xf numFmtId="38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181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223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8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8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8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222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57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21" fontId="57" fillId="0" borderId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223" fillId="0" borderId="0" applyFont="0" applyFill="0" applyBorder="0" applyAlignment="0" applyProtection="0"/>
    <xf numFmtId="43" fontId="223" fillId="0" borderId="0" applyFont="0" applyFill="0" applyBorder="0" applyAlignment="0" applyProtection="0"/>
    <xf numFmtId="43" fontId="223" fillId="0" borderId="0" applyFont="0" applyFill="0" applyBorder="0" applyAlignment="0" applyProtection="0"/>
    <xf numFmtId="43" fontId="223" fillId="0" borderId="0" applyFont="0" applyFill="0" applyBorder="0" applyAlignment="0" applyProtection="0"/>
    <xf numFmtId="43" fontId="223" fillId="0" borderId="0" applyFont="0" applyFill="0" applyBorder="0" applyAlignment="0" applyProtection="0"/>
    <xf numFmtId="43" fontId="223" fillId="0" borderId="0" applyFont="0" applyFill="0" applyBorder="0" applyAlignment="0" applyProtection="0"/>
    <xf numFmtId="221" fontId="63" fillId="0" borderId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305" fontId="1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8" fillId="0" borderId="0"/>
    <xf numFmtId="172" fontId="23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305" fontId="1" fillId="0" borderId="0" applyFont="0" applyFill="0" applyBorder="0" applyAlignment="0" applyProtection="0"/>
    <xf numFmtId="0" fontId="8" fillId="0" borderId="0"/>
    <xf numFmtId="172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305" fontId="1" fillId="0" borderId="0" applyFont="0" applyFill="0" applyBorder="0" applyAlignment="0" applyProtection="0"/>
    <xf numFmtId="0" fontId="8" fillId="0" borderId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5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37" fillId="67" borderId="0" applyNumberFormat="0" applyBorder="0" applyAlignment="0" applyProtection="0"/>
    <xf numFmtId="0" fontId="35" fillId="13" borderId="0" applyNumberFormat="0" applyBorder="0" applyAlignment="0" applyProtection="0"/>
    <xf numFmtId="0" fontId="8" fillId="0" borderId="0"/>
    <xf numFmtId="0" fontId="139" fillId="57" borderId="0" applyNumberFormat="0" applyBorder="0" applyAlignment="0" applyProtection="0"/>
    <xf numFmtId="0" fontId="8" fillId="0" borderId="0"/>
    <xf numFmtId="0" fontId="8" fillId="0" borderId="0"/>
    <xf numFmtId="0" fontId="139" fillId="57" borderId="0" applyNumberFormat="0" applyBorder="0" applyAlignment="0" applyProtection="0"/>
    <xf numFmtId="0" fontId="139" fillId="57" borderId="0" applyNumberFormat="0" applyBorder="0" applyAlignment="0" applyProtection="0"/>
    <xf numFmtId="0" fontId="8" fillId="0" borderId="0"/>
    <xf numFmtId="0" fontId="139" fillId="57" borderId="0" applyNumberFormat="0" applyBorder="0" applyAlignment="0" applyProtection="0"/>
    <xf numFmtId="0" fontId="8" fillId="0" borderId="0"/>
    <xf numFmtId="0" fontId="8" fillId="0" borderId="0"/>
    <xf numFmtId="0" fontId="139" fillId="57" borderId="0" applyNumberFormat="0" applyBorder="0" applyAlignment="0" applyProtection="0"/>
    <xf numFmtId="0" fontId="139" fillId="57" borderId="0" applyNumberFormat="0" applyBorder="0" applyAlignment="0" applyProtection="0"/>
    <xf numFmtId="0" fontId="139" fillId="57" borderId="0" applyNumberFormat="0" applyBorder="0" applyAlignment="0" applyProtection="0"/>
    <xf numFmtId="0" fontId="139" fillId="57" borderId="0" applyNumberFormat="0" applyBorder="0" applyAlignment="0" applyProtection="0"/>
    <xf numFmtId="4" fontId="4" fillId="0" borderId="1"/>
    <xf numFmtId="4" fontId="4" fillId="0" borderId="63"/>
    <xf numFmtId="4" fontId="4" fillId="0" borderId="1"/>
    <xf numFmtId="37" fontId="8" fillId="0" borderId="0" applyFont="0" applyBorder="0" applyAlignment="0" applyProtection="0"/>
    <xf numFmtId="37" fontId="57" fillId="0" borderId="0" applyBorder="0" applyAlignment="0" applyProtection="0"/>
    <xf numFmtId="37" fontId="8" fillId="0" borderId="0" applyFont="0" applyBorder="0" applyAlignment="0" applyProtection="0"/>
    <xf numFmtId="37" fontId="8" fillId="0" borderId="0" applyFont="0" applyBorder="0" applyAlignment="0" applyProtection="0"/>
    <xf numFmtId="37" fontId="8" fillId="0" borderId="0" applyFont="0" applyBorder="0" applyAlignment="0" applyProtection="0"/>
    <xf numFmtId="181" fontId="64" fillId="0" borderId="0">
      <protection locked="0"/>
    </xf>
    <xf numFmtId="182" fontId="66" fillId="0" borderId="0">
      <protection locked="0"/>
    </xf>
    <xf numFmtId="181" fontId="65" fillId="0" borderId="0">
      <protection locked="0"/>
    </xf>
    <xf numFmtId="181" fontId="67" fillId="0" borderId="0">
      <protection locked="0"/>
    </xf>
    <xf numFmtId="49" fontId="238" fillId="0" borderId="1">
      <alignment horizontal="center" vertical="center" wrapText="1"/>
    </xf>
    <xf numFmtId="49" fontId="239" fillId="0" borderId="1" applyNumberFormat="0" applyFill="0" applyAlignment="0" applyProtection="0"/>
    <xf numFmtId="176" fontId="90" fillId="0" borderId="0"/>
  </cellStyleXfs>
  <cellXfs count="459">
    <xf numFmtId="0" fontId="0" fillId="0" borderId="0" xfId="0"/>
    <xf numFmtId="0" fontId="6" fillId="2" borderId="0" xfId="2" applyFont="1" applyFill="1" applyAlignment="1">
      <alignment horizontal="center"/>
    </xf>
    <xf numFmtId="0" fontId="6" fillId="0" borderId="0" xfId="2" applyFont="1" applyAlignment="1">
      <alignment horizontal="center"/>
    </xf>
    <xf numFmtId="0" fontId="5" fillId="0" borderId="0" xfId="2" applyFont="1" applyAlignment="1">
      <alignment horizontal="left" vertical="center" wrapText="1"/>
    </xf>
    <xf numFmtId="0" fontId="5" fillId="2" borderId="0" xfId="2" applyFont="1" applyFill="1" applyAlignment="1">
      <alignment horizontal="center" vertical="center" wrapText="1"/>
    </xf>
    <xf numFmtId="49" fontId="5" fillId="0" borderId="2" xfId="2" applyNumberFormat="1" applyFont="1" applyBorder="1" applyAlignment="1">
      <alignment horizontal="center" vertical="center" wrapText="1"/>
    </xf>
    <xf numFmtId="0" fontId="5" fillId="0" borderId="4" xfId="2" applyFont="1" applyBorder="1" applyAlignment="1">
      <alignment horizontal="left" vertical="center" wrapText="1"/>
    </xf>
    <xf numFmtId="0" fontId="5" fillId="0" borderId="4" xfId="2" applyFont="1" applyBorder="1" applyAlignment="1">
      <alignment horizontal="center" vertical="center" wrapText="1"/>
    </xf>
    <xf numFmtId="3" fontId="5" fillId="2" borderId="2" xfId="2" applyNumberFormat="1" applyFont="1" applyFill="1" applyBorder="1" applyAlignment="1">
      <alignment horizontal="center" vertical="center" wrapText="1"/>
    </xf>
    <xf numFmtId="3" fontId="5" fillId="0" borderId="1" xfId="2" applyNumberFormat="1" applyFont="1" applyBorder="1" applyAlignment="1">
      <alignment horizontal="center" vertical="center" wrapText="1"/>
    </xf>
    <xf numFmtId="49" fontId="5" fillId="0" borderId="1" xfId="2" applyNumberFormat="1" applyFont="1" applyBorder="1" applyAlignment="1">
      <alignment horizontal="center" vertical="center" wrapText="1"/>
    </xf>
    <xf numFmtId="0" fontId="5" fillId="0" borderId="1" xfId="2" applyFont="1" applyBorder="1" applyAlignment="1">
      <alignment horizontal="left" vertical="center" wrapText="1"/>
    </xf>
    <xf numFmtId="3" fontId="5" fillId="2" borderId="1" xfId="2" applyNumberFormat="1" applyFont="1" applyFill="1" applyBorder="1" applyAlignment="1">
      <alignment horizontal="center" vertical="center" wrapText="1"/>
    </xf>
    <xf numFmtId="49" fontId="6" fillId="0" borderId="1" xfId="2" applyNumberFormat="1" applyFont="1" applyBorder="1" applyAlignment="1">
      <alignment horizontal="center" vertical="center" wrapText="1"/>
    </xf>
    <xf numFmtId="0" fontId="6" fillId="0" borderId="1" xfId="2" applyFont="1" applyBorder="1" applyAlignment="1">
      <alignment horizontal="left" vertical="center" wrapText="1"/>
    </xf>
    <xf numFmtId="3" fontId="6" fillId="2" borderId="1" xfId="2" applyNumberFormat="1" applyFont="1" applyFill="1" applyBorder="1" applyAlignment="1">
      <alignment horizontal="center" vertical="center" wrapText="1"/>
    </xf>
    <xf numFmtId="3" fontId="6" fillId="0" borderId="1" xfId="2" applyNumberFormat="1" applyFont="1" applyBorder="1" applyAlignment="1">
      <alignment horizontal="center" vertical="center" wrapText="1"/>
    </xf>
    <xf numFmtId="0" fontId="6" fillId="0" borderId="5" xfId="2" applyFont="1" applyBorder="1" applyAlignment="1">
      <alignment vertical="center" wrapText="1"/>
    </xf>
    <xf numFmtId="49" fontId="7" fillId="0" borderId="1" xfId="2" applyNumberFormat="1" applyFont="1" applyBorder="1" applyAlignment="1">
      <alignment horizontal="center" vertical="center" wrapText="1"/>
    </xf>
    <xf numFmtId="0" fontId="7" fillId="0" borderId="5" xfId="2" applyFont="1" applyBorder="1" applyAlignment="1">
      <alignment vertical="center" wrapText="1"/>
    </xf>
    <xf numFmtId="3" fontId="7" fillId="2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0" fontId="7" fillId="0" borderId="0" xfId="2" applyFont="1" applyAlignment="1">
      <alignment horizontal="center"/>
    </xf>
    <xf numFmtId="0" fontId="5" fillId="0" borderId="5" xfId="2" applyFont="1" applyBorder="1" applyAlignment="1">
      <alignment vertical="center" wrapText="1"/>
    </xf>
    <xf numFmtId="0" fontId="7" fillId="0" borderId="1" xfId="2" applyFont="1" applyBorder="1" applyAlignment="1">
      <alignment horizontal="left"/>
    </xf>
    <xf numFmtId="3" fontId="7" fillId="2" borderId="1" xfId="2" applyNumberFormat="1" applyFont="1" applyFill="1" applyBorder="1" applyAlignment="1">
      <alignment horizontal="center"/>
    </xf>
    <xf numFmtId="0" fontId="7" fillId="0" borderId="1" xfId="2" applyFont="1" applyBorder="1" applyAlignment="1">
      <alignment horizontal="left" vertical="center" wrapText="1"/>
    </xf>
    <xf numFmtId="49" fontId="5" fillId="2" borderId="1" xfId="2" applyNumberFormat="1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left" vertical="center" wrapText="1"/>
    </xf>
    <xf numFmtId="0" fontId="5" fillId="2" borderId="4" xfId="2" applyFont="1" applyFill="1" applyBorder="1" applyAlignment="1">
      <alignment horizontal="center" vertical="center" wrapText="1"/>
    </xf>
    <xf numFmtId="3" fontId="5" fillId="0" borderId="1" xfId="2" applyNumberFormat="1" applyFont="1" applyBorder="1" applyAlignment="1">
      <alignment vertical="center" wrapText="1"/>
    </xf>
    <xf numFmtId="49" fontId="6" fillId="2" borderId="1" xfId="2" applyNumberFormat="1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left" vertical="center" wrapText="1"/>
    </xf>
    <xf numFmtId="0" fontId="6" fillId="0" borderId="1" xfId="3" applyFont="1" applyBorder="1" applyAlignment="1">
      <alignment horizontal="left" vertical="center" wrapText="1"/>
    </xf>
    <xf numFmtId="0" fontId="6" fillId="0" borderId="1" xfId="2" applyFont="1" applyBorder="1" applyAlignment="1">
      <alignment horizontal="left"/>
    </xf>
    <xf numFmtId="0" fontId="5" fillId="0" borderId="1" xfId="2" applyFont="1" applyBorder="1" applyAlignment="1">
      <alignment horizontal="center" vertical="center" wrapText="1"/>
    </xf>
    <xf numFmtId="0" fontId="6" fillId="0" borderId="0" xfId="2" applyFont="1"/>
    <xf numFmtId="4" fontId="5" fillId="2" borderId="1" xfId="2" applyNumberFormat="1" applyFont="1" applyFill="1" applyBorder="1" applyAlignment="1">
      <alignment horizontal="center" vertical="center" wrapText="1"/>
    </xf>
    <xf numFmtId="4" fontId="5" fillId="0" borderId="1" xfId="2" applyNumberFormat="1" applyFont="1" applyBorder="1" applyAlignment="1">
      <alignment horizontal="center" vertical="center" wrapText="1"/>
    </xf>
    <xf numFmtId="4" fontId="6" fillId="2" borderId="1" xfId="2" applyNumberFormat="1" applyFont="1" applyFill="1" applyBorder="1" applyAlignment="1">
      <alignment horizontal="center" vertical="center" wrapText="1"/>
    </xf>
    <xf numFmtId="4" fontId="6" fillId="0" borderId="0" xfId="2" applyNumberFormat="1" applyFont="1" applyAlignment="1">
      <alignment horizontal="center" vertical="center" wrapText="1"/>
    </xf>
    <xf numFmtId="4" fontId="6" fillId="0" borderId="0" xfId="2" applyNumberFormat="1" applyFont="1" applyAlignment="1">
      <alignment horizontal="center"/>
    </xf>
    <xf numFmtId="0" fontId="6" fillId="0" borderId="0" xfId="2" applyFont="1" applyAlignment="1">
      <alignment horizontal="left"/>
    </xf>
    <xf numFmtId="0" fontId="7" fillId="0" borderId="5" xfId="2" applyFont="1" applyBorder="1" applyAlignment="1">
      <alignment horizontal="left" vertical="center" wrapText="1" indent="1"/>
    </xf>
    <xf numFmtId="2" fontId="6" fillId="0" borderId="0" xfId="2" applyNumberFormat="1" applyFont="1" applyAlignment="1">
      <alignment horizontal="center"/>
    </xf>
    <xf numFmtId="0" fontId="6" fillId="0" borderId="4" xfId="2" applyFont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 wrapText="1"/>
    </xf>
    <xf numFmtId="0" fontId="6" fillId="2" borderId="4" xfId="2" applyFont="1" applyFill="1" applyBorder="1" applyAlignment="1">
      <alignment horizontal="center" vertical="center" wrapText="1"/>
    </xf>
    <xf numFmtId="0" fontId="6" fillId="0" borderId="1" xfId="2" applyFont="1" applyBorder="1" applyAlignment="1">
      <alignment horizontal="left" vertical="center" wrapText="1" indent="1"/>
    </xf>
    <xf numFmtId="0" fontId="11" fillId="0" borderId="5" xfId="2" applyFont="1" applyBorder="1" applyAlignment="1">
      <alignment vertical="center" wrapText="1"/>
    </xf>
    <xf numFmtId="0" fontId="5" fillId="0" borderId="0" xfId="2" applyFont="1" applyAlignment="1">
      <alignment horizontal="center" vertical="center" wrapText="1"/>
    </xf>
    <xf numFmtId="4" fontId="6" fillId="0" borderId="1" xfId="2" applyNumberFormat="1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164" fontId="13" fillId="2" borderId="0" xfId="2" applyNumberFormat="1" applyFont="1" applyFill="1" applyAlignment="1">
      <alignment horizontal="center" vertical="center" wrapText="1"/>
    </xf>
    <xf numFmtId="3" fontId="6" fillId="2" borderId="5" xfId="2" applyNumberFormat="1" applyFont="1" applyFill="1" applyBorder="1" applyAlignment="1">
      <alignment horizontal="center" vertical="center" wrapText="1"/>
    </xf>
    <xf numFmtId="3" fontId="7" fillId="2" borderId="5" xfId="2" applyNumberFormat="1" applyFont="1" applyFill="1" applyBorder="1" applyAlignment="1">
      <alignment horizontal="center" vertical="center" wrapText="1"/>
    </xf>
    <xf numFmtId="3" fontId="5" fillId="2" borderId="5" xfId="2" applyNumberFormat="1" applyFont="1" applyFill="1" applyBorder="1" applyAlignment="1">
      <alignment horizontal="center" vertical="center" wrapText="1"/>
    </xf>
    <xf numFmtId="0" fontId="14" fillId="0" borderId="0" xfId="2" applyFont="1" applyAlignment="1">
      <alignment horizontal="center"/>
    </xf>
    <xf numFmtId="3" fontId="6" fillId="0" borderId="5" xfId="2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2" applyFont="1" applyAlignment="1">
      <alignment horizontal="left" vertical="center"/>
    </xf>
    <xf numFmtId="167" fontId="7" fillId="2" borderId="1" xfId="2" applyNumberFormat="1" applyFont="1" applyFill="1" applyBorder="1" applyAlignment="1">
      <alignment horizontal="center" vertical="center" wrapText="1"/>
    </xf>
    <xf numFmtId="165" fontId="7" fillId="0" borderId="1" xfId="2" applyNumberFormat="1" applyFont="1" applyBorder="1" applyAlignment="1">
      <alignment horizontal="center" vertical="center" wrapText="1"/>
    </xf>
    <xf numFmtId="4" fontId="7" fillId="2" borderId="1" xfId="2" applyNumberFormat="1" applyFont="1" applyFill="1" applyBorder="1" applyAlignment="1">
      <alignment horizontal="center" vertical="center" wrapText="1"/>
    </xf>
    <xf numFmtId="4" fontId="7" fillId="2" borderId="5" xfId="2" applyNumberFormat="1" applyFont="1" applyFill="1" applyBorder="1" applyAlignment="1">
      <alignment horizontal="center" vertical="center" wrapText="1"/>
    </xf>
    <xf numFmtId="4" fontId="7" fillId="0" borderId="1" xfId="2" applyNumberFormat="1" applyFont="1" applyBorder="1" applyAlignment="1">
      <alignment horizontal="center" vertical="center" wrapText="1"/>
    </xf>
    <xf numFmtId="3" fontId="6" fillId="0" borderId="0" xfId="2" applyNumberFormat="1" applyFont="1" applyAlignment="1">
      <alignment horizontal="center"/>
    </xf>
    <xf numFmtId="168" fontId="6" fillId="0" borderId="0" xfId="2" applyNumberFormat="1" applyFont="1" applyAlignment="1">
      <alignment horizontal="center"/>
    </xf>
    <xf numFmtId="2" fontId="6" fillId="2" borderId="0" xfId="2" applyNumberFormat="1" applyFont="1" applyFill="1" applyAlignment="1">
      <alignment horizontal="center"/>
    </xf>
    <xf numFmtId="169" fontId="6" fillId="0" borderId="0" xfId="2" applyNumberFormat="1" applyFont="1" applyAlignment="1">
      <alignment horizontal="center"/>
    </xf>
    <xf numFmtId="165" fontId="5" fillId="2" borderId="5" xfId="2" applyNumberFormat="1" applyFont="1" applyFill="1" applyBorder="1" applyAlignment="1">
      <alignment horizontal="center" vertical="center" wrapText="1"/>
    </xf>
    <xf numFmtId="1" fontId="6" fillId="0" borderId="0" xfId="2" applyNumberFormat="1" applyFont="1" applyAlignment="1">
      <alignment horizontal="center"/>
    </xf>
    <xf numFmtId="3" fontId="6" fillId="2" borderId="0" xfId="2" applyNumberFormat="1" applyFont="1" applyFill="1" applyAlignment="1">
      <alignment horizontal="center"/>
    </xf>
    <xf numFmtId="9" fontId="6" fillId="2" borderId="1" xfId="6" applyFont="1" applyFill="1" applyBorder="1" applyAlignment="1">
      <alignment horizontal="center" vertical="center" wrapText="1"/>
    </xf>
    <xf numFmtId="9" fontId="6" fillId="2" borderId="5" xfId="6" applyFont="1" applyFill="1" applyBorder="1" applyAlignment="1">
      <alignment horizontal="center" vertical="center" wrapText="1"/>
    </xf>
    <xf numFmtId="9" fontId="6" fillId="0" borderId="1" xfId="6" applyFont="1" applyFill="1" applyBorder="1" applyAlignment="1">
      <alignment horizontal="center" vertical="center" wrapText="1"/>
    </xf>
    <xf numFmtId="4" fontId="5" fillId="2" borderId="5" xfId="2" applyNumberFormat="1" applyFont="1" applyFill="1" applyBorder="1" applyAlignment="1">
      <alignment horizontal="center" vertical="center" wrapText="1"/>
    </xf>
    <xf numFmtId="4" fontId="6" fillId="2" borderId="5" xfId="2" applyNumberFormat="1" applyFont="1" applyFill="1" applyBorder="1" applyAlignment="1">
      <alignment horizontal="center" vertical="center" wrapText="1"/>
    </xf>
    <xf numFmtId="0" fontId="16" fillId="0" borderId="0" xfId="2" applyFont="1" applyAlignment="1">
      <alignment horizontal="center"/>
    </xf>
    <xf numFmtId="3" fontId="16" fillId="0" borderId="0" xfId="2" applyNumberFormat="1" applyFont="1" applyAlignment="1">
      <alignment horizontal="center"/>
    </xf>
    <xf numFmtId="0" fontId="9" fillId="0" borderId="1" xfId="2" applyFont="1" applyBorder="1"/>
    <xf numFmtId="0" fontId="9" fillId="0" borderId="1" xfId="2" applyFont="1" applyBorder="1" applyAlignment="1">
      <alignment horizontal="center"/>
    </xf>
    <xf numFmtId="0" fontId="9" fillId="2" borderId="1" xfId="2" applyFont="1" applyFill="1" applyBorder="1" applyAlignment="1">
      <alignment horizontal="center"/>
    </xf>
    <xf numFmtId="0" fontId="15" fillId="0" borderId="1" xfId="2" applyFont="1" applyBorder="1" applyAlignment="1">
      <alignment horizontal="center"/>
    </xf>
    <xf numFmtId="0" fontId="15" fillId="2" borderId="1" xfId="2" applyFont="1" applyFill="1" applyBorder="1" applyAlignment="1">
      <alignment horizontal="center"/>
    </xf>
    <xf numFmtId="0" fontId="6" fillId="0" borderId="1" xfId="2" applyFont="1" applyBorder="1"/>
    <xf numFmtId="0" fontId="6" fillId="2" borderId="1" xfId="2" applyFont="1" applyFill="1" applyBorder="1" applyAlignment="1">
      <alignment horizontal="center" vertical="center" wrapText="1"/>
    </xf>
    <xf numFmtId="0" fontId="5" fillId="0" borderId="0" xfId="8" applyFont="1" applyAlignment="1">
      <alignment horizontal="left"/>
    </xf>
    <xf numFmtId="0" fontId="6" fillId="0" borderId="0" xfId="8" applyFont="1" applyAlignment="1">
      <alignment horizontal="left"/>
    </xf>
    <xf numFmtId="0" fontId="6" fillId="0" borderId="0" xfId="8" applyFont="1" applyAlignment="1">
      <alignment horizontal="center" vertical="center"/>
    </xf>
    <xf numFmtId="0" fontId="5" fillId="0" borderId="0" xfId="8" applyFont="1" applyAlignment="1">
      <alignment horizontal="right" vertical="center"/>
    </xf>
    <xf numFmtId="0" fontId="5" fillId="0" borderId="1" xfId="8" applyFont="1" applyBorder="1" applyAlignment="1">
      <alignment horizontal="center" vertical="center"/>
    </xf>
    <xf numFmtId="171" fontId="5" fillId="0" borderId="1" xfId="8" applyNumberFormat="1" applyFont="1" applyBorder="1" applyAlignment="1">
      <alignment horizontal="center" vertical="center"/>
    </xf>
    <xf numFmtId="0" fontId="5" fillId="0" borderId="1" xfId="8" applyFont="1" applyBorder="1" applyAlignment="1">
      <alignment horizontal="left"/>
    </xf>
    <xf numFmtId="0" fontId="6" fillId="0" borderId="1" xfId="8" applyFont="1" applyBorder="1" applyAlignment="1">
      <alignment horizontal="left"/>
    </xf>
    <xf numFmtId="0" fontId="6" fillId="0" borderId="5" xfId="8" applyFont="1" applyBorder="1" applyAlignment="1">
      <alignment horizontal="left"/>
    </xf>
    <xf numFmtId="0" fontId="6" fillId="0" borderId="1" xfId="8" applyFont="1" applyBorder="1" applyAlignment="1">
      <alignment horizontal="center" vertical="center"/>
    </xf>
    <xf numFmtId="1" fontId="6" fillId="0" borderId="1" xfId="8" applyNumberFormat="1" applyFont="1" applyBorder="1" applyAlignment="1">
      <alignment horizontal="center" vertical="center"/>
    </xf>
    <xf numFmtId="0" fontId="6" fillId="0" borderId="1" xfId="8" applyFont="1" applyBorder="1" applyAlignment="1">
      <alignment horizontal="left" vertical="center" wrapText="1"/>
    </xf>
    <xf numFmtId="0" fontId="6" fillId="0" borderId="5" xfId="8" applyFont="1" applyBorder="1" applyAlignment="1">
      <alignment horizontal="center" vertical="center"/>
    </xf>
    <xf numFmtId="4" fontId="6" fillId="0" borderId="1" xfId="8" applyNumberFormat="1" applyFont="1" applyBorder="1" applyAlignment="1">
      <alignment horizontal="center" vertical="center"/>
    </xf>
    <xf numFmtId="1" fontId="6" fillId="0" borderId="14" xfId="8" applyNumberFormat="1" applyFont="1" applyBorder="1" applyAlignment="1">
      <alignment horizontal="center" vertical="center"/>
    </xf>
    <xf numFmtId="1" fontId="6" fillId="0" borderId="15" xfId="8" applyNumberFormat="1" applyFont="1" applyBorder="1" applyAlignment="1">
      <alignment horizontal="center" vertical="center"/>
    </xf>
    <xf numFmtId="0" fontId="6" fillId="0" borderId="15" xfId="8" applyFont="1" applyBorder="1" applyAlignment="1">
      <alignment horizontal="left" vertical="center" wrapText="1"/>
    </xf>
    <xf numFmtId="0" fontId="6" fillId="0" borderId="15" xfId="8" applyFont="1" applyBorder="1" applyAlignment="1">
      <alignment horizontal="center" vertical="center"/>
    </xf>
    <xf numFmtId="1" fontId="6" fillId="0" borderId="16" xfId="8" applyNumberFormat="1" applyFont="1" applyBorder="1" applyAlignment="1">
      <alignment horizontal="center" vertical="center"/>
    </xf>
    <xf numFmtId="1" fontId="6" fillId="0" borderId="17" xfId="8" applyNumberFormat="1" applyFont="1" applyBorder="1" applyAlignment="1">
      <alignment horizontal="center" vertical="center"/>
    </xf>
    <xf numFmtId="0" fontId="6" fillId="0" borderId="17" xfId="8" applyFont="1" applyBorder="1" applyAlignment="1">
      <alignment horizontal="left" vertical="center" wrapText="1"/>
    </xf>
    <xf numFmtId="0" fontId="6" fillId="0" borderId="17" xfId="8" applyFont="1" applyBorder="1" applyAlignment="1">
      <alignment horizontal="center" vertical="center"/>
    </xf>
    <xf numFmtId="2" fontId="6" fillId="0" borderId="1" xfId="8" applyNumberFormat="1" applyFont="1" applyBorder="1" applyAlignment="1">
      <alignment horizontal="center" vertical="center"/>
    </xf>
    <xf numFmtId="0" fontId="5" fillId="5" borderId="16" xfId="8" applyFont="1" applyFill="1" applyBorder="1"/>
    <xf numFmtId="0" fontId="6" fillId="5" borderId="17" xfId="8" applyFont="1" applyFill="1" applyBorder="1" applyAlignment="1">
      <alignment horizontal="left"/>
    </xf>
    <xf numFmtId="0" fontId="5" fillId="5" borderId="1" xfId="8" applyFont="1" applyFill="1" applyBorder="1" applyAlignment="1">
      <alignment horizontal="center" vertical="center"/>
    </xf>
    <xf numFmtId="4" fontId="5" fillId="5" borderId="1" xfId="8" applyNumberFormat="1" applyFont="1" applyFill="1" applyBorder="1" applyAlignment="1">
      <alignment horizontal="center" vertical="center"/>
    </xf>
    <xf numFmtId="0" fontId="6" fillId="6" borderId="0" xfId="8" applyFont="1" applyFill="1" applyAlignment="1">
      <alignment horizontal="left"/>
    </xf>
    <xf numFmtId="0" fontId="6" fillId="7" borderId="17" xfId="8" applyFont="1" applyFill="1" applyBorder="1" applyAlignment="1">
      <alignment horizontal="left"/>
    </xf>
    <xf numFmtId="0" fontId="5" fillId="7" borderId="1" xfId="8" applyFont="1" applyFill="1" applyBorder="1" applyAlignment="1">
      <alignment horizontal="center" vertical="center"/>
    </xf>
    <xf numFmtId="4" fontId="5" fillId="7" borderId="1" xfId="8" applyNumberFormat="1" applyFont="1" applyFill="1" applyBorder="1" applyAlignment="1">
      <alignment horizontal="center" vertical="center"/>
    </xf>
    <xf numFmtId="0" fontId="6" fillId="0" borderId="0" xfId="8" applyFont="1"/>
    <xf numFmtId="0" fontId="21" fillId="0" borderId="0" xfId="9" applyFont="1" applyAlignment="1">
      <alignment horizontal="left"/>
    </xf>
    <xf numFmtId="0" fontId="5" fillId="0" borderId="1" xfId="9" applyFont="1" applyBorder="1" applyAlignment="1">
      <alignment horizontal="center" vertical="center"/>
    </xf>
    <xf numFmtId="1" fontId="5" fillId="0" borderId="1" xfId="9" applyNumberFormat="1" applyFont="1" applyBorder="1" applyAlignment="1">
      <alignment horizontal="center"/>
    </xf>
    <xf numFmtId="0" fontId="5" fillId="0" borderId="1" xfId="9" applyFont="1" applyBorder="1" applyAlignment="1">
      <alignment horizontal="left" wrapText="1"/>
    </xf>
    <xf numFmtId="4" fontId="5" fillId="0" borderId="1" xfId="9" applyNumberFormat="1" applyFont="1" applyBorder="1" applyAlignment="1">
      <alignment horizontal="center"/>
    </xf>
    <xf numFmtId="0" fontId="7" fillId="0" borderId="1" xfId="9" applyFont="1" applyBorder="1" applyAlignment="1">
      <alignment horizontal="left" wrapText="1"/>
    </xf>
    <xf numFmtId="0" fontId="21" fillId="0" borderId="1" xfId="9" applyFont="1" applyBorder="1" applyAlignment="1">
      <alignment horizontal="center"/>
    </xf>
    <xf numFmtId="0" fontId="6" fillId="0" borderId="1" xfId="9" applyFont="1" applyBorder="1" applyAlignment="1">
      <alignment horizontal="left" wrapText="1"/>
    </xf>
    <xf numFmtId="4" fontId="21" fillId="0" borderId="1" xfId="9" applyNumberFormat="1" applyFont="1" applyBorder="1" applyAlignment="1">
      <alignment horizontal="center"/>
    </xf>
    <xf numFmtId="2" fontId="21" fillId="0" borderId="1" xfId="9" applyNumberFormat="1" applyFont="1" applyBorder="1" applyAlignment="1">
      <alignment horizontal="center"/>
    </xf>
    <xf numFmtId="0" fontId="5" fillId="0" borderId="0" xfId="9" applyFont="1" applyAlignment="1">
      <alignment horizontal="left"/>
    </xf>
    <xf numFmtId="0" fontId="21" fillId="0" borderId="0" xfId="9" applyFont="1"/>
    <xf numFmtId="0" fontId="5" fillId="0" borderId="0" xfId="9" applyFont="1" applyAlignment="1">
      <alignment horizontal="centerContinuous" wrapText="1"/>
    </xf>
    <xf numFmtId="0" fontId="21" fillId="0" borderId="0" xfId="9" applyFont="1" applyAlignment="1">
      <alignment horizontal="left" wrapText="1"/>
    </xf>
    <xf numFmtId="0" fontId="22" fillId="0" borderId="0" xfId="9" applyFont="1" applyAlignment="1">
      <alignment horizontal="left"/>
    </xf>
    <xf numFmtId="0" fontId="6" fillId="0" borderId="0" xfId="9" applyFont="1" applyAlignment="1">
      <alignment horizontal="center" vertical="center" wrapText="1"/>
    </xf>
    <xf numFmtId="0" fontId="22" fillId="0" borderId="0" xfId="9" applyFont="1"/>
    <xf numFmtId="4" fontId="6" fillId="2" borderId="0" xfId="2" applyNumberFormat="1" applyFont="1" applyFill="1" applyAlignment="1">
      <alignment horizontal="center" vertical="center" wrapText="1"/>
    </xf>
    <xf numFmtId="4" fontId="6" fillId="2" borderId="1" xfId="2" applyNumberFormat="1" applyFont="1" applyFill="1" applyBorder="1" applyAlignment="1">
      <alignment horizontal="center"/>
    </xf>
    <xf numFmtId="0" fontId="6" fillId="2" borderId="0" xfId="2" applyFont="1" applyFill="1" applyAlignment="1">
      <alignment horizontal="left"/>
    </xf>
    <xf numFmtId="4" fontId="6" fillId="2" borderId="0" xfId="2" applyNumberFormat="1" applyFont="1" applyFill="1" applyAlignment="1">
      <alignment horizontal="center"/>
    </xf>
    <xf numFmtId="4" fontId="21" fillId="3" borderId="1" xfId="9" applyNumberFormat="1" applyFont="1" applyFill="1" applyBorder="1" applyAlignment="1">
      <alignment horizontal="center"/>
    </xf>
    <xf numFmtId="0" fontId="6" fillId="3" borderId="17" xfId="8" applyFont="1" applyFill="1" applyBorder="1" applyAlignment="1">
      <alignment horizontal="left" vertical="center" wrapText="1"/>
    </xf>
    <xf numFmtId="4" fontId="6" fillId="3" borderId="1" xfId="8" applyNumberFormat="1" applyFont="1" applyFill="1" applyBorder="1" applyAlignment="1">
      <alignment horizontal="center" vertical="center"/>
    </xf>
    <xf numFmtId="4" fontId="6" fillId="0" borderId="0" xfId="8" applyNumberFormat="1" applyFont="1" applyAlignment="1">
      <alignment horizontal="left"/>
    </xf>
    <xf numFmtId="0" fontId="20" fillId="0" borderId="2" xfId="9" applyBorder="1"/>
    <xf numFmtId="0" fontId="23" fillId="0" borderId="2" xfId="9" applyFont="1" applyBorder="1" applyAlignment="1">
      <alignment horizontal="center"/>
    </xf>
    <xf numFmtId="0" fontId="20" fillId="0" borderId="0" xfId="9"/>
    <xf numFmtId="0" fontId="20" fillId="0" borderId="20" xfId="9" applyBorder="1"/>
    <xf numFmtId="165" fontId="23" fillId="8" borderId="21" xfId="9" applyNumberFormat="1" applyFont="1" applyFill="1" applyBorder="1" applyAlignment="1">
      <alignment horizontal="center"/>
    </xf>
    <xf numFmtId="3" fontId="20" fillId="0" borderId="0" xfId="9" applyNumberFormat="1"/>
    <xf numFmtId="0" fontId="20" fillId="0" borderId="22" xfId="9" applyBorder="1"/>
    <xf numFmtId="3" fontId="20" fillId="0" borderId="1" xfId="9" applyNumberFormat="1" applyBorder="1"/>
    <xf numFmtId="0" fontId="20" fillId="2" borderId="22" xfId="9" applyFill="1" applyBorder="1"/>
    <xf numFmtId="3" fontId="20" fillId="2" borderId="1" xfId="9" applyNumberFormat="1" applyFill="1" applyBorder="1"/>
    <xf numFmtId="0" fontId="24" fillId="2" borderId="22" xfId="9" applyFont="1" applyFill="1" applyBorder="1" applyAlignment="1">
      <alignment wrapText="1"/>
    </xf>
    <xf numFmtId="0" fontId="24" fillId="2" borderId="22" xfId="9" applyFont="1" applyFill="1" applyBorder="1"/>
    <xf numFmtId="0" fontId="20" fillId="9" borderId="22" xfId="9" applyFill="1" applyBorder="1"/>
    <xf numFmtId="3" fontId="20" fillId="9" borderId="1" xfId="9" applyNumberFormat="1" applyFill="1" applyBorder="1"/>
    <xf numFmtId="0" fontId="24" fillId="10" borderId="22" xfId="9" applyFont="1" applyFill="1" applyBorder="1"/>
    <xf numFmtId="3" fontId="20" fillId="10" borderId="1" xfId="9" applyNumberFormat="1" applyFill="1" applyBorder="1"/>
    <xf numFmtId="0" fontId="23" fillId="0" borderId="23" xfId="9" applyFont="1" applyBorder="1"/>
    <xf numFmtId="3" fontId="23" fillId="0" borderId="24" xfId="9" applyNumberFormat="1" applyFont="1" applyBorder="1"/>
    <xf numFmtId="3" fontId="23" fillId="0" borderId="25" xfId="9" applyNumberFormat="1" applyFont="1" applyBorder="1"/>
    <xf numFmtId="165" fontId="23" fillId="11" borderId="21" xfId="9" applyNumberFormat="1" applyFont="1" applyFill="1" applyBorder="1" applyAlignment="1">
      <alignment horizontal="center"/>
    </xf>
    <xf numFmtId="165" fontId="23" fillId="11" borderId="26" xfId="9" applyNumberFormat="1" applyFont="1" applyFill="1" applyBorder="1" applyAlignment="1">
      <alignment horizontal="center"/>
    </xf>
    <xf numFmtId="3" fontId="20" fillId="0" borderId="27" xfId="9" applyNumberFormat="1" applyBorder="1"/>
    <xf numFmtId="3" fontId="20" fillId="2" borderId="27" xfId="9" applyNumberFormat="1" applyFill="1" applyBorder="1"/>
    <xf numFmtId="3" fontId="20" fillId="9" borderId="27" xfId="9" applyNumberFormat="1" applyFill="1" applyBorder="1"/>
    <xf numFmtId="3" fontId="20" fillId="10" borderId="27" xfId="9" applyNumberFormat="1" applyFill="1" applyBorder="1"/>
    <xf numFmtId="0" fontId="24" fillId="10" borderId="28" xfId="9" applyFont="1" applyFill="1" applyBorder="1"/>
    <xf numFmtId="3" fontId="20" fillId="10" borderId="29" xfId="9" applyNumberFormat="1" applyFill="1" applyBorder="1"/>
    <xf numFmtId="3" fontId="20" fillId="10" borderId="30" xfId="9" applyNumberFormat="1" applyFill="1" applyBorder="1"/>
    <xf numFmtId="0" fontId="6" fillId="0" borderId="0" xfId="2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167" fontId="6" fillId="2" borderId="1" xfId="2" applyNumberFormat="1" applyFont="1" applyFill="1" applyBorder="1" applyAlignment="1">
      <alignment horizontal="center" vertical="center" wrapText="1"/>
    </xf>
    <xf numFmtId="0" fontId="7" fillId="0" borderId="0" xfId="2" applyFont="1" applyAlignment="1">
      <alignment horizontal="left" vertical="center" wrapText="1"/>
    </xf>
    <xf numFmtId="0" fontId="6" fillId="0" borderId="5" xfId="2" applyFont="1" applyBorder="1" applyAlignment="1">
      <alignment horizontal="left" vertical="center" wrapText="1" indent="1"/>
    </xf>
    <xf numFmtId="0" fontId="11" fillId="0" borderId="5" xfId="2" applyFont="1" applyBorder="1" applyAlignment="1">
      <alignment horizontal="left" vertical="center" wrapText="1" indent="1"/>
    </xf>
    <xf numFmtId="0" fontId="6" fillId="12" borderId="1" xfId="2" applyFont="1" applyFill="1" applyBorder="1" applyAlignment="1">
      <alignment horizontal="center" vertical="center" wrapText="1"/>
    </xf>
    <xf numFmtId="4" fontId="5" fillId="12" borderId="1" xfId="2" applyNumberFormat="1" applyFont="1" applyFill="1" applyBorder="1" applyAlignment="1">
      <alignment horizontal="center" vertical="center" wrapText="1"/>
    </xf>
    <xf numFmtId="4" fontId="6" fillId="12" borderId="1" xfId="2" applyNumberFormat="1" applyFont="1" applyFill="1" applyBorder="1" applyAlignment="1">
      <alignment horizontal="center" vertical="center"/>
    </xf>
    <xf numFmtId="3" fontId="7" fillId="12" borderId="1" xfId="2" applyNumberFormat="1" applyFont="1" applyFill="1" applyBorder="1" applyAlignment="1">
      <alignment horizontal="center"/>
    </xf>
    <xf numFmtId="3" fontId="7" fillId="12" borderId="1" xfId="2" applyNumberFormat="1" applyFont="1" applyFill="1" applyBorder="1" applyAlignment="1">
      <alignment horizontal="center" vertical="center" wrapText="1"/>
    </xf>
    <xf numFmtId="3" fontId="5" fillId="12" borderId="1" xfId="2" applyNumberFormat="1" applyFont="1" applyFill="1" applyBorder="1" applyAlignment="1">
      <alignment horizontal="center" vertical="center" wrapText="1"/>
    </xf>
    <xf numFmtId="3" fontId="6" fillId="12" borderId="1" xfId="2" applyNumberFormat="1" applyFont="1" applyFill="1" applyBorder="1" applyAlignment="1">
      <alignment horizontal="center" vertical="center" wrapText="1"/>
    </xf>
    <xf numFmtId="4" fontId="6" fillId="12" borderId="1" xfId="2" applyNumberFormat="1" applyFont="1" applyFill="1" applyBorder="1" applyAlignment="1">
      <alignment horizontal="center" vertical="center" wrapText="1"/>
    </xf>
    <xf numFmtId="3" fontId="5" fillId="12" borderId="2" xfId="2" applyNumberFormat="1" applyFont="1" applyFill="1" applyBorder="1" applyAlignment="1">
      <alignment horizontal="center" vertical="center" wrapText="1"/>
    </xf>
    <xf numFmtId="0" fontId="9" fillId="12" borderId="1" xfId="2" applyFont="1" applyFill="1" applyBorder="1" applyAlignment="1">
      <alignment horizontal="center"/>
    </xf>
    <xf numFmtId="9" fontId="13" fillId="2" borderId="0" xfId="2" applyNumberFormat="1" applyFont="1" applyFill="1" applyAlignment="1">
      <alignment horizontal="center" vertical="center" wrapText="1"/>
    </xf>
    <xf numFmtId="3" fontId="7" fillId="2" borderId="3" xfId="2" applyNumberFormat="1" applyFont="1" applyFill="1" applyBorder="1" applyAlignment="1">
      <alignment horizontal="center" vertical="center" wrapText="1"/>
    </xf>
    <xf numFmtId="0" fontId="25" fillId="2" borderId="1" xfId="2" applyFont="1" applyFill="1" applyBorder="1" applyAlignment="1">
      <alignment horizontal="center"/>
    </xf>
    <xf numFmtId="2" fontId="0" fillId="0" borderId="0" xfId="0" applyNumberFormat="1"/>
    <xf numFmtId="10" fontId="0" fillId="0" borderId="0" xfId="1" applyNumberFormat="1" applyFont="1"/>
    <xf numFmtId="0" fontId="26" fillId="0" borderId="1" xfId="0" applyFont="1" applyBorder="1" applyAlignment="1">
      <alignment horizontal="center" vertical="center" wrapText="1"/>
    </xf>
    <xf numFmtId="164" fontId="26" fillId="0" borderId="1" xfId="1" applyNumberFormat="1" applyFont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16" fillId="0" borderId="1" xfId="0" applyFont="1" applyBorder="1"/>
    <xf numFmtId="3" fontId="16" fillId="0" borderId="1" xfId="0" applyNumberFormat="1" applyFont="1" applyBorder="1" applyAlignment="1">
      <alignment horizontal="center" vertical="center"/>
    </xf>
    <xf numFmtId="173" fontId="16" fillId="0" borderId="1" xfId="1" applyNumberFormat="1" applyFont="1" applyBorder="1" applyAlignment="1">
      <alignment horizontal="center" vertical="center"/>
    </xf>
    <xf numFmtId="164" fontId="16" fillId="0" borderId="1" xfId="1" applyNumberFormat="1" applyFont="1" applyBorder="1" applyAlignment="1">
      <alignment horizontal="center" vertical="center"/>
    </xf>
    <xf numFmtId="165" fontId="16" fillId="3" borderId="1" xfId="0" applyNumberFormat="1" applyFont="1" applyFill="1" applyBorder="1" applyAlignment="1">
      <alignment horizontal="center" vertical="center"/>
    </xf>
    <xf numFmtId="0" fontId="26" fillId="0" borderId="1" xfId="0" applyFont="1" applyBorder="1"/>
    <xf numFmtId="3" fontId="26" fillId="0" borderId="1" xfId="0" applyNumberFormat="1" applyFont="1" applyBorder="1" applyAlignment="1">
      <alignment horizontal="center" vertical="center"/>
    </xf>
    <xf numFmtId="9" fontId="27" fillId="0" borderId="1" xfId="0" applyNumberFormat="1" applyFont="1" applyBorder="1" applyAlignment="1">
      <alignment horizontal="center" vertical="center"/>
    </xf>
    <xf numFmtId="10" fontId="27" fillId="0" borderId="1" xfId="0" applyNumberFormat="1" applyFont="1" applyBorder="1" applyAlignment="1">
      <alignment horizontal="center" vertical="center"/>
    </xf>
    <xf numFmtId="165" fontId="26" fillId="3" borderId="1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2" fontId="9" fillId="0" borderId="1" xfId="0" applyNumberFormat="1" applyFont="1" applyBorder="1" applyAlignment="1">
      <alignment horizontal="right" vertical="center"/>
    </xf>
    <xf numFmtId="166" fontId="9" fillId="0" borderId="1" xfId="0" applyNumberFormat="1" applyFont="1" applyBorder="1" applyAlignment="1">
      <alignment horizontal="right" vertical="center"/>
    </xf>
    <xf numFmtId="3" fontId="9" fillId="0" borderId="1" xfId="0" applyNumberFormat="1" applyFont="1" applyBorder="1" applyAlignment="1">
      <alignment horizontal="right" vertical="center"/>
    </xf>
    <xf numFmtId="10" fontId="9" fillId="3" borderId="1" xfId="1" applyNumberFormat="1" applyFont="1" applyFill="1" applyBorder="1" applyAlignment="1">
      <alignment horizontal="right" vertical="center"/>
    </xf>
    <xf numFmtId="0" fontId="9" fillId="0" borderId="1" xfId="0" applyFont="1" applyBorder="1"/>
    <xf numFmtId="0" fontId="25" fillId="7" borderId="1" xfId="0" applyFont="1" applyFill="1" applyBorder="1"/>
    <xf numFmtId="2" fontId="25" fillId="7" borderId="1" xfId="0" applyNumberFormat="1" applyFont="1" applyFill="1" applyBorder="1"/>
    <xf numFmtId="4" fontId="25" fillId="7" borderId="1" xfId="0" applyNumberFormat="1" applyFont="1" applyFill="1" applyBorder="1" applyAlignment="1">
      <alignment horizontal="right" vertical="center"/>
    </xf>
    <xf numFmtId="3" fontId="25" fillId="7" borderId="1" xfId="0" applyNumberFormat="1" applyFont="1" applyFill="1" applyBorder="1" applyAlignment="1">
      <alignment horizontal="right" vertical="center"/>
    </xf>
    <xf numFmtId="10" fontId="25" fillId="7" borderId="1" xfId="1" applyNumberFormat="1" applyFont="1" applyFill="1" applyBorder="1" applyAlignment="1">
      <alignment horizontal="right" vertical="center"/>
    </xf>
    <xf numFmtId="3" fontId="7" fillId="12" borderId="3" xfId="2" applyNumberFormat="1" applyFont="1" applyFill="1" applyBorder="1" applyAlignment="1">
      <alignment horizontal="center" vertical="center" wrapText="1"/>
    </xf>
    <xf numFmtId="167" fontId="6" fillId="12" borderId="1" xfId="2" applyNumberFormat="1" applyFont="1" applyFill="1" applyBorder="1" applyAlignment="1">
      <alignment horizontal="center" vertical="center" wrapText="1"/>
    </xf>
    <xf numFmtId="167" fontId="7" fillId="12" borderId="1" xfId="2" applyNumberFormat="1" applyFont="1" applyFill="1" applyBorder="1" applyAlignment="1">
      <alignment horizontal="center" vertical="center" wrapText="1"/>
    </xf>
    <xf numFmtId="4" fontId="7" fillId="12" borderId="1" xfId="2" applyNumberFormat="1" applyFont="1" applyFill="1" applyBorder="1" applyAlignment="1">
      <alignment horizontal="center" vertical="center" wrapText="1"/>
    </xf>
    <xf numFmtId="9" fontId="6" fillId="12" borderId="1" xfId="6" applyFont="1" applyFill="1" applyBorder="1" applyAlignment="1">
      <alignment horizontal="center" vertical="center" wrapText="1"/>
    </xf>
    <xf numFmtId="170" fontId="18" fillId="4" borderId="0" xfId="0" applyNumberFormat="1" applyFont="1" applyFill="1" applyAlignment="1">
      <alignment horizontal="right" vertical="center" wrapText="1"/>
    </xf>
    <xf numFmtId="0" fontId="6" fillId="0" borderId="0" xfId="2" applyFont="1" applyAlignment="1">
      <alignment horizontal="left" vertical="center" wrapText="1"/>
    </xf>
    <xf numFmtId="174" fontId="6" fillId="0" borderId="0" xfId="1" applyNumberFormat="1" applyFont="1" applyAlignment="1">
      <alignment horizontal="center" vertical="center"/>
    </xf>
    <xf numFmtId="4" fontId="9" fillId="2" borderId="1" xfId="2" applyNumberFormat="1" applyFont="1" applyFill="1" applyBorder="1" applyAlignment="1">
      <alignment horizontal="center" vertical="center"/>
    </xf>
    <xf numFmtId="4" fontId="9" fillId="12" borderId="1" xfId="2" applyNumberFormat="1" applyFont="1" applyFill="1" applyBorder="1" applyAlignment="1">
      <alignment horizontal="center" vertical="center"/>
    </xf>
    <xf numFmtId="4" fontId="15" fillId="2" borderId="1" xfId="2" applyNumberFormat="1" applyFont="1" applyFill="1" applyBorder="1" applyAlignment="1">
      <alignment horizontal="center" vertical="center"/>
    </xf>
    <xf numFmtId="4" fontId="6" fillId="2" borderId="1" xfId="2" applyNumberFormat="1" applyFont="1" applyFill="1" applyBorder="1" applyAlignment="1">
      <alignment horizontal="center" vertical="center"/>
    </xf>
    <xf numFmtId="4" fontId="9" fillId="2" borderId="1" xfId="7" applyNumberFormat="1" applyFont="1" applyFill="1" applyBorder="1" applyAlignment="1">
      <alignment horizontal="center" vertical="center"/>
    </xf>
    <xf numFmtId="0" fontId="6" fillId="0" borderId="0" xfId="2" applyFont="1" applyAlignment="1">
      <alignment vertical="center"/>
    </xf>
    <xf numFmtId="3" fontId="6" fillId="0" borderId="1" xfId="2" applyNumberFormat="1" applyFont="1" applyBorder="1" applyAlignment="1">
      <alignment horizontal="center" vertical="center"/>
    </xf>
    <xf numFmtId="3" fontId="7" fillId="0" borderId="1" xfId="2" applyNumberFormat="1" applyFont="1" applyBorder="1" applyAlignment="1">
      <alignment horizontal="center" vertical="center"/>
    </xf>
    <xf numFmtId="3" fontId="5" fillId="0" borderId="1" xfId="2" applyNumberFormat="1" applyFont="1" applyBorder="1" applyAlignment="1">
      <alignment horizontal="center" vertical="center"/>
    </xf>
    <xf numFmtId="3" fontId="11" fillId="0" borderId="1" xfId="2" applyNumberFormat="1" applyFont="1" applyBorder="1" applyAlignment="1">
      <alignment horizontal="center" vertical="center" wrapText="1"/>
    </xf>
    <xf numFmtId="4" fontId="5" fillId="0" borderId="1" xfId="2" applyNumberFormat="1" applyFont="1" applyBorder="1" applyAlignment="1">
      <alignment horizontal="center" vertical="center"/>
    </xf>
    <xf numFmtId="4" fontId="6" fillId="0" borderId="1" xfId="2" applyNumberFormat="1" applyFont="1" applyBorder="1" applyAlignment="1">
      <alignment horizontal="center" vertical="center"/>
    </xf>
    <xf numFmtId="0" fontId="5" fillId="0" borderId="1" xfId="2" applyFont="1" applyBorder="1" applyAlignment="1">
      <alignment vertical="center" wrapText="1"/>
    </xf>
    <xf numFmtId="0" fontId="6" fillId="0" borderId="1" xfId="2" applyFont="1" applyBorder="1" applyAlignment="1">
      <alignment vertical="center" wrapText="1"/>
    </xf>
    <xf numFmtId="0" fontId="7" fillId="0" borderId="1" xfId="2" applyFont="1" applyBorder="1" applyAlignment="1">
      <alignment horizontal="left" vertical="center"/>
    </xf>
    <xf numFmtId="0" fontId="6" fillId="0" borderId="1" xfId="2" applyFont="1" applyBorder="1" applyAlignment="1">
      <alignment horizontal="left" vertical="center"/>
    </xf>
    <xf numFmtId="3" fontId="6" fillId="0" borderId="1" xfId="7" applyNumberFormat="1" applyFont="1" applyFill="1" applyBorder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0" fontId="6" fillId="0" borderId="1" xfId="2" applyFont="1" applyBorder="1" applyAlignment="1">
      <alignment vertical="center"/>
    </xf>
    <xf numFmtId="0" fontId="7" fillId="0" borderId="1" xfId="2" applyFont="1" applyBorder="1" applyAlignment="1">
      <alignment vertical="center" wrapText="1"/>
    </xf>
    <xf numFmtId="0" fontId="7" fillId="0" borderId="1" xfId="2" applyFont="1" applyBorder="1" applyAlignment="1">
      <alignment horizontal="center" vertical="center" wrapText="1"/>
    </xf>
    <xf numFmtId="0" fontId="11" fillId="0" borderId="1" xfId="2" applyFont="1" applyBorder="1" applyAlignment="1">
      <alignment vertical="center" wrapText="1"/>
    </xf>
    <xf numFmtId="0" fontId="11" fillId="0" borderId="1" xfId="2" applyFont="1" applyBorder="1" applyAlignment="1">
      <alignment horizontal="left" vertical="center" wrapText="1"/>
    </xf>
    <xf numFmtId="49" fontId="11" fillId="0" borderId="1" xfId="2" applyNumberFormat="1" applyFont="1" applyBorder="1" applyAlignment="1">
      <alignment horizontal="center" vertical="center" wrapText="1"/>
    </xf>
    <xf numFmtId="0" fontId="11" fillId="0" borderId="1" xfId="2" applyFont="1" applyBorder="1" applyAlignment="1">
      <alignment horizontal="center" vertical="center" wrapText="1"/>
    </xf>
    <xf numFmtId="0" fontId="7" fillId="2" borderId="1" xfId="2" applyFont="1" applyFill="1" applyBorder="1" applyAlignment="1">
      <alignment horizontal="left" vertical="center" wrapText="1"/>
    </xf>
    <xf numFmtId="3" fontId="7" fillId="2" borderId="1" xfId="2" applyNumberFormat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center" vertical="center" wrapText="1"/>
    </xf>
    <xf numFmtId="49" fontId="7" fillId="2" borderId="1" xfId="2" applyNumberFormat="1" applyFont="1" applyFill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left" vertical="center" wrapText="1" indent="1"/>
    </xf>
    <xf numFmtId="164" fontId="6" fillId="0" borderId="1" xfId="1" applyNumberFormat="1" applyFont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/>
    </xf>
    <xf numFmtId="164" fontId="5" fillId="0" borderId="1" xfId="1" applyNumberFormat="1" applyFont="1" applyBorder="1" applyAlignment="1">
      <alignment horizontal="center" vertical="center"/>
    </xf>
    <xf numFmtId="167" fontId="7" fillId="0" borderId="1" xfId="2" applyNumberFormat="1" applyFont="1" applyBorder="1" applyAlignment="1">
      <alignment horizontal="center" vertical="center" wrapText="1"/>
    </xf>
    <xf numFmtId="164" fontId="11" fillId="0" borderId="1" xfId="1" applyNumberFormat="1" applyFont="1" applyBorder="1" applyAlignment="1">
      <alignment horizontal="center" vertical="center"/>
    </xf>
    <xf numFmtId="0" fontId="16" fillId="0" borderId="0" xfId="2" applyFont="1" applyAlignment="1">
      <alignment horizontal="left" vertical="center"/>
    </xf>
    <xf numFmtId="0" fontId="15" fillId="0" borderId="0" xfId="2" applyFont="1" applyAlignment="1">
      <alignment horizontal="center"/>
    </xf>
    <xf numFmtId="0" fontId="16" fillId="0" borderId="0" xfId="2" applyFont="1" applyAlignment="1">
      <alignment horizontal="left" vertical="center" indent="1"/>
    </xf>
    <xf numFmtId="0" fontId="15" fillId="0" borderId="0" xfId="2" applyFont="1" applyAlignment="1">
      <alignment horizontal="left"/>
    </xf>
    <xf numFmtId="165" fontId="5" fillId="0" borderId="1" xfId="2" applyNumberFormat="1" applyFont="1" applyBorder="1" applyAlignment="1">
      <alignment horizontal="center" vertical="center"/>
    </xf>
    <xf numFmtId="165" fontId="6" fillId="0" borderId="1" xfId="2" applyNumberFormat="1" applyFont="1" applyBorder="1" applyAlignment="1">
      <alignment horizontal="center" vertical="center"/>
    </xf>
    <xf numFmtId="9" fontId="6" fillId="2" borderId="1" xfId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vertical="center" wrapText="1"/>
    </xf>
    <xf numFmtId="0" fontId="5" fillId="0" borderId="1" xfId="2" applyFont="1" applyBorder="1" applyAlignment="1">
      <alignment horizontal="center" vertical="center" wrapText="1"/>
    </xf>
    <xf numFmtId="49" fontId="28" fillId="0" borderId="1" xfId="2" applyNumberFormat="1" applyFont="1" applyBorder="1" applyAlignment="1">
      <alignment horizontal="center" vertical="center" wrapText="1"/>
    </xf>
    <xf numFmtId="0" fontId="28" fillId="0" borderId="1" xfId="2" applyFont="1" applyBorder="1" applyAlignment="1">
      <alignment horizontal="left" vertical="center" wrapText="1"/>
    </xf>
    <xf numFmtId="0" fontId="28" fillId="0" borderId="1" xfId="2" applyFont="1" applyBorder="1" applyAlignment="1">
      <alignment horizontal="center" vertical="center" wrapText="1"/>
    </xf>
    <xf numFmtId="3" fontId="28" fillId="0" borderId="1" xfId="2" applyNumberFormat="1" applyFont="1" applyBorder="1" applyAlignment="1">
      <alignment horizontal="center" vertical="center"/>
    </xf>
    <xf numFmtId="164" fontId="28" fillId="0" borderId="1" xfId="1" applyNumberFormat="1" applyFont="1" applyBorder="1" applyAlignment="1">
      <alignment horizontal="center" vertical="center"/>
    </xf>
    <xf numFmtId="0" fontId="6" fillId="0" borderId="1" xfId="2" applyFont="1" applyBorder="1" applyAlignment="1">
      <alignment horizontal="left" vertical="center" wrapText="1"/>
    </xf>
    <xf numFmtId="0" fontId="6" fillId="0" borderId="1" xfId="2" applyFont="1" applyBorder="1" applyAlignment="1">
      <alignment horizontal="center" vertical="center" wrapText="1"/>
    </xf>
    <xf numFmtId="49" fontId="6" fillId="0" borderId="1" xfId="2" applyNumberFormat="1" applyFont="1" applyBorder="1" applyAlignment="1">
      <alignment horizontal="center" vertical="center" wrapText="1"/>
    </xf>
    <xf numFmtId="0" fontId="6" fillId="0" borderId="1" xfId="2" applyFont="1" applyBorder="1" applyAlignment="1">
      <alignment horizontal="left" vertical="center" wrapText="1"/>
    </xf>
    <xf numFmtId="0" fontId="5" fillId="0" borderId="1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0" fontId="6" fillId="0" borderId="0" xfId="2" applyFont="1" applyFill="1" applyAlignment="1">
      <alignment horizontal="center"/>
    </xf>
    <xf numFmtId="0" fontId="5" fillId="0" borderId="0" xfId="2" applyFont="1" applyFill="1" applyAlignment="1">
      <alignment vertical="center" wrapText="1"/>
    </xf>
    <xf numFmtId="4" fontId="5" fillId="0" borderId="1" xfId="2" applyNumberFormat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 wrapText="1"/>
    </xf>
    <xf numFmtId="49" fontId="5" fillId="0" borderId="1" xfId="2" applyNumberFormat="1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left" vertical="center" wrapText="1"/>
    </xf>
    <xf numFmtId="3" fontId="5" fillId="0" borderId="1" xfId="2" applyNumberFormat="1" applyFont="1" applyFill="1" applyBorder="1" applyAlignment="1">
      <alignment horizontal="center" vertical="center" wrapText="1"/>
    </xf>
    <xf numFmtId="164" fontId="5" fillId="0" borderId="1" xfId="1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 wrapText="1"/>
    </xf>
    <xf numFmtId="3" fontId="6" fillId="0" borderId="1" xfId="2" applyNumberFormat="1" applyFont="1" applyFill="1" applyBorder="1" applyAlignment="1">
      <alignment horizontal="center" vertical="center" wrapText="1"/>
    </xf>
    <xf numFmtId="164" fontId="6" fillId="0" borderId="1" xfId="1" applyNumberFormat="1" applyFont="1" applyFill="1" applyBorder="1" applyAlignment="1">
      <alignment horizontal="center" vertical="center"/>
    </xf>
    <xf numFmtId="49" fontId="7" fillId="0" borderId="1" xfId="2" applyNumberFormat="1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 wrapText="1"/>
    </xf>
    <xf numFmtId="3" fontId="7" fillId="0" borderId="1" xfId="2" applyNumberFormat="1" applyFont="1" applyFill="1" applyBorder="1" applyAlignment="1">
      <alignment horizontal="center" vertical="center" wrapText="1"/>
    </xf>
    <xf numFmtId="164" fontId="7" fillId="0" borderId="1" xfId="1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vertical="center" wrapText="1"/>
    </xf>
    <xf numFmtId="0" fontId="7" fillId="0" borderId="1" xfId="2" applyFont="1" applyFill="1" applyBorder="1" applyAlignment="1">
      <alignment vertical="center" wrapText="1"/>
    </xf>
    <xf numFmtId="0" fontId="7" fillId="0" borderId="1" xfId="2" applyFont="1" applyFill="1" applyBorder="1" applyAlignment="1">
      <alignment horizontal="left" vertical="center"/>
    </xf>
    <xf numFmtId="3" fontId="7" fillId="0" borderId="1" xfId="2" applyNumberFormat="1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left" vertical="center" wrapText="1"/>
    </xf>
    <xf numFmtId="3" fontId="5" fillId="0" borderId="1" xfId="2" applyNumberFormat="1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3" fontId="29" fillId="0" borderId="1" xfId="2" applyNumberFormat="1" applyFont="1" applyFill="1" applyBorder="1" applyAlignment="1">
      <alignment horizontal="center" vertical="center" wrapText="1"/>
    </xf>
    <xf numFmtId="167" fontId="6" fillId="0" borderId="1" xfId="2" applyNumberFormat="1" applyFont="1" applyFill="1" applyBorder="1" applyAlignment="1">
      <alignment horizontal="center" vertical="center" wrapText="1"/>
    </xf>
    <xf numFmtId="49" fontId="11" fillId="0" borderId="1" xfId="2" applyNumberFormat="1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vertical="center" wrapText="1"/>
    </xf>
    <xf numFmtId="3" fontId="11" fillId="0" borderId="1" xfId="2" applyNumberFormat="1" applyFont="1" applyFill="1" applyBorder="1" applyAlignment="1">
      <alignment horizontal="center" vertical="center" wrapText="1"/>
    </xf>
    <xf numFmtId="164" fontId="11" fillId="0" borderId="1" xfId="1" applyNumberFormat="1" applyFont="1" applyFill="1" applyBorder="1" applyAlignment="1">
      <alignment horizontal="center" vertical="center"/>
    </xf>
    <xf numFmtId="167" fontId="7" fillId="0" borderId="1" xfId="2" applyNumberFormat="1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left" vertical="center" wrapText="1"/>
    </xf>
    <xf numFmtId="4" fontId="7" fillId="0" borderId="1" xfId="2" applyNumberFormat="1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left" vertical="center"/>
    </xf>
    <xf numFmtId="49" fontId="28" fillId="0" borderId="1" xfId="2" applyNumberFormat="1" applyFont="1" applyFill="1" applyBorder="1" applyAlignment="1">
      <alignment horizontal="center" vertical="center" wrapText="1"/>
    </xf>
    <xf numFmtId="0" fontId="28" fillId="3" borderId="1" xfId="2" applyFont="1" applyFill="1" applyBorder="1" applyAlignment="1">
      <alignment horizontal="left" vertical="center" wrapText="1"/>
    </xf>
    <xf numFmtId="3" fontId="28" fillId="0" borderId="1" xfId="2" applyNumberFormat="1" applyFont="1" applyFill="1" applyBorder="1" applyAlignment="1">
      <alignment horizontal="center" vertical="center" wrapText="1"/>
    </xf>
    <xf numFmtId="164" fontId="28" fillId="0" borderId="1" xfId="1" applyNumberFormat="1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left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vertical="center" wrapText="1"/>
    </xf>
    <xf numFmtId="0" fontId="6" fillId="0" borderId="1" xfId="2" applyFont="1" applyFill="1" applyBorder="1" applyAlignment="1">
      <alignment horizontal="center"/>
    </xf>
    <xf numFmtId="165" fontId="5" fillId="0" borderId="1" xfId="2" applyNumberFormat="1" applyFont="1" applyFill="1" applyBorder="1" applyAlignment="1">
      <alignment horizontal="center" vertical="center" wrapText="1"/>
    </xf>
    <xf numFmtId="165" fontId="6" fillId="0" borderId="1" xfId="2" applyNumberFormat="1" applyFont="1" applyFill="1" applyBorder="1" applyAlignment="1">
      <alignment horizontal="center" vertical="center" wrapText="1"/>
    </xf>
    <xf numFmtId="49" fontId="6" fillId="0" borderId="1" xfId="2" applyNumberFormat="1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left" vertical="center" wrapText="1"/>
    </xf>
    <xf numFmtId="0" fontId="6" fillId="0" borderId="1" xfId="2" applyFont="1" applyFill="1" applyBorder="1"/>
    <xf numFmtId="4" fontId="6" fillId="0" borderId="1" xfId="2" applyNumberFormat="1" applyFont="1" applyFill="1" applyBorder="1" applyAlignment="1">
      <alignment horizontal="center" vertical="center" wrapText="1"/>
    </xf>
    <xf numFmtId="0" fontId="5" fillId="0" borderId="31" xfId="2" applyFont="1" applyBorder="1" applyAlignment="1">
      <alignment horizontal="center" vertical="center" wrapText="1"/>
    </xf>
    <xf numFmtId="0" fontId="5" fillId="0" borderId="31" xfId="2" applyFont="1" applyBorder="1" applyAlignment="1">
      <alignment horizontal="left" vertical="center" wrapText="1"/>
    </xf>
    <xf numFmtId="0" fontId="6" fillId="0" borderId="31" xfId="2" applyFont="1" applyBorder="1" applyAlignment="1">
      <alignment horizontal="center"/>
    </xf>
    <xf numFmtId="4" fontId="5" fillId="0" borderId="3" xfId="2" applyNumberFormat="1" applyFont="1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center" wrapText="1"/>
    </xf>
    <xf numFmtId="0" fontId="5" fillId="0" borderId="9" xfId="2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wrapText="1"/>
    </xf>
    <xf numFmtId="0" fontId="6" fillId="0" borderId="1" xfId="0" applyFont="1" applyBorder="1" applyAlignment="1">
      <alignment horizontal="left" wrapText="1"/>
    </xf>
    <xf numFmtId="167" fontId="6" fillId="0" borderId="1" xfId="2" applyNumberFormat="1" applyFont="1" applyBorder="1" applyAlignment="1">
      <alignment horizontal="center" vertical="center" wrapText="1"/>
    </xf>
    <xf numFmtId="165" fontId="5" fillId="2" borderId="1" xfId="2" applyNumberFormat="1" applyFont="1" applyFill="1" applyBorder="1" applyAlignment="1">
      <alignment horizontal="center" vertical="center" wrapText="1"/>
    </xf>
    <xf numFmtId="165" fontId="6" fillId="2" borderId="1" xfId="2" applyNumberFormat="1" applyFont="1" applyFill="1" applyBorder="1" applyAlignment="1">
      <alignment horizontal="center" vertical="center" wrapText="1"/>
    </xf>
    <xf numFmtId="2" fontId="6" fillId="0" borderId="1" xfId="2" applyNumberFormat="1" applyFont="1" applyBorder="1" applyAlignment="1">
      <alignment horizontal="center" vertical="center"/>
    </xf>
    <xf numFmtId="0" fontId="9" fillId="0" borderId="0" xfId="2" applyFont="1"/>
    <xf numFmtId="49" fontId="13" fillId="0" borderId="0" xfId="2" applyNumberFormat="1" applyFont="1" applyAlignment="1">
      <alignment horizontal="center" vertical="center" wrapText="1"/>
    </xf>
    <xf numFmtId="0" fontId="13" fillId="0" borderId="0" xfId="2" applyFont="1" applyAlignment="1">
      <alignment horizontal="center" vertical="center" wrapText="1"/>
    </xf>
    <xf numFmtId="0" fontId="46" fillId="0" borderId="0" xfId="2" applyFont="1" applyAlignment="1">
      <alignment horizontal="center" vertical="center" wrapText="1"/>
    </xf>
    <xf numFmtId="0" fontId="47" fillId="0" borderId="0" xfId="2" applyFont="1"/>
    <xf numFmtId="49" fontId="25" fillId="0" borderId="1" xfId="2" applyNumberFormat="1" applyFont="1" applyBorder="1" applyAlignment="1">
      <alignment horizontal="center" vertical="center" wrapText="1"/>
    </xf>
    <xf numFmtId="0" fontId="25" fillId="0" borderId="1" xfId="2" applyFont="1" applyBorder="1" applyAlignment="1">
      <alignment vertical="center" wrapText="1"/>
    </xf>
    <xf numFmtId="0" fontId="16" fillId="0" borderId="1" xfId="2" applyFont="1" applyBorder="1" applyAlignment="1">
      <alignment horizontal="center" vertical="center" wrapText="1"/>
    </xf>
    <xf numFmtId="3" fontId="25" fillId="2" borderId="1" xfId="2" applyNumberFormat="1" applyFont="1" applyFill="1" applyBorder="1" applyAlignment="1">
      <alignment horizontal="center" vertical="center"/>
    </xf>
    <xf numFmtId="164" fontId="25" fillId="0" borderId="1" xfId="16" applyNumberFormat="1" applyFont="1" applyBorder="1" applyAlignment="1">
      <alignment horizontal="center" vertical="center"/>
    </xf>
    <xf numFmtId="49" fontId="9" fillId="0" borderId="1" xfId="2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vertical="center" wrapText="1"/>
    </xf>
    <xf numFmtId="3" fontId="9" fillId="2" borderId="1" xfId="2" applyNumberFormat="1" applyFont="1" applyFill="1" applyBorder="1" applyAlignment="1">
      <alignment horizontal="center" vertical="center"/>
    </xf>
    <xf numFmtId="164" fontId="9" fillId="0" borderId="1" xfId="16" applyNumberFormat="1" applyFont="1" applyBorder="1" applyAlignment="1">
      <alignment horizontal="center" vertical="center"/>
    </xf>
    <xf numFmtId="49" fontId="30" fillId="0" borderId="1" xfId="2" applyNumberFormat="1" applyFont="1" applyBorder="1" applyAlignment="1">
      <alignment horizontal="center" vertical="center" wrapText="1"/>
    </xf>
    <xf numFmtId="0" fontId="30" fillId="0" borderId="1" xfId="2" applyFont="1" applyBorder="1" applyAlignment="1">
      <alignment horizontal="left" vertical="center" wrapText="1"/>
    </xf>
    <xf numFmtId="3" fontId="30" fillId="2" borderId="1" xfId="2" applyNumberFormat="1" applyFont="1" applyFill="1" applyBorder="1" applyAlignment="1">
      <alignment horizontal="center" vertical="center"/>
    </xf>
    <xf numFmtId="164" fontId="30" fillId="0" borderId="1" xfId="16" applyNumberFormat="1" applyFont="1" applyBorder="1" applyAlignment="1">
      <alignment horizontal="center" vertical="center"/>
    </xf>
    <xf numFmtId="0" fontId="30" fillId="0" borderId="0" xfId="2" applyFont="1"/>
    <xf numFmtId="0" fontId="26" fillId="0" borderId="1" xfId="2" applyFont="1" applyBorder="1" applyAlignment="1">
      <alignment horizontal="center" vertical="center" wrapText="1"/>
    </xf>
    <xf numFmtId="3" fontId="48" fillId="2" borderId="1" xfId="2" applyNumberFormat="1" applyFont="1" applyFill="1" applyBorder="1" applyAlignment="1">
      <alignment horizontal="center" vertical="center"/>
    </xf>
    <xf numFmtId="0" fontId="21" fillId="0" borderId="0" xfId="17" applyFont="1"/>
    <xf numFmtId="3" fontId="49" fillId="2" borderId="1" xfId="2" applyNumberFormat="1" applyFont="1" applyFill="1" applyBorder="1" applyAlignment="1">
      <alignment horizontal="center" vertical="center"/>
    </xf>
    <xf numFmtId="0" fontId="30" fillId="0" borderId="1" xfId="18" applyFont="1" applyBorder="1" applyAlignment="1">
      <alignment vertical="center" wrapText="1"/>
    </xf>
    <xf numFmtId="3" fontId="51" fillId="2" borderId="1" xfId="2" applyNumberFormat="1" applyFont="1" applyFill="1" applyBorder="1" applyAlignment="1">
      <alignment horizontal="center" vertical="center"/>
    </xf>
    <xf numFmtId="49" fontId="25" fillId="2" borderId="1" xfId="2" applyNumberFormat="1" applyFont="1" applyFill="1" applyBorder="1" applyAlignment="1">
      <alignment horizontal="center" vertical="center" wrapText="1"/>
    </xf>
    <xf numFmtId="0" fontId="25" fillId="2" borderId="1" xfId="2" applyFont="1" applyFill="1" applyBorder="1" applyAlignment="1">
      <alignment vertical="center" wrapText="1"/>
    </xf>
    <xf numFmtId="3" fontId="25" fillId="0" borderId="1" xfId="2" applyNumberFormat="1" applyFont="1" applyBorder="1" applyAlignment="1">
      <alignment vertical="center" wrapText="1"/>
    </xf>
    <xf numFmtId="0" fontId="21" fillId="0" borderId="1" xfId="17" applyFont="1" applyBorder="1" applyAlignment="1">
      <alignment wrapText="1"/>
    </xf>
    <xf numFmtId="3" fontId="9" fillId="0" borderId="1" xfId="2" applyNumberFormat="1" applyFont="1" applyBorder="1" applyAlignment="1">
      <alignment horizontal="left" vertical="center" wrapText="1"/>
    </xf>
    <xf numFmtId="3" fontId="25" fillId="0" borderId="1" xfId="2" applyNumberFormat="1" applyFont="1" applyBorder="1" applyAlignment="1">
      <alignment horizontal="left" vertical="center" wrapText="1"/>
    </xf>
    <xf numFmtId="0" fontId="30" fillId="0" borderId="1" xfId="2" applyFont="1" applyBorder="1" applyAlignment="1">
      <alignment vertical="top" wrapText="1"/>
    </xf>
    <xf numFmtId="49" fontId="9" fillId="2" borderId="1" xfId="2" applyNumberFormat="1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vertical="top" wrapText="1"/>
    </xf>
    <xf numFmtId="0" fontId="9" fillId="0" borderId="1" xfId="2" applyFont="1" applyBorder="1" applyAlignment="1">
      <alignment vertical="top" wrapText="1"/>
    </xf>
    <xf numFmtId="0" fontId="9" fillId="0" borderId="1" xfId="3" applyFont="1" applyBorder="1" applyAlignment="1">
      <alignment vertical="top" wrapText="1"/>
    </xf>
    <xf numFmtId="0" fontId="52" fillId="0" borderId="0" xfId="17" applyFont="1"/>
    <xf numFmtId="0" fontId="9" fillId="0" borderId="0" xfId="2" applyFont="1" applyAlignment="1">
      <alignment wrapText="1"/>
    </xf>
    <xf numFmtId="0" fontId="6" fillId="0" borderId="1" xfId="2" applyFont="1" applyBorder="1" applyAlignment="1">
      <alignment horizontal="left" vertical="top" wrapText="1"/>
    </xf>
    <xf numFmtId="0" fontId="21" fillId="0" borderId="1" xfId="17" applyFont="1" applyBorder="1"/>
    <xf numFmtId="0" fontId="52" fillId="0" borderId="1" xfId="17" applyFont="1" applyBorder="1"/>
    <xf numFmtId="3" fontId="25" fillId="2" borderId="1" xfId="16" applyNumberFormat="1" applyFont="1" applyFill="1" applyBorder="1" applyAlignment="1">
      <alignment horizontal="center" vertical="center"/>
    </xf>
    <xf numFmtId="0" fontId="30" fillId="0" borderId="1" xfId="2" applyFont="1" applyBorder="1" applyAlignment="1">
      <alignment vertical="center" wrapText="1"/>
    </xf>
    <xf numFmtId="3" fontId="30" fillId="2" borderId="1" xfId="19" applyNumberFormat="1" applyFont="1" applyFill="1" applyBorder="1" applyAlignment="1">
      <alignment horizontal="center" vertical="center" wrapText="1"/>
    </xf>
    <xf numFmtId="0" fontId="30" fillId="0" borderId="1" xfId="2" applyFont="1" applyBorder="1"/>
    <xf numFmtId="3" fontId="9" fillId="2" borderId="1" xfId="20" applyNumberFormat="1" applyFont="1" applyFill="1" applyBorder="1" applyAlignment="1">
      <alignment horizontal="center" vertical="center"/>
    </xf>
    <xf numFmtId="165" fontId="25" fillId="2" borderId="1" xfId="2" applyNumberFormat="1" applyFont="1" applyFill="1" applyBorder="1" applyAlignment="1">
      <alignment horizontal="center" vertical="center"/>
    </xf>
    <xf numFmtId="175" fontId="9" fillId="2" borderId="1" xfId="2" applyNumberFormat="1" applyFont="1" applyFill="1" applyBorder="1" applyAlignment="1">
      <alignment horizontal="center" vertical="center"/>
    </xf>
    <xf numFmtId="165" fontId="9" fillId="2" borderId="1" xfId="2" applyNumberFormat="1" applyFont="1" applyFill="1" applyBorder="1" applyAlignment="1">
      <alignment horizontal="center" vertical="center"/>
    </xf>
    <xf numFmtId="9" fontId="26" fillId="0" borderId="1" xfId="2" applyNumberFormat="1" applyFont="1" applyBorder="1" applyAlignment="1">
      <alignment horizontal="center" vertical="center" wrapText="1"/>
    </xf>
    <xf numFmtId="4" fontId="25" fillId="2" borderId="1" xfId="2" applyNumberFormat="1" applyFont="1" applyFill="1" applyBorder="1" applyAlignment="1">
      <alignment horizontal="center" vertical="center"/>
    </xf>
    <xf numFmtId="0" fontId="49" fillId="0" borderId="0" xfId="17" applyFont="1"/>
    <xf numFmtId="4" fontId="30" fillId="2" borderId="1" xfId="2" applyNumberFormat="1" applyFont="1" applyFill="1" applyBorder="1" applyAlignment="1">
      <alignment horizontal="center" vertical="center"/>
    </xf>
    <xf numFmtId="0" fontId="15" fillId="0" borderId="0" xfId="2" applyFont="1"/>
    <xf numFmtId="49" fontId="9" fillId="0" borderId="0" xfId="2" applyNumberFormat="1" applyFont="1" applyAlignment="1">
      <alignment horizontal="center"/>
    </xf>
    <xf numFmtId="4" fontId="6" fillId="0" borderId="0" xfId="2" applyNumberFormat="1" applyFont="1" applyFill="1" applyAlignment="1">
      <alignment horizontal="center" vertical="center" wrapText="1"/>
    </xf>
    <xf numFmtId="0" fontId="6" fillId="0" borderId="0" xfId="2" applyFont="1" applyFill="1" applyAlignment="1">
      <alignment horizontal="left"/>
    </xf>
    <xf numFmtId="0" fontId="240" fillId="0" borderId="0" xfId="2" applyFont="1" applyAlignment="1">
      <alignment horizontal="center"/>
    </xf>
    <xf numFmtId="0" fontId="5" fillId="0" borderId="0" xfId="2" applyFont="1" applyAlignment="1">
      <alignment horizontal="center" vertical="center" wrapText="1"/>
    </xf>
    <xf numFmtId="49" fontId="25" fillId="0" borderId="1" xfId="2" applyNumberFormat="1" applyFont="1" applyBorder="1" applyAlignment="1">
      <alignment horizontal="center" vertical="center" wrapText="1"/>
    </xf>
    <xf numFmtId="0" fontId="25" fillId="0" borderId="1" xfId="2" applyFont="1" applyBorder="1" applyAlignment="1">
      <alignment horizontal="left" vertical="center" wrapText="1"/>
    </xf>
    <xf numFmtId="0" fontId="5" fillId="0" borderId="0" xfId="2" applyFont="1" applyAlignment="1">
      <alignment horizontal="left" vertical="center" wrapText="1"/>
    </xf>
    <xf numFmtId="4" fontId="6" fillId="2" borderId="0" xfId="2" applyNumberFormat="1" applyFont="1" applyFill="1" applyAlignment="1">
      <alignment horizontal="center" vertical="center" wrapText="1"/>
    </xf>
    <xf numFmtId="0" fontId="5" fillId="2" borderId="0" xfId="2" applyFont="1" applyFill="1" applyAlignment="1">
      <alignment horizontal="center" vertical="center" wrapText="1"/>
    </xf>
    <xf numFmtId="49" fontId="6" fillId="0" borderId="1" xfId="2" applyNumberFormat="1" applyFont="1" applyBorder="1" applyAlignment="1">
      <alignment horizontal="center" vertical="center" wrapText="1"/>
    </xf>
    <xf numFmtId="0" fontId="6" fillId="0" borderId="1" xfId="2" applyFont="1" applyBorder="1" applyAlignment="1">
      <alignment horizontal="left" vertical="center" wrapText="1"/>
    </xf>
    <xf numFmtId="4" fontId="26" fillId="0" borderId="0" xfId="2" applyNumberFormat="1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5" fillId="0" borderId="1" xfId="2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5" fillId="12" borderId="5" xfId="2" applyFont="1" applyFill="1" applyBorder="1" applyAlignment="1">
      <alignment horizontal="center" vertical="center"/>
    </xf>
    <xf numFmtId="0" fontId="5" fillId="12" borderId="6" xfId="2" applyFont="1" applyFill="1" applyBorder="1" applyAlignment="1">
      <alignment horizontal="center" vertical="center"/>
    </xf>
    <xf numFmtId="0" fontId="5" fillId="12" borderId="7" xfId="2" applyFont="1" applyFill="1" applyBorder="1" applyAlignment="1">
      <alignment horizontal="center" vertical="center"/>
    </xf>
    <xf numFmtId="49" fontId="6" fillId="0" borderId="2" xfId="2" applyNumberFormat="1" applyFont="1" applyBorder="1" applyAlignment="1">
      <alignment horizontal="center" vertical="center" wrapText="1"/>
    </xf>
    <xf numFmtId="49" fontId="6" fillId="0" borderId="3" xfId="2" applyNumberFormat="1" applyFont="1" applyBorder="1" applyAlignment="1">
      <alignment horizontal="center" vertical="center" wrapText="1"/>
    </xf>
    <xf numFmtId="0" fontId="6" fillId="0" borderId="2" xfId="2" applyFont="1" applyBorder="1" applyAlignment="1">
      <alignment horizontal="left" vertical="center" wrapText="1"/>
    </xf>
    <xf numFmtId="0" fontId="6" fillId="0" borderId="3" xfId="2" applyFont="1" applyBorder="1" applyAlignment="1">
      <alignment horizontal="left" vertical="center" wrapText="1"/>
    </xf>
    <xf numFmtId="0" fontId="5" fillId="0" borderId="5" xfId="2" applyFont="1" applyBorder="1" applyAlignment="1">
      <alignment horizontal="center" vertical="center" wrapText="1"/>
    </xf>
    <xf numFmtId="0" fontId="5" fillId="0" borderId="6" xfId="2" applyFont="1" applyBorder="1" applyAlignment="1">
      <alignment horizontal="center" vertical="center" wrapText="1"/>
    </xf>
    <xf numFmtId="0" fontId="5" fillId="0" borderId="7" xfId="2" applyFont="1" applyBorder="1" applyAlignment="1">
      <alignment horizontal="center" vertical="center" wrapText="1"/>
    </xf>
    <xf numFmtId="4" fontId="6" fillId="0" borderId="1" xfId="2" applyNumberFormat="1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3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7" borderId="17" xfId="8" applyFont="1" applyFill="1" applyBorder="1" applyAlignment="1">
      <alignment horizontal="left"/>
    </xf>
    <xf numFmtId="0" fontId="5" fillId="7" borderId="18" xfId="8" applyFont="1" applyFill="1" applyBorder="1" applyAlignment="1">
      <alignment horizontal="left"/>
    </xf>
    <xf numFmtId="0" fontId="5" fillId="7" borderId="19" xfId="8" applyFont="1" applyFill="1" applyBorder="1" applyAlignment="1">
      <alignment horizontal="left"/>
    </xf>
    <xf numFmtId="0" fontId="5" fillId="0" borderId="2" xfId="8" applyFont="1" applyBorder="1" applyAlignment="1">
      <alignment horizontal="center" vertical="center"/>
    </xf>
    <xf numFmtId="0" fontId="5" fillId="0" borderId="9" xfId="8" applyFont="1" applyBorder="1" applyAlignment="1">
      <alignment horizontal="center" vertical="center"/>
    </xf>
    <xf numFmtId="0" fontId="5" fillId="0" borderId="3" xfId="8" applyFont="1" applyBorder="1" applyAlignment="1">
      <alignment horizontal="center" vertical="center"/>
    </xf>
    <xf numFmtId="0" fontId="5" fillId="0" borderId="4" xfId="8" applyFont="1" applyBorder="1" applyAlignment="1">
      <alignment horizontal="center" vertical="center" wrapText="1"/>
    </xf>
    <xf numFmtId="0" fontId="5" fillId="0" borderId="8" xfId="8" applyFont="1" applyBorder="1" applyAlignment="1">
      <alignment horizontal="center" vertical="center" wrapText="1"/>
    </xf>
    <xf numFmtId="0" fontId="5" fillId="0" borderId="10" xfId="8" applyFont="1" applyBorder="1" applyAlignment="1">
      <alignment horizontal="center" vertical="center" wrapText="1"/>
    </xf>
    <xf numFmtId="0" fontId="5" fillId="0" borderId="11" xfId="8" applyFont="1" applyBorder="1" applyAlignment="1">
      <alignment horizontal="center" vertical="center" wrapText="1"/>
    </xf>
    <xf numFmtId="0" fontId="5" fillId="0" borderId="12" xfId="8" applyFont="1" applyBorder="1" applyAlignment="1">
      <alignment horizontal="center" vertical="center" wrapText="1"/>
    </xf>
    <xf numFmtId="0" fontId="5" fillId="0" borderId="13" xfId="8" applyFont="1" applyBorder="1" applyAlignment="1">
      <alignment horizontal="center" vertical="center" wrapText="1"/>
    </xf>
    <xf numFmtId="0" fontId="5" fillId="0" borderId="2" xfId="8" applyFont="1" applyBorder="1" applyAlignment="1">
      <alignment horizontal="center" vertical="center" wrapText="1"/>
    </xf>
    <xf numFmtId="0" fontId="5" fillId="0" borderId="9" xfId="8" applyFont="1" applyBorder="1" applyAlignment="1">
      <alignment horizontal="center" vertical="center" wrapText="1"/>
    </xf>
    <xf numFmtId="0" fontId="5" fillId="0" borderId="3" xfId="8" applyFont="1" applyBorder="1" applyAlignment="1">
      <alignment horizontal="center" vertical="center" wrapText="1"/>
    </xf>
    <xf numFmtId="0" fontId="5" fillId="0" borderId="1" xfId="8" applyFont="1" applyBorder="1" applyAlignment="1">
      <alignment horizontal="center" vertical="center" wrapText="1"/>
    </xf>
    <xf numFmtId="0" fontId="5" fillId="0" borderId="6" xfId="8" applyFont="1" applyBorder="1" applyAlignment="1">
      <alignment horizontal="center" vertical="center"/>
    </xf>
    <xf numFmtId="0" fontId="5" fillId="0" borderId="7" xfId="8" applyFont="1" applyBorder="1" applyAlignment="1">
      <alignment horizontal="center" vertical="center"/>
    </xf>
    <xf numFmtId="0" fontId="5" fillId="0" borderId="1" xfId="8" applyFont="1" applyBorder="1" applyAlignment="1">
      <alignment horizontal="center" vertical="center"/>
    </xf>
    <xf numFmtId="0" fontId="5" fillId="0" borderId="5" xfId="8" applyFont="1" applyBorder="1" applyAlignment="1">
      <alignment horizontal="center" vertical="center"/>
    </xf>
    <xf numFmtId="0" fontId="5" fillId="0" borderId="0" xfId="9" applyFont="1" applyAlignment="1">
      <alignment horizontal="center"/>
    </xf>
    <xf numFmtId="0" fontId="5" fillId="0" borderId="0" xfId="2" applyFont="1" applyFill="1" applyAlignment="1">
      <alignment horizontal="center" vertical="center" wrapText="1"/>
    </xf>
    <xf numFmtId="49" fontId="6" fillId="0" borderId="1" xfId="2" applyNumberFormat="1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left" vertical="center" wrapText="1"/>
    </xf>
    <xf numFmtId="0" fontId="49" fillId="0" borderId="1" xfId="17" applyFont="1" applyBorder="1"/>
  </cellXfs>
  <cellStyles count="61207">
    <cellStyle name="_x0005__x001c_" xfId="21"/>
    <cellStyle name="_x0013_" xfId="22"/>
    <cellStyle name=" 1" xfId="23"/>
    <cellStyle name="_x000a_bidires=100_x000d_" xfId="24"/>
    <cellStyle name="_x000d__x000a_JournalTemplate=C:\COMFO\CTALK\JOURSTD.TPL_x000d__x000a_LbStateAddress=3 3 0 251 1 89 2 311_x000d__x000a_LbStateJou" xfId="25"/>
    <cellStyle name="$ тыс" xfId="26"/>
    <cellStyle name="$ тыс. (0)" xfId="27"/>
    <cellStyle name="???????" xfId="28"/>
    <cellStyle name="????????" xfId="29"/>
    <cellStyle name="???????? [0]" xfId="30"/>
    <cellStyle name="??????????" xfId="31"/>
    <cellStyle name="?????????? [0]" xfId="32"/>
    <cellStyle name="??????????_????1" xfId="33"/>
    <cellStyle name="???????_????1" xfId="34"/>
    <cellStyle name="??_Bal0702" xfId="35"/>
    <cellStyle name="_`KAP NAC_05_F-2_Trial balance 31 12 05_16.09.06" xfId="36"/>
    <cellStyle name="_`KAP NAC_05_F-2_Trial balance 31 12 05_16.09.06 2" xfId="37"/>
    <cellStyle name="_`KAP NAC_05_F-2_Trial balance 31 12 05_16.09.06 3" xfId="38"/>
    <cellStyle name="_`KAP NAC_05_F-2_Trial balance 31 12 05_16.09.06_5 форма для НАК" xfId="39"/>
    <cellStyle name="_`KAP NAC_05_F-2_Trial balance 31 12 05_16.09.06_5_5 39 Курсовая" xfId="40"/>
    <cellStyle name="_`KAP NAC_05_F-2_Trial balance 31 12 05_16.09.06_Книга1 (14)" xfId="41"/>
    <cellStyle name="_`KAP NAC_05_F-2_Trial balance 31 12 05_16.09.06_МАЭК_План 2012 1 кв расчет" xfId="42"/>
    <cellStyle name="_`KAP NAC_05_F-2_Trial balance 31 12 05_16.09.06_Пакет форм ФО 1 часть (финал для ДО)" xfId="43"/>
    <cellStyle name="_`KAP NAC_05_F-2_Trial balance 31 12 05_16.09.06_ФОРМА 5-5 НА 30.06.11.Г." xfId="44"/>
    <cellStyle name="_`KAP NAC_05_F-2_Trial balance 31 12 05_16.09.06_Формы планов и отчетности_без формул_сокрБДР" xfId="45"/>
    <cellStyle name="_1111" xfId="46"/>
    <cellStyle name="_13 СлавСПбНП Платежный бюджет_06" xfId="47"/>
    <cellStyle name="_18 приложение измен" xfId="48"/>
    <cellStyle name="_1A15C5E" xfId="49"/>
    <cellStyle name="_37" xfId="50"/>
    <cellStyle name="_37 2" xfId="51"/>
    <cellStyle name="_37 3" xfId="52"/>
    <cellStyle name="_37_5 форма для НАК" xfId="53"/>
    <cellStyle name="_37_5_5 39 Курсовая" xfId="54"/>
    <cellStyle name="_37_Книга1 (14)" xfId="55"/>
    <cellStyle name="_37_МАЭК_План 2012 1 кв расчет" xfId="56"/>
    <cellStyle name="_37_Пакет форм ФО 1 часть (финал для ДО)" xfId="57"/>
    <cellStyle name="_37_ФОРМА 5-5 НА 30.06.11.Г." xfId="58"/>
    <cellStyle name="_37_Формы планов и отчетности_без формул_сокрБДР" xfId="59"/>
    <cellStyle name="_427 приказ МАЭК+АГС консолидация 2007 оконч. из Алматы" xfId="60"/>
    <cellStyle name="_x0005__x001c__5 форма для НАК" xfId="61"/>
    <cellStyle name="_Book1" xfId="62"/>
    <cellStyle name="_Book1 2" xfId="63"/>
    <cellStyle name="_Book1 3" xfId="64"/>
    <cellStyle name="_Book1_5 форма для НАК" xfId="65"/>
    <cellStyle name="_Book1_5_5 39 Курсовая" xfId="66"/>
    <cellStyle name="_Book1_Книга1 (14)" xfId="67"/>
    <cellStyle name="_Book1_МАЭК_План 2012 1 кв расчет" xfId="68"/>
    <cellStyle name="_Book1_Пакет форм ФО 1 часть (финал для ДО)" xfId="69"/>
    <cellStyle name="_Book1_ФОРМА 5-5 НА 30.06.11.Г." xfId="70"/>
    <cellStyle name="_Book1_Формы планов и отчетности_без формул_сокрБДР" xfId="71"/>
    <cellStyle name="_Book3" xfId="72"/>
    <cellStyle name="_Book3 2" xfId="73"/>
    <cellStyle name="_Book3 3" xfId="74"/>
    <cellStyle name="_Book3_5 форма для НАК" xfId="75"/>
    <cellStyle name="_Book3_5_5 39 Курсовая" xfId="76"/>
    <cellStyle name="_Book3_Книга1 (14)" xfId="77"/>
    <cellStyle name="_Book3_МАЭК_План 2012 1 кв расчет" xfId="78"/>
    <cellStyle name="_Book3_Пакет форм ФО 1 часть (финал для ДО)" xfId="79"/>
    <cellStyle name="_Book3_ФОРМА 5-5 НА 30.06.11.Г." xfId="80"/>
    <cellStyle name="_Book3_Формы планов и отчетности_без формул_сокрБДР" xfId="81"/>
    <cellStyle name="_Disclosures_EE_Min rights" xfId="82"/>
    <cellStyle name="_Disclosures_EE_Min rights 2" xfId="83"/>
    <cellStyle name="_Disclosures_EE_Min rights 3" xfId="84"/>
    <cellStyle name="_Disclosures_EE_Min rights_5 форма для НАК" xfId="85"/>
    <cellStyle name="_Disclosures_EE_Min rights_МАЭК_План 2012 1 кв расчет" xfId="86"/>
    <cellStyle name="_Disclosures_EE_Min rights_Пакет форм ФО 1 часть (финал для ДО)" xfId="87"/>
    <cellStyle name="_Dsclosures_IK" xfId="88"/>
    <cellStyle name="_Dsclosures_IK 2" xfId="89"/>
    <cellStyle name="_Dsclosures_IK 3" xfId="90"/>
    <cellStyle name="_Dsclosures_IK_5 форма для НАК" xfId="91"/>
    <cellStyle name="_Dsclosures_IK_МАЭК_План 2012 1 кв расчет" xfId="92"/>
    <cellStyle name="_Dsclosures_IK_Пакет форм ФО 1 часть (финал для ДО)" xfId="93"/>
    <cellStyle name="_FA" xfId="94"/>
    <cellStyle name="_Forms RAS_v3_29122008_PV" xfId="95"/>
    <cellStyle name="_Forms RAS_v4_16.01.2009" xfId="96"/>
    <cellStyle name="_Forms RAS_v7_17.02.2009" xfId="97"/>
    <cellStyle name="_FS forms_RAS_GPN" xfId="98"/>
    <cellStyle name="_FS_FS&amp;Notes RAS_GPN_08.12.08._AE_v2" xfId="99"/>
    <cellStyle name="_Inv WAC(COGS)_USD" xfId="100"/>
    <cellStyle name="_Inv WAC(COGS)_USD 2" xfId="101"/>
    <cellStyle name="_Inv WAC(COGS)_USD 3" xfId="102"/>
    <cellStyle name="_Inv WAC(COGS)_USD_5 форма для НАК" xfId="103"/>
    <cellStyle name="_Inv WAC(COGS)_USD_5_5 39 Курсовая" xfId="104"/>
    <cellStyle name="_Inv WAC(COGS)_USD_Книга1 (14)" xfId="105"/>
    <cellStyle name="_Inv WAC(COGS)_USD_МАЭК_План 2012 1 кв расчет" xfId="106"/>
    <cellStyle name="_Inv WAC(COGS)_USD_Пакет форм ФО 1 часть (финал для ДО)" xfId="107"/>
    <cellStyle name="_Inv WAC(COGS)_USD_ФОРМА 5-5 НА 30.06.11.Г." xfId="108"/>
    <cellStyle name="_Inv WAC(COGS)_USD_Формы планов и отчетности_без формул_сокрБДР" xfId="109"/>
    <cellStyle name="_KAP NAK_06_reporting table_rus_28.09" xfId="110"/>
    <cellStyle name="_KAP NAK_06_reporting table_rus_28.09 2" xfId="111"/>
    <cellStyle name="_KAP NAK_06_reporting table_rus_28.09 3" xfId="112"/>
    <cellStyle name="_KAP NAK_06_reporting table_rus_28.09_5 форма для НАК" xfId="113"/>
    <cellStyle name="_KAP NAK_06_reporting table_rus_28.09_МАЭК_План 2012 1 кв расчет" xfId="114"/>
    <cellStyle name="_KAP NAK_06_reporting table_rus_28.09_Пакет форм ФО 1 часть (финал для ДО)" xfId="115"/>
    <cellStyle name="_NAC KAP_06_Inventory_IK (Kurmanova, Indira_Almaty_KPMG-STAFF_CIS's Copy)" xfId="116"/>
    <cellStyle name="_NAC KAP_06_Inventory_IK (Kurmanova, Indira_Almaty_KPMG-STAFF_CIS's Copy) 2" xfId="117"/>
    <cellStyle name="_NAC KAP_06_Inventory_IK (Kurmanova, Indira_Almaty_KPMG-STAFF_CIS's Copy) 3" xfId="118"/>
    <cellStyle name="_NAC KAP_06_Inventory_IK (Kurmanova, Indira_Almaty_KPMG-STAFF_CIS's Copy)_5 форма для НАК" xfId="119"/>
    <cellStyle name="_NAC KAP_06_Inventory_IK (Kurmanova, Indira_Almaty_KPMG-STAFF_CIS's Copy)_5_5 39 Курсовая" xfId="120"/>
    <cellStyle name="_NAC KAP_06_Inventory_IK (Kurmanova, Indira_Almaty_KPMG-STAFF_CIS's Copy)_Книга1 (14)" xfId="121"/>
    <cellStyle name="_NAC KAP_06_Inventory_IK (Kurmanova, Indira_Almaty_KPMG-STAFF_CIS's Copy)_МАЭК_План 2012 1 кв расчет" xfId="122"/>
    <cellStyle name="_NAC KAP_06_Inventory_IK (Kurmanova, Indira_Almaty_KPMG-STAFF_CIS's Copy)_Пакет форм ФО 1 часть (финал для ДО)" xfId="123"/>
    <cellStyle name="_NAC KAP_06_Inventory_IK (Kurmanova, Indira_Almaty_KPMG-STAFF_CIS's Copy)_ФОРМА 5-5 НА 30.06.11.Г." xfId="124"/>
    <cellStyle name="_NAC KAP_06_Inventory_IK (Kurmanova, Indira_Almaty_KPMG-STAFF_CIS's Copy)_Формы планов и отчетности_без формул_сокрБДР" xfId="125"/>
    <cellStyle name="_NAC_06_reporting tables" xfId="126"/>
    <cellStyle name="_NAC_06_reporting tables 2" xfId="127"/>
    <cellStyle name="_NAC_06_reporting tables 3" xfId="128"/>
    <cellStyle name="_NAC_06_reporting tables_5 форма для НАК" xfId="129"/>
    <cellStyle name="_NAC_06_reporting tables_5_5 39 Курсовая" xfId="130"/>
    <cellStyle name="_NAC_06_reporting tables_Книга1 (14)" xfId="131"/>
    <cellStyle name="_NAC_06_reporting tables_МАЭК_План 2012 1 кв расчет" xfId="132"/>
    <cellStyle name="_NAC_06_reporting tables_Пакет форм ФО 1 часть (финал для ДО)" xfId="133"/>
    <cellStyle name="_NAC_06_reporting tables_ФОРМА 5-5 НА 30.06.11.Г." xfId="134"/>
    <cellStyle name="_NAC_06_reporting tables_Формы планов и отчетности_без формул_сокрБДР" xfId="135"/>
    <cellStyle name="_Plug" xfId="136"/>
    <cellStyle name="_Plug_ARO_figures_2004" xfId="137"/>
    <cellStyle name="_Plug_Depletion calc 6m 2004" xfId="138"/>
    <cellStyle name="_Plug_PBC 6m 2004 Lenina mine all" xfId="139"/>
    <cellStyle name="_Plug_PBC Lenina mine support for adjs  6m 2004" xfId="140"/>
    <cellStyle name="_Plug_Transformation_Lenina mine_12m2003_NGW adj" xfId="141"/>
    <cellStyle name="_Plug_Transformation_Sibirginskiy mine_6m2004 NGW" xfId="142"/>
    <cellStyle name="_Plug_ГААП 1 полугодие от Том.раз." xfId="143"/>
    <cellStyle name="_Plug_ГААП 6 месяцев 2004г Ленина испр" xfId="144"/>
    <cellStyle name="_Plug_Дополнение к  GAAP 1 полуг 2004 г" xfId="145"/>
    <cellStyle name="_Plug_РВС ГААП 6 мес 03 Ленина" xfId="146"/>
    <cellStyle name="_Plug_РВС_ ш. Ленина_01.03.04 adj" xfId="147"/>
    <cellStyle name="_Plug_Р-з Сибиргинский 6 мес 2004 GAAP" xfId="148"/>
    <cellStyle name="_Plug_Ф3" xfId="149"/>
    <cellStyle name="_Plug_Шахта_Сибиргинская" xfId="150"/>
    <cellStyle name="_PRICE_1C" xfId="151"/>
    <cellStyle name="_PRICE_1C_5 форма для НАК" xfId="152"/>
    <cellStyle name="_PRICE_1C_МАЭК_План 2012 1 кв расчет" xfId="153"/>
    <cellStyle name="_PRICE_1C_Пакет форм ФО 1 часть (финал для ДО)" xfId="154"/>
    <cellStyle name="_Registers_for taxes" xfId="155"/>
    <cellStyle name="_Salary" xfId="156"/>
    <cellStyle name="_Salary 2" xfId="157"/>
    <cellStyle name="_Salary 3" xfId="158"/>
    <cellStyle name="_Salary_5 форма для НАК" xfId="159"/>
    <cellStyle name="_Salary_5_5 39 Курсовая" xfId="160"/>
    <cellStyle name="_Salary_Книга1 (14)" xfId="161"/>
    <cellStyle name="_Salary_МАЭК_План 2012 1 кв расчет" xfId="162"/>
    <cellStyle name="_Salary_Пакет форм ФО 1 часть (финал для ДО)" xfId="163"/>
    <cellStyle name="_Salary_Формы планов и отчетности_без формул_сокрБДР" xfId="164"/>
    <cellStyle name="_Segment reporting_disclosure" xfId="165"/>
    <cellStyle name="_Segment reporting_disclosure 2" xfId="166"/>
    <cellStyle name="_Segment reporting_disclosure 3" xfId="167"/>
    <cellStyle name="_Segment reporting_disclosure_5 форма для НАК" xfId="168"/>
    <cellStyle name="_Segment reporting_disclosure_5_5 39 Курсовая" xfId="169"/>
    <cellStyle name="_Segment reporting_disclosure_Книга1 (14)" xfId="170"/>
    <cellStyle name="_Segment reporting_disclosure_МАЭК_План 2012 1 кв расчет" xfId="171"/>
    <cellStyle name="_Segment reporting_disclosure_Пакет форм ФО 1 часть (финал для ДО)" xfId="172"/>
    <cellStyle name="_Segment reporting_disclosure_ФОРМА 5-5 НА 30.06.11.Г." xfId="173"/>
    <cellStyle name="_Segment reporting_disclosure_Формы планов и отчетности_без формул_сокрБДР" xfId="174"/>
    <cellStyle name="_x005f_x0005__x005f_x001c_" xfId="175"/>
    <cellStyle name="_x005f_x0005__x005f_x001c_ 2" xfId="176"/>
    <cellStyle name="_x005f_x000d__x005f_x000a_JournalTemplate=C:\COMFO\CTALK\JOURSTD.TPL_x005f_x000d__x005f_x000a_LbStateAddress=3 3 0 251 1 89 2 311_x005f_x000d__x005f_x000a_LbStateJou" xfId="177"/>
    <cellStyle name="_БИЗНЕС-ПЛАН 2004 ГОД 2 вариант" xfId="178"/>
    <cellStyle name="_БИЗНЕС-ПЛАН 2004 год 3 вар" xfId="179"/>
    <cellStyle name="_БП_КНП- 2004 по формам Сибнефти от 18.09.2003" xfId="180"/>
    <cellStyle name="_Бюджет 2,3,4,5,7,8,9, налоги, акцизы на 01_2004 от 17-25_12_03 " xfId="181"/>
    <cellStyle name="_ДИТАТ ОС АРЕНДА СВОД 2005 пром  16 06 05 для ННГ" xfId="182"/>
    <cellStyle name="_ДИТАТ ОС АРЕНДА СВОД 2005 пром. 14.06.05 для ННГ" xfId="183"/>
    <cellStyle name="_ИТАТ-2003-10 (вар.2)" xfId="184"/>
    <cellStyle name="_Книга1" xfId="185"/>
    <cellStyle name="_Книга1 2" xfId="186"/>
    <cellStyle name="_Книга1 3" xfId="187"/>
    <cellStyle name="_Книга1_5 форма для НАК" xfId="188"/>
    <cellStyle name="_Книга1_МАЭК_План 2012 1 кв расчет" xfId="189"/>
    <cellStyle name="_Книга1_Пакет форм ФО 1 часть (финал для ДО)" xfId="190"/>
    <cellStyle name="_Книга5" xfId="191"/>
    <cellStyle name="_Конс.2007 после аудита 12.06.08" xfId="192"/>
    <cellStyle name="_лимит по рабочим" xfId="193"/>
    <cellStyle name="_МАЭК 2007 э" xfId="194"/>
    <cellStyle name="_x0005__x001c__МАЭК_План 2012 1 кв расчет" xfId="195"/>
    <cellStyle name="_мебель, оборудование инвентарь1207" xfId="196"/>
    <cellStyle name="_мебель, оборудование инвентарь1207 2" xfId="197"/>
    <cellStyle name="_мебель, оборудование инвентарь1207_5 форма для НАК" xfId="198"/>
    <cellStyle name="_мебель, оборудование инвентарь1207_5_5 39 Курсовая" xfId="199"/>
    <cellStyle name="_мебель, оборудование инвентарь1207_Книга1 (14)" xfId="200"/>
    <cellStyle name="_мебель, оборудование инвентарь1207_МАЭК_План 2012 1 кв расчет" xfId="201"/>
    <cellStyle name="_мебель, оборудование инвентарь1207_Пакет форм ФО 1 часть (финал для ДО)" xfId="202"/>
    <cellStyle name="_мебель, оборудование инвентарь1207_Приложение 1 - Формы фин. отч. по 422 приказу (часть 2)_new" xfId="203"/>
    <cellStyle name="_мебель, оборудование инвентарь1207_Приложение1 - Формы фин  отч  по 422 приказу (часть1)_new" xfId="204"/>
    <cellStyle name="_мебель, оборудование инвентарь1207_Приложение1 - Формы фин. отч. по 422 приказу (часть1)_new" xfId="205"/>
    <cellStyle name="_мебель, оборудование инвентарь1207_Форма 2" xfId="206"/>
    <cellStyle name="_мебель, оборудование инвентарь1207_Форма 3 за  2010 г" xfId="207"/>
    <cellStyle name="_мебель, оборудование инвентарь1207_Форма 3 за 1-ое полугодие  2011 г" xfId="208"/>
    <cellStyle name="_мебель, оборудование инвентарь1207_Форма 3 за 1-ый вартал  2011 г" xfId="209"/>
    <cellStyle name="_мебель, оборудование инвентарь1207_Форма 3 за 9 месяцев  2011 г (3)" xfId="210"/>
    <cellStyle name="_мебель, оборудование инвентарь1207_Формы планов и отчетности_без формул_сокрБДР" xfId="211"/>
    <cellStyle name="_ОТЧЕТ для ДКФ    06 04 05  (6)" xfId="212"/>
    <cellStyle name="_ОТЧЕТ для ДКФ    06 04 05  (6) 2" xfId="213"/>
    <cellStyle name="_ОТЧЕТ для ДКФ    06 04 05  (6)_5 форма для НАК" xfId="214"/>
    <cellStyle name="_ОТЧЕТ для ДКФ    06 04 05  (6)_5_5 39 Курсовая" xfId="215"/>
    <cellStyle name="_ОТЧЕТ для ДКФ    06 04 05  (6)_Книга1 (14)" xfId="216"/>
    <cellStyle name="_ОТЧЕТ для ДКФ    06 04 05  (6)_МАЭК_План 2012 1 кв расчет" xfId="217"/>
    <cellStyle name="_ОТЧЕТ для ДКФ    06 04 05  (6)_Пакет форм ФО 1 часть (финал для ДО)" xfId="218"/>
    <cellStyle name="_ОТЧЕТ для ДКФ    06 04 05  (6)_Приложение 1 - Формы фин. отч. по 422 приказу (часть 2)_new" xfId="219"/>
    <cellStyle name="_ОТЧЕТ для ДКФ    06 04 05  (6)_Приложение1 - Формы фин  отч  по 422 приказу (часть1)_new" xfId="220"/>
    <cellStyle name="_ОТЧЕТ для ДКФ    06 04 05  (6)_Приложение1 - Формы фин. отч. по 422 приказу (часть1)_new" xfId="221"/>
    <cellStyle name="_ОТЧЕТ для ДКФ    06 04 05  (6)_Форма 2" xfId="222"/>
    <cellStyle name="_ОТЧЕТ для ДКФ    06 04 05  (6)_Форма 3 за  2010 г" xfId="223"/>
    <cellStyle name="_ОТЧЕТ для ДКФ    06 04 05  (6)_Форма 3 за 1-ое полугодие  2011 г" xfId="224"/>
    <cellStyle name="_ОТЧЕТ для ДКФ    06 04 05  (6)_Форма 3 за 1-ый вартал  2011 г" xfId="225"/>
    <cellStyle name="_ОТЧЕТ для ДКФ    06 04 05  (6)_Форма 3 за 9 месяцев  2011 г (3)" xfId="226"/>
    <cellStyle name="_ОТЧЕТ для ДКФ    06 04 05  (6)_Формы планов и отчетности_без формул_сокрБДР" xfId="227"/>
    <cellStyle name="_ОТЭ" xfId="228"/>
    <cellStyle name="_x0005__x001c__Пакет форм ФО 1 часть (финал для ДО)" xfId="229"/>
    <cellStyle name="_Перевод в функц. вал. доллар 2 этап за 2006 год" xfId="230"/>
    <cellStyle name="_Перевод в функц. вал. доллар 2 этап за 2006 год 2" xfId="231"/>
    <cellStyle name="_Перевод в функц. вал. доллар 2 этап за 2006 год 3" xfId="232"/>
    <cellStyle name="_Перевод в функц. вал. доллар 2 этап за 2006 год_5 форма для НАК" xfId="233"/>
    <cellStyle name="_Перевод в функц. вал. доллар 2 этап за 2006 год_5_5 39 Курсовая" xfId="234"/>
    <cellStyle name="_Перевод в функц. вал. доллар 2 этап за 2006 год_Книга1 (14)" xfId="235"/>
    <cellStyle name="_Перевод в функц. вал. доллар 2 этап за 2006 год_МАЭК_План 2012 1 кв расчет" xfId="236"/>
    <cellStyle name="_Перевод в функц. вал. доллар 2 этап за 2006 год_Пакет форм ФО 1 часть (финал для ДО)" xfId="237"/>
    <cellStyle name="_Перевод в функц. вал. доллар 2 этап за 2006 год_ФОРМА 5-5 НА 30.06.11.Г." xfId="238"/>
    <cellStyle name="_Перевод в функц. вал. доллар 2 этап за 2006 год_Формы планов и отчетности_без формул_сокрБДР" xfId="239"/>
    <cellStyle name="_План развития ПТС на 2005-2010 (связи станционной части)" xfId="240"/>
    <cellStyle name="_План развития ПТС на 2005-2010 (связи станционной части) 2" xfId="241"/>
    <cellStyle name="_План развития ПТС на 2005-2010 (связи станционной части)_5 форма для НАК" xfId="242"/>
    <cellStyle name="_План развития ПТС на 2005-2010 (связи станционной части)_5_5 39 Курсовая" xfId="243"/>
    <cellStyle name="_План развития ПТС на 2005-2010 (связи станционной части)_Книга1 (14)" xfId="244"/>
    <cellStyle name="_План развития ПТС на 2005-2010 (связи станционной части)_МАЭК_План 2012 1 кв расчет" xfId="245"/>
    <cellStyle name="_План развития ПТС на 2005-2010 (связи станционной части)_Пакет форм ФО 1 часть (финал для ДО)" xfId="246"/>
    <cellStyle name="_План развития ПТС на 2005-2010 (связи станционной части)_Приложение 1 - Формы фин. отч. по 422 приказу (часть 2)_new" xfId="247"/>
    <cellStyle name="_План развития ПТС на 2005-2010 (связи станционной части)_Приложение1 - Формы фин  отч  по 422 приказу (часть1)_new" xfId="248"/>
    <cellStyle name="_План развития ПТС на 2005-2010 (связи станционной части)_Приложение1 - Формы фин. отч. по 422 приказу (часть1)_new" xfId="249"/>
    <cellStyle name="_План развития ПТС на 2005-2010 (связи станционной части)_Форма 2" xfId="250"/>
    <cellStyle name="_План развития ПТС на 2005-2010 (связи станционной части)_Форма 3 за  2010 г" xfId="251"/>
    <cellStyle name="_План развития ПТС на 2005-2010 (связи станционной части)_Форма 3 за 1-ое полугодие  2011 г" xfId="252"/>
    <cellStyle name="_План развития ПТС на 2005-2010 (связи станционной части)_Форма 3 за 1-ый вартал  2011 г" xfId="253"/>
    <cellStyle name="_План развития ПТС на 2005-2010 (связи станционной части)_Форма 3 за 9 месяцев  2011 г (3)" xfId="254"/>
    <cellStyle name="_План развития ПТС на 2005-2010 (связи станционной части)_Формы планов и отчетности_без формул_сокрБДР" xfId="255"/>
    <cellStyle name="_Платежный бюджет БП_2006." xfId="256"/>
    <cellStyle name="_Прилож - ООО  ЗН" xfId="257"/>
    <cellStyle name="_Прилож 1 ОАО Сибнефть - Ноябрьскнефтегаз от 14.06" xfId="258"/>
    <cellStyle name="_Программа на 2005г по направлениям -  от 10 06 05" xfId="259"/>
    <cellStyle name="_Программа ТП" xfId="260"/>
    <cellStyle name="_произв.цели - приложение к СНР_айгерим_09.11" xfId="261"/>
    <cellStyle name="_произв.цели - приложение к СНР_айгерим_09.11 2" xfId="262"/>
    <cellStyle name="_произв.цели - приложение к СНР_айгерим_09.11_5 форма для НАК" xfId="263"/>
    <cellStyle name="_произв.цели - приложение к СНР_айгерим_09.11_5_5 39 Курсовая" xfId="264"/>
    <cellStyle name="_произв.цели - приложение к СНР_айгерим_09.11_Книга1 (14)" xfId="265"/>
    <cellStyle name="_произв.цели - приложение к СНР_айгерим_09.11_МАЭК_План 2012 1 кв расчет" xfId="266"/>
    <cellStyle name="_произв.цели - приложение к СНР_айгерим_09.11_Пакет форм ФО 1 часть (финал для ДО)" xfId="267"/>
    <cellStyle name="_произв.цели - приложение к СНР_айгерим_09.11_Приложение 1 - Формы фин. отч. по 422 приказу (часть 2)_new" xfId="268"/>
    <cellStyle name="_произв.цели - приложение к СНР_айгерим_09.11_Приложение1 - Формы фин  отч  по 422 приказу (часть1)_new" xfId="269"/>
    <cellStyle name="_произв.цели - приложение к СНР_айгерим_09.11_Приложение1 - Формы фин. отч. по 422 приказу (часть1)_new" xfId="270"/>
    <cellStyle name="_произв.цели - приложение к СНР_айгерим_09.11_Форма 2" xfId="271"/>
    <cellStyle name="_произв.цели - приложение к СНР_айгерим_09.11_Форма 3 за  2010 г" xfId="272"/>
    <cellStyle name="_произв.цели - приложение к СНР_айгерим_09.11_Форма 3 за 1-ое полугодие  2011 г" xfId="273"/>
    <cellStyle name="_произв.цели - приложение к СНР_айгерим_09.11_Форма 3 за 1-ый вартал  2011 г" xfId="274"/>
    <cellStyle name="_произв.цели - приложение к СНР_айгерим_09.11_Форма 3 за 9 месяцев  2011 г (3)" xfId="275"/>
    <cellStyle name="_произв.цели - приложение к СНР_айгерим_09.11_Формы планов и отчетности_без формул_сокрБДР" xfId="276"/>
    <cellStyle name="_Расчетная потребность на 01.01.08" xfId="277"/>
    <cellStyle name="_Расчетная потребность на 01.01.09" xfId="278"/>
    <cellStyle name="_САС-БП 2004 г (2вариант)" xfId="279"/>
    <cellStyle name="_САС-БП 2004 г (2вариант) ЮКОС" xfId="280"/>
    <cellStyle name="_Утв СД Бюджет расшиф 29 12 05" xfId="281"/>
    <cellStyle name="_Утв СД Бюджет расшиф 29 12 05 2" xfId="282"/>
    <cellStyle name="_Утв СД Бюджет расшиф 29 12 05_5 форма для НАК" xfId="283"/>
    <cellStyle name="_Утв СД Бюджет расшиф 29 12 05_5_5 39 Курсовая" xfId="284"/>
    <cellStyle name="_Утв СД Бюджет расшиф 29 12 05_Книга1 (14)" xfId="285"/>
    <cellStyle name="_Утв СД Бюджет расшиф 29 12 05_МАЭК_План 2012 1 кв расчет" xfId="286"/>
    <cellStyle name="_Утв СД Бюджет расшиф 29 12 05_Пакет форм ФО 1 часть (финал для ДО)" xfId="287"/>
    <cellStyle name="_Утв СД Бюджет расшиф 29 12 05_Приложение 1 - Формы фин. отч. по 422 приказу (часть 2)_new" xfId="288"/>
    <cellStyle name="_Утв СД Бюджет расшиф 29 12 05_Приложение1 - Формы фин  отч  по 422 приказу (часть1)_new" xfId="289"/>
    <cellStyle name="_Утв СД Бюджет расшиф 29 12 05_Приложение1 - Формы фин. отч. по 422 приказу (часть1)_new" xfId="290"/>
    <cellStyle name="_Утв СД Бюджет расшиф 29 12 05_Форма 2" xfId="291"/>
    <cellStyle name="_Утв СД Бюджет расшиф 29 12 05_Форма 3 за  2010 г" xfId="292"/>
    <cellStyle name="_Утв СД Бюджет расшиф 29 12 05_Форма 3 за 1-ое полугодие  2011 г" xfId="293"/>
    <cellStyle name="_Утв СД Бюджет расшиф 29 12 05_Форма 3 за 1-ый вартал  2011 г" xfId="294"/>
    <cellStyle name="_Утв СД Бюджет расшиф 29 12 05_Форма 3 за 9 месяцев  2011 г (3)" xfId="295"/>
    <cellStyle name="_Утв СД Бюджет расшиф 29 12 05_ФОРМА 5-5 НА 30.06.11.Г." xfId="296"/>
    <cellStyle name="_Утв СД Бюджет расшиф 29 12 05_Формы планов и отчетности_без формул_сокрБДР" xfId="297"/>
    <cellStyle name="_Ф-56  Консолид " xfId="298"/>
    <cellStyle name="_Формы БП_ Юкос (послед)" xfId="299"/>
    <cellStyle name="_шаблон к письму нк 03-8777" xfId="300"/>
    <cellStyle name="”€ќђќ‘ћ‚›‰" xfId="301"/>
    <cellStyle name="”€ќђќ‘ћ‚›‰ 2" xfId="302"/>
    <cellStyle name="”€љ‘€ђћ‚ђќќ›‰" xfId="303"/>
    <cellStyle name="”€љ‘€ђћ‚ђќќ›‰ 2" xfId="304"/>
    <cellStyle name="”ќђќ‘ћ‚›‰" xfId="305"/>
    <cellStyle name="”ќђќ‘ћ‚›‰ 2" xfId="306"/>
    <cellStyle name="”љ‘ђћ‚ђќќ›‰" xfId="307"/>
    <cellStyle name="”љ‘ђћ‚ђќќ›‰ 2" xfId="308"/>
    <cellStyle name="„…ќ…†ќ›‰" xfId="309"/>
    <cellStyle name="„…ќ…†ќ›‰ 2" xfId="310"/>
    <cellStyle name="„…ќ…†ќ›‰ 3" xfId="311"/>
    <cellStyle name="„…ќ…†ќ›‰_5_5 39 Курсовая" xfId="312"/>
    <cellStyle name="€’ћѓћ‚›‰" xfId="313"/>
    <cellStyle name="€’ћѓћ‚›‰ 2" xfId="314"/>
    <cellStyle name="‡ђѓћ‹ћ‚ћљ1" xfId="315"/>
    <cellStyle name="‡ђѓћ‹ћ‚ћљ1 2" xfId="316"/>
    <cellStyle name="‡ђѓћ‹ћ‚ћљ1 3" xfId="317"/>
    <cellStyle name="‡ђѓћ‹ћ‚ћљ1_5_5 39 Курсовая" xfId="318"/>
    <cellStyle name="‡ђѓћ‹ћ‚ћљ2" xfId="319"/>
    <cellStyle name="‡ђѓћ‹ћ‚ћљ2 2" xfId="320"/>
    <cellStyle name="‡ђѓћ‹ћ‚ћљ2 3" xfId="321"/>
    <cellStyle name="‡ђѓћ‹ћ‚ћљ2_5_5 39 Курсовая" xfId="322"/>
    <cellStyle name="•WЏЂ_ЉO‰?—a‹?" xfId="323"/>
    <cellStyle name="’ћѓћ‚›‰" xfId="324"/>
    <cellStyle name="’ћѓћ‚›‰ 2" xfId="325"/>
    <cellStyle name="W_OÝaà" xfId="326"/>
    <cellStyle name="0,00;0;" xfId="327"/>
    <cellStyle name="0.0" xfId="328"/>
    <cellStyle name="1.0 TITLE" xfId="329"/>
    <cellStyle name="1.0 TITLE 2" xfId="330"/>
    <cellStyle name="1.0 TITLE 3" xfId="331"/>
    <cellStyle name="1.0 TITLE_ФОРМА 5-5 НА 30.06.11.Г." xfId="332"/>
    <cellStyle name="1.1 TITLE" xfId="333"/>
    <cellStyle name="1.1 TITLE 2" xfId="334"/>
    <cellStyle name="1.1 TITLE_ФОРМА 5-5 НА 30.06.11.Г." xfId="335"/>
    <cellStyle name="1Normal" xfId="336"/>
    <cellStyle name="1Normal 2" xfId="337"/>
    <cellStyle name="1Normal_5_5 39 Курсовая" xfId="338"/>
    <cellStyle name="20 % - Accent1" xfId="339"/>
    <cellStyle name="20 % - Accent2" xfId="340"/>
    <cellStyle name="20 % - Accent3" xfId="341"/>
    <cellStyle name="20 % - Accent4" xfId="342"/>
    <cellStyle name="20 % - Accent5" xfId="343"/>
    <cellStyle name="20 % - Accent6" xfId="344"/>
    <cellStyle name="20% - Accent1" xfId="345"/>
    <cellStyle name="20% - Accent1 2" xfId="346"/>
    <cellStyle name="20% - Accent1 3" xfId="347"/>
    <cellStyle name="20% - Accent1_5 форма для НАК" xfId="348"/>
    <cellStyle name="20% - Accent2" xfId="349"/>
    <cellStyle name="20% - Accent2 2" xfId="350"/>
    <cellStyle name="20% - Accent2 3" xfId="351"/>
    <cellStyle name="20% - Accent2_5 форма для НАК" xfId="352"/>
    <cellStyle name="20% - Accent3" xfId="353"/>
    <cellStyle name="20% - Accent3 2" xfId="354"/>
    <cellStyle name="20% - Accent3 3" xfId="355"/>
    <cellStyle name="20% - Accent3_5 форма для НАК" xfId="356"/>
    <cellStyle name="20% - Accent4" xfId="357"/>
    <cellStyle name="20% - Accent4 2" xfId="358"/>
    <cellStyle name="20% - Accent4 3" xfId="359"/>
    <cellStyle name="20% - Accent4_5 форма для НАК" xfId="360"/>
    <cellStyle name="20% - Accent5" xfId="361"/>
    <cellStyle name="20% - Accent5 2" xfId="362"/>
    <cellStyle name="20% - Accent5 3" xfId="363"/>
    <cellStyle name="20% - Accent5_5 форма для НАК" xfId="364"/>
    <cellStyle name="20% - Accent6" xfId="365"/>
    <cellStyle name="20% - Accent6 2" xfId="366"/>
    <cellStyle name="20% - Accent6 3" xfId="367"/>
    <cellStyle name="20% - Accent6_5 форма для НАК" xfId="368"/>
    <cellStyle name="20% - Акцент1 2" xfId="369"/>
    <cellStyle name="20% - Акцент1 2 10" xfId="370"/>
    <cellStyle name="20% - Акцент1 2 10 10" xfId="371"/>
    <cellStyle name="20% - Акцент1 2 10 2" xfId="372"/>
    <cellStyle name="20% - Акцент1 2 10 2 2" xfId="373"/>
    <cellStyle name="20% - Акцент1 2 10 2 2 2" xfId="374"/>
    <cellStyle name="20% - Акцент1 2 10 2 2 2 2" xfId="375"/>
    <cellStyle name="20% - Акцент1 2 10 2 2 3" xfId="376"/>
    <cellStyle name="20% - Акцент1 2 10 2 2 4" xfId="377"/>
    <cellStyle name="20% - Акцент1 2 10 2 2 5" xfId="378"/>
    <cellStyle name="20% - Акцент1 2 10 2 2 6" xfId="379"/>
    <cellStyle name="20% - Акцент1 2 10 2 2 7" xfId="380"/>
    <cellStyle name="20% - Акцент1 2 10 2 3" xfId="381"/>
    <cellStyle name="20% - Акцент1 2 10 2 3 2" xfId="382"/>
    <cellStyle name="20% - Акцент1 2 10 2 4" xfId="383"/>
    <cellStyle name="20% - Акцент1 2 10 2 5" xfId="384"/>
    <cellStyle name="20% - Акцент1 2 10 2 6" xfId="385"/>
    <cellStyle name="20% - Акцент1 2 10 2 7" xfId="386"/>
    <cellStyle name="20% - Акцент1 2 10 2 8" xfId="387"/>
    <cellStyle name="20% - Акцент1 2 10 2 9" xfId="388"/>
    <cellStyle name="20% - Акцент1 2 10 3" xfId="389"/>
    <cellStyle name="20% - Акцент1 2 10 3 2" xfId="390"/>
    <cellStyle name="20% - Акцент1 2 10 3 2 2" xfId="391"/>
    <cellStyle name="20% - Акцент1 2 10 3 3" xfId="392"/>
    <cellStyle name="20% - Акцент1 2 10 3 4" xfId="393"/>
    <cellStyle name="20% - Акцент1 2 10 3 5" xfId="394"/>
    <cellStyle name="20% - Акцент1 2 10 3 6" xfId="395"/>
    <cellStyle name="20% - Акцент1 2 10 3 7" xfId="396"/>
    <cellStyle name="20% - Акцент1 2 10 4" xfId="397"/>
    <cellStyle name="20% - Акцент1 2 10 4 2" xfId="398"/>
    <cellStyle name="20% - Акцент1 2 10 5" xfId="399"/>
    <cellStyle name="20% - Акцент1 2 10 6" xfId="400"/>
    <cellStyle name="20% - Акцент1 2 10 7" xfId="401"/>
    <cellStyle name="20% - Акцент1 2 10 8" xfId="402"/>
    <cellStyle name="20% - Акцент1 2 10 9" xfId="403"/>
    <cellStyle name="20% - Акцент1 2 11" xfId="404"/>
    <cellStyle name="20% - Акцент1 2 11 10" xfId="405"/>
    <cellStyle name="20% - Акцент1 2 11 2" xfId="406"/>
    <cellStyle name="20% - Акцент1 2 11 2 2" xfId="407"/>
    <cellStyle name="20% - Акцент1 2 11 2 2 2" xfId="408"/>
    <cellStyle name="20% - Акцент1 2 11 2 2 2 2" xfId="409"/>
    <cellStyle name="20% - Акцент1 2 11 2 2 3" xfId="410"/>
    <cellStyle name="20% - Акцент1 2 11 2 2 4" xfId="411"/>
    <cellStyle name="20% - Акцент1 2 11 2 2 5" xfId="412"/>
    <cellStyle name="20% - Акцент1 2 11 2 2 6" xfId="413"/>
    <cellStyle name="20% - Акцент1 2 11 2 2 7" xfId="414"/>
    <cellStyle name="20% - Акцент1 2 11 2 3" xfId="415"/>
    <cellStyle name="20% - Акцент1 2 11 2 3 2" xfId="416"/>
    <cellStyle name="20% - Акцент1 2 11 2 4" xfId="417"/>
    <cellStyle name="20% - Акцент1 2 11 2 5" xfId="418"/>
    <cellStyle name="20% - Акцент1 2 11 2 6" xfId="419"/>
    <cellStyle name="20% - Акцент1 2 11 2 7" xfId="420"/>
    <cellStyle name="20% - Акцент1 2 11 2 8" xfId="421"/>
    <cellStyle name="20% - Акцент1 2 11 2 9" xfId="422"/>
    <cellStyle name="20% - Акцент1 2 11 3" xfId="423"/>
    <cellStyle name="20% - Акцент1 2 11 3 2" xfId="424"/>
    <cellStyle name="20% - Акцент1 2 11 3 2 2" xfId="425"/>
    <cellStyle name="20% - Акцент1 2 11 3 3" xfId="426"/>
    <cellStyle name="20% - Акцент1 2 11 3 4" xfId="427"/>
    <cellStyle name="20% - Акцент1 2 11 3 5" xfId="428"/>
    <cellStyle name="20% - Акцент1 2 11 3 6" xfId="429"/>
    <cellStyle name="20% - Акцент1 2 11 3 7" xfId="430"/>
    <cellStyle name="20% - Акцент1 2 11 4" xfId="431"/>
    <cellStyle name="20% - Акцент1 2 11 4 2" xfId="432"/>
    <cellStyle name="20% - Акцент1 2 11 5" xfId="433"/>
    <cellStyle name="20% - Акцент1 2 11 6" xfId="434"/>
    <cellStyle name="20% - Акцент1 2 11 7" xfId="435"/>
    <cellStyle name="20% - Акцент1 2 11 8" xfId="436"/>
    <cellStyle name="20% - Акцент1 2 11 9" xfId="437"/>
    <cellStyle name="20% - Акцент1 2 12" xfId="438"/>
    <cellStyle name="20% - Акцент1 2 12 2" xfId="439"/>
    <cellStyle name="20% - Акцент1 2 12 2 2" xfId="440"/>
    <cellStyle name="20% - Акцент1 2 12 2 2 2" xfId="441"/>
    <cellStyle name="20% - Акцент1 2 12 2 3" xfId="442"/>
    <cellStyle name="20% - Акцент1 2 12 2 4" xfId="443"/>
    <cellStyle name="20% - Акцент1 2 12 2 5" xfId="444"/>
    <cellStyle name="20% - Акцент1 2 12 2 6" xfId="445"/>
    <cellStyle name="20% - Акцент1 2 12 2 7" xfId="446"/>
    <cellStyle name="20% - Акцент1 2 12 3" xfId="447"/>
    <cellStyle name="20% - Акцент1 2 12 3 2" xfId="448"/>
    <cellStyle name="20% - Акцент1 2 12 4" xfId="449"/>
    <cellStyle name="20% - Акцент1 2 12 5" xfId="450"/>
    <cellStyle name="20% - Акцент1 2 12 6" xfId="451"/>
    <cellStyle name="20% - Акцент1 2 12 7" xfId="452"/>
    <cellStyle name="20% - Акцент1 2 12 8" xfId="453"/>
    <cellStyle name="20% - Акцент1 2 12 9" xfId="454"/>
    <cellStyle name="20% - Акцент1 2 13" xfId="455"/>
    <cellStyle name="20% - Акцент1 2 13 2" xfId="456"/>
    <cellStyle name="20% - Акцент1 2 13 2 2" xfId="457"/>
    <cellStyle name="20% - Акцент1 2 13 2 2 2" xfId="458"/>
    <cellStyle name="20% - Акцент1 2 13 2 3" xfId="459"/>
    <cellStyle name="20% - Акцент1 2 13 2 4" xfId="460"/>
    <cellStyle name="20% - Акцент1 2 13 2 5" xfId="461"/>
    <cellStyle name="20% - Акцент1 2 13 2 6" xfId="462"/>
    <cellStyle name="20% - Акцент1 2 13 2 7" xfId="463"/>
    <cellStyle name="20% - Акцент1 2 13 3" xfId="464"/>
    <cellStyle name="20% - Акцент1 2 13 3 2" xfId="465"/>
    <cellStyle name="20% - Акцент1 2 13 4" xfId="466"/>
    <cellStyle name="20% - Акцент1 2 13 5" xfId="467"/>
    <cellStyle name="20% - Акцент1 2 13 6" xfId="468"/>
    <cellStyle name="20% - Акцент1 2 13 7" xfId="469"/>
    <cellStyle name="20% - Акцент1 2 13 8" xfId="470"/>
    <cellStyle name="20% - Акцент1 2 13 9" xfId="471"/>
    <cellStyle name="20% - Акцент1 2 14" xfId="472"/>
    <cellStyle name="20% - Акцент1 2 14 2" xfId="473"/>
    <cellStyle name="20% - Акцент1 2 14 2 2" xfId="474"/>
    <cellStyle name="20% - Акцент1 2 14 2 2 2" xfId="475"/>
    <cellStyle name="20% - Акцент1 2 14 2 3" xfId="476"/>
    <cellStyle name="20% - Акцент1 2 14 2 4" xfId="477"/>
    <cellStyle name="20% - Акцент1 2 14 2 5" xfId="478"/>
    <cellStyle name="20% - Акцент1 2 14 2 6" xfId="479"/>
    <cellStyle name="20% - Акцент1 2 14 2 7" xfId="480"/>
    <cellStyle name="20% - Акцент1 2 14 3" xfId="481"/>
    <cellStyle name="20% - Акцент1 2 14 3 2" xfId="482"/>
    <cellStyle name="20% - Акцент1 2 14 4" xfId="483"/>
    <cellStyle name="20% - Акцент1 2 14 5" xfId="484"/>
    <cellStyle name="20% - Акцент1 2 14 6" xfId="485"/>
    <cellStyle name="20% - Акцент1 2 14 7" xfId="486"/>
    <cellStyle name="20% - Акцент1 2 14 8" xfId="487"/>
    <cellStyle name="20% - Акцент1 2 14 9" xfId="488"/>
    <cellStyle name="20% - Акцент1 2 15" xfId="489"/>
    <cellStyle name="20% - Акцент1 2 15 2" xfId="490"/>
    <cellStyle name="20% - Акцент1 2 15 2 2" xfId="491"/>
    <cellStyle name="20% - Акцент1 2 15 2 2 2" xfId="492"/>
    <cellStyle name="20% - Акцент1 2 15 2 3" xfId="493"/>
    <cellStyle name="20% - Акцент1 2 15 2 4" xfId="494"/>
    <cellStyle name="20% - Акцент1 2 15 2 5" xfId="495"/>
    <cellStyle name="20% - Акцент1 2 15 2 6" xfId="496"/>
    <cellStyle name="20% - Акцент1 2 15 2 7" xfId="497"/>
    <cellStyle name="20% - Акцент1 2 15 3" xfId="498"/>
    <cellStyle name="20% - Акцент1 2 15 3 2" xfId="499"/>
    <cellStyle name="20% - Акцент1 2 15 4" xfId="500"/>
    <cellStyle name="20% - Акцент1 2 15 5" xfId="501"/>
    <cellStyle name="20% - Акцент1 2 15 6" xfId="502"/>
    <cellStyle name="20% - Акцент1 2 15 7" xfId="503"/>
    <cellStyle name="20% - Акцент1 2 15 8" xfId="504"/>
    <cellStyle name="20% - Акцент1 2 15 9" xfId="505"/>
    <cellStyle name="20% - Акцент1 2 16" xfId="506"/>
    <cellStyle name="20% - Акцент1 2 16 2" xfId="507"/>
    <cellStyle name="20% - Акцент1 2 16 2 2" xfId="508"/>
    <cellStyle name="20% - Акцент1 2 16 2 3" xfId="509"/>
    <cellStyle name="20% - Акцент1 2 16 3" xfId="510"/>
    <cellStyle name="20% - Акцент1 2 16 4" xfId="511"/>
    <cellStyle name="20% - Акцент1 2 16 5" xfId="512"/>
    <cellStyle name="20% - Акцент1 2 16 6" xfId="513"/>
    <cellStyle name="20% - Акцент1 2 16 7" xfId="514"/>
    <cellStyle name="20% - Акцент1 2 17" xfId="515"/>
    <cellStyle name="20% - Акцент1 2 17 2" xfId="516"/>
    <cellStyle name="20% - Акцент1 2 17 2 2" xfId="517"/>
    <cellStyle name="20% - Акцент1 2 17 3" xfId="518"/>
    <cellStyle name="20% - Акцент1 2 17 3 2" xfId="519"/>
    <cellStyle name="20% - Акцент1 2 17 4" xfId="520"/>
    <cellStyle name="20% - Акцент1 2 17 5" xfId="521"/>
    <cellStyle name="20% - Акцент1 2 17 6" xfId="522"/>
    <cellStyle name="20% - Акцент1 2 17 7" xfId="523"/>
    <cellStyle name="20% - Акцент1 2 18" xfId="524"/>
    <cellStyle name="20% - Акцент1 2 18 2" xfId="525"/>
    <cellStyle name="20% - Акцент1 2 19" xfId="526"/>
    <cellStyle name="20% - Акцент1 2 19 2" xfId="527"/>
    <cellStyle name="20% - Акцент1 2 2" xfId="528"/>
    <cellStyle name="20% - Акцент1 2 2 10" xfId="529"/>
    <cellStyle name="20% - Акцент1 2 2 10 2" xfId="530"/>
    <cellStyle name="20% - Акцент1 2 2 10 2 2" xfId="531"/>
    <cellStyle name="20% - Акцент1 2 2 10 2 2 2" xfId="532"/>
    <cellStyle name="20% - Акцент1 2 2 10 2 3" xfId="533"/>
    <cellStyle name="20% - Акцент1 2 2 10 2 4" xfId="534"/>
    <cellStyle name="20% - Акцент1 2 2 10 2 5" xfId="535"/>
    <cellStyle name="20% - Акцент1 2 2 10 2 6" xfId="536"/>
    <cellStyle name="20% - Акцент1 2 2 10 2 7" xfId="537"/>
    <cellStyle name="20% - Акцент1 2 2 10 3" xfId="538"/>
    <cellStyle name="20% - Акцент1 2 2 10 3 2" xfId="539"/>
    <cellStyle name="20% - Акцент1 2 2 10 4" xfId="540"/>
    <cellStyle name="20% - Акцент1 2 2 10 5" xfId="541"/>
    <cellStyle name="20% - Акцент1 2 2 10 6" xfId="542"/>
    <cellStyle name="20% - Акцент1 2 2 10 7" xfId="543"/>
    <cellStyle name="20% - Акцент1 2 2 10 8" xfId="544"/>
    <cellStyle name="20% - Акцент1 2 2 10 9" xfId="545"/>
    <cellStyle name="20% - Акцент1 2 2 11" xfId="546"/>
    <cellStyle name="20% - Акцент1 2 2 11 2" xfId="547"/>
    <cellStyle name="20% - Акцент1 2 2 11 2 2" xfId="548"/>
    <cellStyle name="20% - Акцент1 2 2 11 2 2 2" xfId="549"/>
    <cellStyle name="20% - Акцент1 2 2 11 2 3" xfId="550"/>
    <cellStyle name="20% - Акцент1 2 2 11 2 4" xfId="551"/>
    <cellStyle name="20% - Акцент1 2 2 11 2 5" xfId="552"/>
    <cellStyle name="20% - Акцент1 2 2 11 2 6" xfId="553"/>
    <cellStyle name="20% - Акцент1 2 2 11 2 7" xfId="554"/>
    <cellStyle name="20% - Акцент1 2 2 11 3" xfId="555"/>
    <cellStyle name="20% - Акцент1 2 2 11 3 2" xfId="556"/>
    <cellStyle name="20% - Акцент1 2 2 11 4" xfId="557"/>
    <cellStyle name="20% - Акцент1 2 2 11 5" xfId="558"/>
    <cellStyle name="20% - Акцент1 2 2 11 6" xfId="559"/>
    <cellStyle name="20% - Акцент1 2 2 11 7" xfId="560"/>
    <cellStyle name="20% - Акцент1 2 2 11 8" xfId="561"/>
    <cellStyle name="20% - Акцент1 2 2 11 9" xfId="562"/>
    <cellStyle name="20% - Акцент1 2 2 12" xfId="563"/>
    <cellStyle name="20% - Акцент1 2 2 12 2" xfId="564"/>
    <cellStyle name="20% - Акцент1 2 2 12 2 2" xfId="565"/>
    <cellStyle name="20% - Акцент1 2 2 12 2 2 2" xfId="566"/>
    <cellStyle name="20% - Акцент1 2 2 12 2 3" xfId="567"/>
    <cellStyle name="20% - Акцент1 2 2 12 2 4" xfId="568"/>
    <cellStyle name="20% - Акцент1 2 2 12 2 5" xfId="569"/>
    <cellStyle name="20% - Акцент1 2 2 12 2 6" xfId="570"/>
    <cellStyle name="20% - Акцент1 2 2 12 2 7" xfId="571"/>
    <cellStyle name="20% - Акцент1 2 2 12 3" xfId="572"/>
    <cellStyle name="20% - Акцент1 2 2 12 3 2" xfId="573"/>
    <cellStyle name="20% - Акцент1 2 2 12 4" xfId="574"/>
    <cellStyle name="20% - Акцент1 2 2 12 5" xfId="575"/>
    <cellStyle name="20% - Акцент1 2 2 12 6" xfId="576"/>
    <cellStyle name="20% - Акцент1 2 2 12 7" xfId="577"/>
    <cellStyle name="20% - Акцент1 2 2 12 8" xfId="578"/>
    <cellStyle name="20% - Акцент1 2 2 12 9" xfId="579"/>
    <cellStyle name="20% - Акцент1 2 2 13" xfId="580"/>
    <cellStyle name="20% - Акцент1 2 2 13 2" xfId="581"/>
    <cellStyle name="20% - Акцент1 2 2 13 2 2" xfId="582"/>
    <cellStyle name="20% - Акцент1 2 2 13 2 2 2" xfId="583"/>
    <cellStyle name="20% - Акцент1 2 2 13 2 3" xfId="584"/>
    <cellStyle name="20% - Акцент1 2 2 13 2 4" xfId="585"/>
    <cellStyle name="20% - Акцент1 2 2 13 2 5" xfId="586"/>
    <cellStyle name="20% - Акцент1 2 2 13 2 6" xfId="587"/>
    <cellStyle name="20% - Акцент1 2 2 13 2 7" xfId="588"/>
    <cellStyle name="20% - Акцент1 2 2 13 3" xfId="589"/>
    <cellStyle name="20% - Акцент1 2 2 13 3 2" xfId="590"/>
    <cellStyle name="20% - Акцент1 2 2 13 4" xfId="591"/>
    <cellStyle name="20% - Акцент1 2 2 13 5" xfId="592"/>
    <cellStyle name="20% - Акцент1 2 2 13 6" xfId="593"/>
    <cellStyle name="20% - Акцент1 2 2 13 7" xfId="594"/>
    <cellStyle name="20% - Акцент1 2 2 13 8" xfId="595"/>
    <cellStyle name="20% - Акцент1 2 2 13 9" xfId="596"/>
    <cellStyle name="20% - Акцент1 2 2 14" xfId="597"/>
    <cellStyle name="20% - Акцент1 2 2 14 2" xfId="598"/>
    <cellStyle name="20% - Акцент1 2 2 14 2 2" xfId="599"/>
    <cellStyle name="20% - Акцент1 2 2 14 2 3" xfId="600"/>
    <cellStyle name="20% - Акцент1 2 2 14 3" xfId="601"/>
    <cellStyle name="20% - Акцент1 2 2 14 4" xfId="602"/>
    <cellStyle name="20% - Акцент1 2 2 14 5" xfId="603"/>
    <cellStyle name="20% - Акцент1 2 2 14 6" xfId="604"/>
    <cellStyle name="20% - Акцент1 2 2 14 7" xfId="605"/>
    <cellStyle name="20% - Акцент1 2 2 15" xfId="606"/>
    <cellStyle name="20% - Акцент1 2 2 15 2" xfId="607"/>
    <cellStyle name="20% - Акцент1 2 2 15 2 2" xfId="608"/>
    <cellStyle name="20% - Акцент1 2 2 15 2 3" xfId="609"/>
    <cellStyle name="20% - Акцент1 2 2 15 3" xfId="610"/>
    <cellStyle name="20% - Акцент1 2 2 15 4" xfId="611"/>
    <cellStyle name="20% - Акцент1 2 2 15 5" xfId="612"/>
    <cellStyle name="20% - Акцент1 2 2 15 6" xfId="613"/>
    <cellStyle name="20% - Акцент1 2 2 15 7" xfId="614"/>
    <cellStyle name="20% - Акцент1 2 2 16" xfId="615"/>
    <cellStyle name="20% - Акцент1 2 2 16 2" xfId="616"/>
    <cellStyle name="20% - Акцент1 2 2 16 3" xfId="617"/>
    <cellStyle name="20% - Акцент1 2 2 17" xfId="618"/>
    <cellStyle name="20% - Акцент1 2 2 17 2" xfId="619"/>
    <cellStyle name="20% - Акцент1 2 2 18" xfId="620"/>
    <cellStyle name="20% - Акцент1 2 2 19" xfId="621"/>
    <cellStyle name="20% - Акцент1 2 2 2" xfId="622"/>
    <cellStyle name="20% - Акцент1 2 2 2 10" xfId="623"/>
    <cellStyle name="20% - Акцент1 2 2 2 10 2" xfId="624"/>
    <cellStyle name="20% - Акцент1 2 2 2 10 2 2" xfId="625"/>
    <cellStyle name="20% - Акцент1 2 2 2 10 2 2 2" xfId="626"/>
    <cellStyle name="20% - Акцент1 2 2 2 10 2 3" xfId="627"/>
    <cellStyle name="20% - Акцент1 2 2 2 10 2 4" xfId="628"/>
    <cellStyle name="20% - Акцент1 2 2 2 10 2 5" xfId="629"/>
    <cellStyle name="20% - Акцент1 2 2 2 10 2 6" xfId="630"/>
    <cellStyle name="20% - Акцент1 2 2 2 10 2 7" xfId="631"/>
    <cellStyle name="20% - Акцент1 2 2 2 10 3" xfId="632"/>
    <cellStyle name="20% - Акцент1 2 2 2 10 3 2" xfId="633"/>
    <cellStyle name="20% - Акцент1 2 2 2 10 4" xfId="634"/>
    <cellStyle name="20% - Акцент1 2 2 2 10 5" xfId="635"/>
    <cellStyle name="20% - Акцент1 2 2 2 10 6" xfId="636"/>
    <cellStyle name="20% - Акцент1 2 2 2 10 7" xfId="637"/>
    <cellStyle name="20% - Акцент1 2 2 2 10 8" xfId="638"/>
    <cellStyle name="20% - Акцент1 2 2 2 10 9" xfId="639"/>
    <cellStyle name="20% - Акцент1 2 2 2 11" xfId="640"/>
    <cellStyle name="20% - Акцент1 2 2 2 11 2" xfId="641"/>
    <cellStyle name="20% - Акцент1 2 2 2 11 2 2" xfId="642"/>
    <cellStyle name="20% - Акцент1 2 2 2 11 2 3" xfId="643"/>
    <cellStyle name="20% - Акцент1 2 2 2 11 3" xfId="644"/>
    <cellStyle name="20% - Акцент1 2 2 2 11 4" xfId="645"/>
    <cellStyle name="20% - Акцент1 2 2 2 11 5" xfId="646"/>
    <cellStyle name="20% - Акцент1 2 2 2 11 6" xfId="647"/>
    <cellStyle name="20% - Акцент1 2 2 2 11 7" xfId="648"/>
    <cellStyle name="20% - Акцент1 2 2 2 12" xfId="649"/>
    <cellStyle name="20% - Акцент1 2 2 2 12 2" xfId="650"/>
    <cellStyle name="20% - Акцент1 2 2 2 12 2 2" xfId="651"/>
    <cellStyle name="20% - Акцент1 2 2 2 12 2 3" xfId="652"/>
    <cellStyle name="20% - Акцент1 2 2 2 12 3" xfId="653"/>
    <cellStyle name="20% - Акцент1 2 2 2 12 4" xfId="654"/>
    <cellStyle name="20% - Акцент1 2 2 2 12 5" xfId="655"/>
    <cellStyle name="20% - Акцент1 2 2 2 12 6" xfId="656"/>
    <cellStyle name="20% - Акцент1 2 2 2 12 7" xfId="657"/>
    <cellStyle name="20% - Акцент1 2 2 2 13" xfId="658"/>
    <cellStyle name="20% - Акцент1 2 2 2 13 2" xfId="659"/>
    <cellStyle name="20% - Акцент1 2 2 2 13 3" xfId="660"/>
    <cellStyle name="20% - Акцент1 2 2 2 14" xfId="661"/>
    <cellStyle name="20% - Акцент1 2 2 2 14 2" xfId="662"/>
    <cellStyle name="20% - Акцент1 2 2 2 15" xfId="663"/>
    <cellStyle name="20% - Акцент1 2 2 2 16" xfId="664"/>
    <cellStyle name="20% - Акцент1 2 2 2 17" xfId="665"/>
    <cellStyle name="20% - Акцент1 2 2 2 18" xfId="666"/>
    <cellStyle name="20% - Акцент1 2 2 2 19" xfId="667"/>
    <cellStyle name="20% - Акцент1 2 2 2 2" xfId="668"/>
    <cellStyle name="20% - Акцент1 2 2 2 2 10" xfId="669"/>
    <cellStyle name="20% - Акцент1 2 2 2 2 10 2" xfId="670"/>
    <cellStyle name="20% - Акцент1 2 2 2 2 11" xfId="671"/>
    <cellStyle name="20% - Акцент1 2 2 2 2 12" xfId="672"/>
    <cellStyle name="20% - Акцент1 2 2 2 2 13" xfId="673"/>
    <cellStyle name="20% - Акцент1 2 2 2 2 14" xfId="674"/>
    <cellStyle name="20% - Акцент1 2 2 2 2 15" xfId="675"/>
    <cellStyle name="20% - Акцент1 2 2 2 2 2" xfId="676"/>
    <cellStyle name="20% - Акцент1 2 2 2 2 2 10" xfId="677"/>
    <cellStyle name="20% - Акцент1 2 2 2 2 2 2" xfId="678"/>
    <cellStyle name="20% - Акцент1 2 2 2 2 2 2 2" xfId="679"/>
    <cellStyle name="20% - Акцент1 2 2 2 2 2 2 2 2" xfId="680"/>
    <cellStyle name="20% - Акцент1 2 2 2 2 2 2 2 2 2" xfId="681"/>
    <cellStyle name="20% - Акцент1 2 2 2 2 2 2 2 3" xfId="682"/>
    <cellStyle name="20% - Акцент1 2 2 2 2 2 2 2 4" xfId="683"/>
    <cellStyle name="20% - Акцент1 2 2 2 2 2 2 2 5" xfId="684"/>
    <cellStyle name="20% - Акцент1 2 2 2 2 2 2 2 6" xfId="685"/>
    <cellStyle name="20% - Акцент1 2 2 2 2 2 2 2 7" xfId="686"/>
    <cellStyle name="20% - Акцент1 2 2 2 2 2 2 3" xfId="687"/>
    <cellStyle name="20% - Акцент1 2 2 2 2 2 2 3 2" xfId="688"/>
    <cellStyle name="20% - Акцент1 2 2 2 2 2 2 4" xfId="689"/>
    <cellStyle name="20% - Акцент1 2 2 2 2 2 2 5" xfId="690"/>
    <cellStyle name="20% - Акцент1 2 2 2 2 2 2 6" xfId="691"/>
    <cellStyle name="20% - Акцент1 2 2 2 2 2 2 7" xfId="692"/>
    <cellStyle name="20% - Акцент1 2 2 2 2 2 2 8" xfId="693"/>
    <cellStyle name="20% - Акцент1 2 2 2 2 2 2 9" xfId="694"/>
    <cellStyle name="20% - Акцент1 2 2 2 2 2 3" xfId="695"/>
    <cellStyle name="20% - Акцент1 2 2 2 2 2 3 2" xfId="696"/>
    <cellStyle name="20% - Акцент1 2 2 2 2 2 3 2 2" xfId="697"/>
    <cellStyle name="20% - Акцент1 2 2 2 2 2 3 3" xfId="698"/>
    <cellStyle name="20% - Акцент1 2 2 2 2 2 3 4" xfId="699"/>
    <cellStyle name="20% - Акцент1 2 2 2 2 2 3 5" xfId="700"/>
    <cellStyle name="20% - Акцент1 2 2 2 2 2 3 6" xfId="701"/>
    <cellStyle name="20% - Акцент1 2 2 2 2 2 3 7" xfId="702"/>
    <cellStyle name="20% - Акцент1 2 2 2 2 2 4" xfId="703"/>
    <cellStyle name="20% - Акцент1 2 2 2 2 2 4 2" xfId="704"/>
    <cellStyle name="20% - Акцент1 2 2 2 2 2 5" xfId="705"/>
    <cellStyle name="20% - Акцент1 2 2 2 2 2 6" xfId="706"/>
    <cellStyle name="20% - Акцент1 2 2 2 2 2 7" xfId="707"/>
    <cellStyle name="20% - Акцент1 2 2 2 2 2 8" xfId="708"/>
    <cellStyle name="20% - Акцент1 2 2 2 2 2 9" xfId="709"/>
    <cellStyle name="20% - Акцент1 2 2 2 2 3" xfId="710"/>
    <cellStyle name="20% - Акцент1 2 2 2 2 3 10" xfId="711"/>
    <cellStyle name="20% - Акцент1 2 2 2 2 3 2" xfId="712"/>
    <cellStyle name="20% - Акцент1 2 2 2 2 3 2 2" xfId="713"/>
    <cellStyle name="20% - Акцент1 2 2 2 2 3 2 2 2" xfId="714"/>
    <cellStyle name="20% - Акцент1 2 2 2 2 3 2 2 2 2" xfId="715"/>
    <cellStyle name="20% - Акцент1 2 2 2 2 3 2 2 3" xfId="716"/>
    <cellStyle name="20% - Акцент1 2 2 2 2 3 2 2 4" xfId="717"/>
    <cellStyle name="20% - Акцент1 2 2 2 2 3 2 2 5" xfId="718"/>
    <cellStyle name="20% - Акцент1 2 2 2 2 3 2 2 6" xfId="719"/>
    <cellStyle name="20% - Акцент1 2 2 2 2 3 2 2 7" xfId="720"/>
    <cellStyle name="20% - Акцент1 2 2 2 2 3 2 3" xfId="721"/>
    <cellStyle name="20% - Акцент1 2 2 2 2 3 2 3 2" xfId="722"/>
    <cellStyle name="20% - Акцент1 2 2 2 2 3 2 4" xfId="723"/>
    <cellStyle name="20% - Акцент1 2 2 2 2 3 2 5" xfId="724"/>
    <cellStyle name="20% - Акцент1 2 2 2 2 3 2 6" xfId="725"/>
    <cellStyle name="20% - Акцент1 2 2 2 2 3 2 7" xfId="726"/>
    <cellStyle name="20% - Акцент1 2 2 2 2 3 2 8" xfId="727"/>
    <cellStyle name="20% - Акцент1 2 2 2 2 3 2 9" xfId="728"/>
    <cellStyle name="20% - Акцент1 2 2 2 2 3 3" xfId="729"/>
    <cellStyle name="20% - Акцент1 2 2 2 2 3 3 2" xfId="730"/>
    <cellStyle name="20% - Акцент1 2 2 2 2 3 3 2 2" xfId="731"/>
    <cellStyle name="20% - Акцент1 2 2 2 2 3 3 3" xfId="732"/>
    <cellStyle name="20% - Акцент1 2 2 2 2 3 3 4" xfId="733"/>
    <cellStyle name="20% - Акцент1 2 2 2 2 3 3 5" xfId="734"/>
    <cellStyle name="20% - Акцент1 2 2 2 2 3 3 6" xfId="735"/>
    <cellStyle name="20% - Акцент1 2 2 2 2 3 3 7" xfId="736"/>
    <cellStyle name="20% - Акцент1 2 2 2 2 3 4" xfId="737"/>
    <cellStyle name="20% - Акцент1 2 2 2 2 3 4 2" xfId="738"/>
    <cellStyle name="20% - Акцент1 2 2 2 2 3 5" xfId="739"/>
    <cellStyle name="20% - Акцент1 2 2 2 2 3 6" xfId="740"/>
    <cellStyle name="20% - Акцент1 2 2 2 2 3 7" xfId="741"/>
    <cellStyle name="20% - Акцент1 2 2 2 2 3 8" xfId="742"/>
    <cellStyle name="20% - Акцент1 2 2 2 2 3 9" xfId="743"/>
    <cellStyle name="20% - Акцент1 2 2 2 2 4" xfId="744"/>
    <cellStyle name="20% - Акцент1 2 2 2 2 4 10" xfId="745"/>
    <cellStyle name="20% - Акцент1 2 2 2 2 4 2" xfId="746"/>
    <cellStyle name="20% - Акцент1 2 2 2 2 4 2 2" xfId="747"/>
    <cellStyle name="20% - Акцент1 2 2 2 2 4 2 2 2" xfId="748"/>
    <cellStyle name="20% - Акцент1 2 2 2 2 4 2 2 2 2" xfId="749"/>
    <cellStyle name="20% - Акцент1 2 2 2 2 4 2 2 3" xfId="750"/>
    <cellStyle name="20% - Акцент1 2 2 2 2 4 2 2 4" xfId="751"/>
    <cellStyle name="20% - Акцент1 2 2 2 2 4 2 2 5" xfId="752"/>
    <cellStyle name="20% - Акцент1 2 2 2 2 4 2 2 6" xfId="753"/>
    <cellStyle name="20% - Акцент1 2 2 2 2 4 2 2 7" xfId="754"/>
    <cellStyle name="20% - Акцент1 2 2 2 2 4 2 3" xfId="755"/>
    <cellStyle name="20% - Акцент1 2 2 2 2 4 2 3 2" xfId="756"/>
    <cellStyle name="20% - Акцент1 2 2 2 2 4 2 4" xfId="757"/>
    <cellStyle name="20% - Акцент1 2 2 2 2 4 2 5" xfId="758"/>
    <cellStyle name="20% - Акцент1 2 2 2 2 4 2 6" xfId="759"/>
    <cellStyle name="20% - Акцент1 2 2 2 2 4 2 7" xfId="760"/>
    <cellStyle name="20% - Акцент1 2 2 2 2 4 2 8" xfId="761"/>
    <cellStyle name="20% - Акцент1 2 2 2 2 4 2 9" xfId="762"/>
    <cellStyle name="20% - Акцент1 2 2 2 2 4 3" xfId="763"/>
    <cellStyle name="20% - Акцент1 2 2 2 2 4 3 2" xfId="764"/>
    <cellStyle name="20% - Акцент1 2 2 2 2 4 3 2 2" xfId="765"/>
    <cellStyle name="20% - Акцент1 2 2 2 2 4 3 3" xfId="766"/>
    <cellStyle name="20% - Акцент1 2 2 2 2 4 3 4" xfId="767"/>
    <cellStyle name="20% - Акцент1 2 2 2 2 4 3 5" xfId="768"/>
    <cellStyle name="20% - Акцент1 2 2 2 2 4 3 6" xfId="769"/>
    <cellStyle name="20% - Акцент1 2 2 2 2 4 3 7" xfId="770"/>
    <cellStyle name="20% - Акцент1 2 2 2 2 4 4" xfId="771"/>
    <cellStyle name="20% - Акцент1 2 2 2 2 4 4 2" xfId="772"/>
    <cellStyle name="20% - Акцент1 2 2 2 2 4 5" xfId="773"/>
    <cellStyle name="20% - Акцент1 2 2 2 2 4 6" xfId="774"/>
    <cellStyle name="20% - Акцент1 2 2 2 2 4 7" xfId="775"/>
    <cellStyle name="20% - Акцент1 2 2 2 2 4 8" xfId="776"/>
    <cellStyle name="20% - Акцент1 2 2 2 2 4 9" xfId="777"/>
    <cellStyle name="20% - Акцент1 2 2 2 2 5" xfId="778"/>
    <cellStyle name="20% - Акцент1 2 2 2 2 5 2" xfId="779"/>
    <cellStyle name="20% - Акцент1 2 2 2 2 5 2 2" xfId="780"/>
    <cellStyle name="20% - Акцент1 2 2 2 2 5 2 2 2" xfId="781"/>
    <cellStyle name="20% - Акцент1 2 2 2 2 5 2 3" xfId="782"/>
    <cellStyle name="20% - Акцент1 2 2 2 2 5 2 4" xfId="783"/>
    <cellStyle name="20% - Акцент1 2 2 2 2 5 2 5" xfId="784"/>
    <cellStyle name="20% - Акцент1 2 2 2 2 5 2 6" xfId="785"/>
    <cellStyle name="20% - Акцент1 2 2 2 2 5 2 7" xfId="786"/>
    <cellStyle name="20% - Акцент1 2 2 2 2 5 3" xfId="787"/>
    <cellStyle name="20% - Акцент1 2 2 2 2 5 3 2" xfId="788"/>
    <cellStyle name="20% - Акцент1 2 2 2 2 5 4" xfId="789"/>
    <cellStyle name="20% - Акцент1 2 2 2 2 5 5" xfId="790"/>
    <cellStyle name="20% - Акцент1 2 2 2 2 5 6" xfId="791"/>
    <cellStyle name="20% - Акцент1 2 2 2 2 5 7" xfId="792"/>
    <cellStyle name="20% - Акцент1 2 2 2 2 5 8" xfId="793"/>
    <cellStyle name="20% - Акцент1 2 2 2 2 5 9" xfId="794"/>
    <cellStyle name="20% - Акцент1 2 2 2 2 6" xfId="795"/>
    <cellStyle name="20% - Акцент1 2 2 2 2 6 2" xfId="796"/>
    <cellStyle name="20% - Акцент1 2 2 2 2 6 2 2" xfId="797"/>
    <cellStyle name="20% - Акцент1 2 2 2 2 6 2 2 2" xfId="798"/>
    <cellStyle name="20% - Акцент1 2 2 2 2 6 2 3" xfId="799"/>
    <cellStyle name="20% - Акцент1 2 2 2 2 6 2 4" xfId="800"/>
    <cellStyle name="20% - Акцент1 2 2 2 2 6 2 5" xfId="801"/>
    <cellStyle name="20% - Акцент1 2 2 2 2 6 2 6" xfId="802"/>
    <cellStyle name="20% - Акцент1 2 2 2 2 6 2 7" xfId="803"/>
    <cellStyle name="20% - Акцент1 2 2 2 2 6 3" xfId="804"/>
    <cellStyle name="20% - Акцент1 2 2 2 2 6 3 2" xfId="805"/>
    <cellStyle name="20% - Акцент1 2 2 2 2 6 4" xfId="806"/>
    <cellStyle name="20% - Акцент1 2 2 2 2 6 5" xfId="807"/>
    <cellStyle name="20% - Акцент1 2 2 2 2 6 6" xfId="808"/>
    <cellStyle name="20% - Акцент1 2 2 2 2 6 7" xfId="809"/>
    <cellStyle name="20% - Акцент1 2 2 2 2 6 8" xfId="810"/>
    <cellStyle name="20% - Акцент1 2 2 2 2 6 9" xfId="811"/>
    <cellStyle name="20% - Акцент1 2 2 2 2 7" xfId="812"/>
    <cellStyle name="20% - Акцент1 2 2 2 2 7 2" xfId="813"/>
    <cellStyle name="20% - Акцент1 2 2 2 2 7 2 2" xfId="814"/>
    <cellStyle name="20% - Акцент1 2 2 2 2 7 2 3" xfId="815"/>
    <cellStyle name="20% - Акцент1 2 2 2 2 7 3" xfId="816"/>
    <cellStyle name="20% - Акцент1 2 2 2 2 7 4" xfId="817"/>
    <cellStyle name="20% - Акцент1 2 2 2 2 7 5" xfId="818"/>
    <cellStyle name="20% - Акцент1 2 2 2 2 7 6" xfId="819"/>
    <cellStyle name="20% - Акцент1 2 2 2 2 7 7" xfId="820"/>
    <cellStyle name="20% - Акцент1 2 2 2 2 8" xfId="821"/>
    <cellStyle name="20% - Акцент1 2 2 2 2 8 2" xfId="822"/>
    <cellStyle name="20% - Акцент1 2 2 2 2 8 2 2" xfId="823"/>
    <cellStyle name="20% - Акцент1 2 2 2 2 8 2 3" xfId="824"/>
    <cellStyle name="20% - Акцент1 2 2 2 2 8 3" xfId="825"/>
    <cellStyle name="20% - Акцент1 2 2 2 2 8 4" xfId="826"/>
    <cellStyle name="20% - Акцент1 2 2 2 2 8 5" xfId="827"/>
    <cellStyle name="20% - Акцент1 2 2 2 2 8 6" xfId="828"/>
    <cellStyle name="20% - Акцент1 2 2 2 2 8 7" xfId="829"/>
    <cellStyle name="20% - Акцент1 2 2 2 2 9" xfId="830"/>
    <cellStyle name="20% - Акцент1 2 2 2 2 9 2" xfId="831"/>
    <cellStyle name="20% - Акцент1 2 2 2 2 9 3" xfId="832"/>
    <cellStyle name="20% - Акцент1 2 2 2 3" xfId="833"/>
    <cellStyle name="20% - Акцент1 2 2 2 3 10" xfId="834"/>
    <cellStyle name="20% - Акцент1 2 2 2 3 11" xfId="835"/>
    <cellStyle name="20% - Акцент1 2 2 2 3 12" xfId="836"/>
    <cellStyle name="20% - Акцент1 2 2 2 3 13" xfId="837"/>
    <cellStyle name="20% - Акцент1 2 2 2 3 2" xfId="838"/>
    <cellStyle name="20% - Акцент1 2 2 2 3 2 10" xfId="839"/>
    <cellStyle name="20% - Акцент1 2 2 2 3 2 2" xfId="840"/>
    <cellStyle name="20% - Акцент1 2 2 2 3 2 2 2" xfId="841"/>
    <cellStyle name="20% - Акцент1 2 2 2 3 2 2 2 2" xfId="842"/>
    <cellStyle name="20% - Акцент1 2 2 2 3 2 2 2 2 2" xfId="843"/>
    <cellStyle name="20% - Акцент1 2 2 2 3 2 2 2 3" xfId="844"/>
    <cellStyle name="20% - Акцент1 2 2 2 3 2 2 2 4" xfId="845"/>
    <cellStyle name="20% - Акцент1 2 2 2 3 2 2 2 5" xfId="846"/>
    <cellStyle name="20% - Акцент1 2 2 2 3 2 2 2 6" xfId="847"/>
    <cellStyle name="20% - Акцент1 2 2 2 3 2 2 2 7" xfId="848"/>
    <cellStyle name="20% - Акцент1 2 2 2 3 2 2 3" xfId="849"/>
    <cellStyle name="20% - Акцент1 2 2 2 3 2 2 3 2" xfId="850"/>
    <cellStyle name="20% - Акцент1 2 2 2 3 2 2 4" xfId="851"/>
    <cellStyle name="20% - Акцент1 2 2 2 3 2 2 5" xfId="852"/>
    <cellStyle name="20% - Акцент1 2 2 2 3 2 2 6" xfId="853"/>
    <cellStyle name="20% - Акцент1 2 2 2 3 2 2 7" xfId="854"/>
    <cellStyle name="20% - Акцент1 2 2 2 3 2 2 8" xfId="855"/>
    <cellStyle name="20% - Акцент1 2 2 2 3 2 2 9" xfId="856"/>
    <cellStyle name="20% - Акцент1 2 2 2 3 2 3" xfId="857"/>
    <cellStyle name="20% - Акцент1 2 2 2 3 2 3 2" xfId="858"/>
    <cellStyle name="20% - Акцент1 2 2 2 3 2 3 2 2" xfId="859"/>
    <cellStyle name="20% - Акцент1 2 2 2 3 2 3 3" xfId="860"/>
    <cellStyle name="20% - Акцент1 2 2 2 3 2 3 4" xfId="861"/>
    <cellStyle name="20% - Акцент1 2 2 2 3 2 3 5" xfId="862"/>
    <cellStyle name="20% - Акцент1 2 2 2 3 2 3 6" xfId="863"/>
    <cellStyle name="20% - Акцент1 2 2 2 3 2 3 7" xfId="864"/>
    <cellStyle name="20% - Акцент1 2 2 2 3 2 4" xfId="865"/>
    <cellStyle name="20% - Акцент1 2 2 2 3 2 4 2" xfId="866"/>
    <cellStyle name="20% - Акцент1 2 2 2 3 2 5" xfId="867"/>
    <cellStyle name="20% - Акцент1 2 2 2 3 2 6" xfId="868"/>
    <cellStyle name="20% - Акцент1 2 2 2 3 2 7" xfId="869"/>
    <cellStyle name="20% - Акцент1 2 2 2 3 2 8" xfId="870"/>
    <cellStyle name="20% - Акцент1 2 2 2 3 2 9" xfId="871"/>
    <cellStyle name="20% - Акцент1 2 2 2 3 3" xfId="872"/>
    <cellStyle name="20% - Акцент1 2 2 2 3 3 10" xfId="873"/>
    <cellStyle name="20% - Акцент1 2 2 2 3 3 2" xfId="874"/>
    <cellStyle name="20% - Акцент1 2 2 2 3 3 2 2" xfId="875"/>
    <cellStyle name="20% - Акцент1 2 2 2 3 3 2 2 2" xfId="876"/>
    <cellStyle name="20% - Акцент1 2 2 2 3 3 2 2 2 2" xfId="877"/>
    <cellStyle name="20% - Акцент1 2 2 2 3 3 2 2 3" xfId="878"/>
    <cellStyle name="20% - Акцент1 2 2 2 3 3 2 2 4" xfId="879"/>
    <cellStyle name="20% - Акцент1 2 2 2 3 3 2 2 5" xfId="880"/>
    <cellStyle name="20% - Акцент1 2 2 2 3 3 2 2 6" xfId="881"/>
    <cellStyle name="20% - Акцент1 2 2 2 3 3 2 2 7" xfId="882"/>
    <cellStyle name="20% - Акцент1 2 2 2 3 3 2 3" xfId="883"/>
    <cellStyle name="20% - Акцент1 2 2 2 3 3 2 3 2" xfId="884"/>
    <cellStyle name="20% - Акцент1 2 2 2 3 3 2 4" xfId="885"/>
    <cellStyle name="20% - Акцент1 2 2 2 3 3 2 5" xfId="886"/>
    <cellStyle name="20% - Акцент1 2 2 2 3 3 2 6" xfId="887"/>
    <cellStyle name="20% - Акцент1 2 2 2 3 3 2 7" xfId="888"/>
    <cellStyle name="20% - Акцент1 2 2 2 3 3 2 8" xfId="889"/>
    <cellStyle name="20% - Акцент1 2 2 2 3 3 2 9" xfId="890"/>
    <cellStyle name="20% - Акцент1 2 2 2 3 3 3" xfId="891"/>
    <cellStyle name="20% - Акцент1 2 2 2 3 3 3 2" xfId="892"/>
    <cellStyle name="20% - Акцент1 2 2 2 3 3 3 2 2" xfId="893"/>
    <cellStyle name="20% - Акцент1 2 2 2 3 3 3 3" xfId="894"/>
    <cellStyle name="20% - Акцент1 2 2 2 3 3 3 4" xfId="895"/>
    <cellStyle name="20% - Акцент1 2 2 2 3 3 3 5" xfId="896"/>
    <cellStyle name="20% - Акцент1 2 2 2 3 3 3 6" xfId="897"/>
    <cellStyle name="20% - Акцент1 2 2 2 3 3 3 7" xfId="898"/>
    <cellStyle name="20% - Акцент1 2 2 2 3 3 4" xfId="899"/>
    <cellStyle name="20% - Акцент1 2 2 2 3 3 4 2" xfId="900"/>
    <cellStyle name="20% - Акцент1 2 2 2 3 3 5" xfId="901"/>
    <cellStyle name="20% - Акцент1 2 2 2 3 3 6" xfId="902"/>
    <cellStyle name="20% - Акцент1 2 2 2 3 3 7" xfId="903"/>
    <cellStyle name="20% - Акцент1 2 2 2 3 3 8" xfId="904"/>
    <cellStyle name="20% - Акцент1 2 2 2 3 3 9" xfId="905"/>
    <cellStyle name="20% - Акцент1 2 2 2 3 4" xfId="906"/>
    <cellStyle name="20% - Акцент1 2 2 2 3 4 2" xfId="907"/>
    <cellStyle name="20% - Акцент1 2 2 2 3 4 2 2" xfId="908"/>
    <cellStyle name="20% - Акцент1 2 2 2 3 4 2 2 2" xfId="909"/>
    <cellStyle name="20% - Акцент1 2 2 2 3 4 2 3" xfId="910"/>
    <cellStyle name="20% - Акцент1 2 2 2 3 4 2 4" xfId="911"/>
    <cellStyle name="20% - Акцент1 2 2 2 3 4 2 5" xfId="912"/>
    <cellStyle name="20% - Акцент1 2 2 2 3 4 2 6" xfId="913"/>
    <cellStyle name="20% - Акцент1 2 2 2 3 4 2 7" xfId="914"/>
    <cellStyle name="20% - Акцент1 2 2 2 3 4 3" xfId="915"/>
    <cellStyle name="20% - Акцент1 2 2 2 3 4 3 2" xfId="916"/>
    <cellStyle name="20% - Акцент1 2 2 2 3 4 4" xfId="917"/>
    <cellStyle name="20% - Акцент1 2 2 2 3 4 5" xfId="918"/>
    <cellStyle name="20% - Акцент1 2 2 2 3 4 6" xfId="919"/>
    <cellStyle name="20% - Акцент1 2 2 2 3 4 7" xfId="920"/>
    <cellStyle name="20% - Акцент1 2 2 2 3 4 8" xfId="921"/>
    <cellStyle name="20% - Акцент1 2 2 2 3 4 9" xfId="922"/>
    <cellStyle name="20% - Акцент1 2 2 2 3 5" xfId="923"/>
    <cellStyle name="20% - Акцент1 2 2 2 3 5 2" xfId="924"/>
    <cellStyle name="20% - Акцент1 2 2 2 3 5 2 2" xfId="925"/>
    <cellStyle name="20% - Акцент1 2 2 2 3 5 2 2 2" xfId="926"/>
    <cellStyle name="20% - Акцент1 2 2 2 3 5 2 3" xfId="927"/>
    <cellStyle name="20% - Акцент1 2 2 2 3 5 2 4" xfId="928"/>
    <cellStyle name="20% - Акцент1 2 2 2 3 5 2 5" xfId="929"/>
    <cellStyle name="20% - Акцент1 2 2 2 3 5 2 6" xfId="930"/>
    <cellStyle name="20% - Акцент1 2 2 2 3 5 2 7" xfId="931"/>
    <cellStyle name="20% - Акцент1 2 2 2 3 5 3" xfId="932"/>
    <cellStyle name="20% - Акцент1 2 2 2 3 5 3 2" xfId="933"/>
    <cellStyle name="20% - Акцент1 2 2 2 3 5 4" xfId="934"/>
    <cellStyle name="20% - Акцент1 2 2 2 3 5 5" xfId="935"/>
    <cellStyle name="20% - Акцент1 2 2 2 3 5 6" xfId="936"/>
    <cellStyle name="20% - Акцент1 2 2 2 3 5 7" xfId="937"/>
    <cellStyle name="20% - Акцент1 2 2 2 3 5 8" xfId="938"/>
    <cellStyle name="20% - Акцент1 2 2 2 3 5 9" xfId="939"/>
    <cellStyle name="20% - Акцент1 2 2 2 3 6" xfId="940"/>
    <cellStyle name="20% - Акцент1 2 2 2 3 6 2" xfId="941"/>
    <cellStyle name="20% - Акцент1 2 2 2 3 6 2 2" xfId="942"/>
    <cellStyle name="20% - Акцент1 2 2 2 3 6 3" xfId="943"/>
    <cellStyle name="20% - Акцент1 2 2 2 3 6 4" xfId="944"/>
    <cellStyle name="20% - Акцент1 2 2 2 3 6 5" xfId="945"/>
    <cellStyle name="20% - Акцент1 2 2 2 3 6 6" xfId="946"/>
    <cellStyle name="20% - Акцент1 2 2 2 3 6 7" xfId="947"/>
    <cellStyle name="20% - Акцент1 2 2 2 3 7" xfId="948"/>
    <cellStyle name="20% - Акцент1 2 2 2 3 7 2" xfId="949"/>
    <cellStyle name="20% - Акцент1 2 2 2 3 8" xfId="950"/>
    <cellStyle name="20% - Акцент1 2 2 2 3 9" xfId="951"/>
    <cellStyle name="20% - Акцент1 2 2 2 4" xfId="952"/>
    <cellStyle name="20% - Акцент1 2 2 2 4 10" xfId="953"/>
    <cellStyle name="20% - Акцент1 2 2 2 4 11" xfId="954"/>
    <cellStyle name="20% - Акцент1 2 2 2 4 12" xfId="955"/>
    <cellStyle name="20% - Акцент1 2 2 2 4 13" xfId="956"/>
    <cellStyle name="20% - Акцент1 2 2 2 4 2" xfId="957"/>
    <cellStyle name="20% - Акцент1 2 2 2 4 2 10" xfId="958"/>
    <cellStyle name="20% - Акцент1 2 2 2 4 2 2" xfId="959"/>
    <cellStyle name="20% - Акцент1 2 2 2 4 2 2 2" xfId="960"/>
    <cellStyle name="20% - Акцент1 2 2 2 4 2 2 2 2" xfId="961"/>
    <cellStyle name="20% - Акцент1 2 2 2 4 2 2 2 2 2" xfId="962"/>
    <cellStyle name="20% - Акцент1 2 2 2 4 2 2 2 3" xfId="963"/>
    <cellStyle name="20% - Акцент1 2 2 2 4 2 2 2 4" xfId="964"/>
    <cellStyle name="20% - Акцент1 2 2 2 4 2 2 2 5" xfId="965"/>
    <cellStyle name="20% - Акцент1 2 2 2 4 2 2 2 6" xfId="966"/>
    <cellStyle name="20% - Акцент1 2 2 2 4 2 2 2 7" xfId="967"/>
    <cellStyle name="20% - Акцент1 2 2 2 4 2 2 3" xfId="968"/>
    <cellStyle name="20% - Акцент1 2 2 2 4 2 2 3 2" xfId="969"/>
    <cellStyle name="20% - Акцент1 2 2 2 4 2 2 4" xfId="970"/>
    <cellStyle name="20% - Акцент1 2 2 2 4 2 2 5" xfId="971"/>
    <cellStyle name="20% - Акцент1 2 2 2 4 2 2 6" xfId="972"/>
    <cellStyle name="20% - Акцент1 2 2 2 4 2 2 7" xfId="973"/>
    <cellStyle name="20% - Акцент1 2 2 2 4 2 2 8" xfId="974"/>
    <cellStyle name="20% - Акцент1 2 2 2 4 2 2 9" xfId="975"/>
    <cellStyle name="20% - Акцент1 2 2 2 4 2 3" xfId="976"/>
    <cellStyle name="20% - Акцент1 2 2 2 4 2 3 2" xfId="977"/>
    <cellStyle name="20% - Акцент1 2 2 2 4 2 3 2 2" xfId="978"/>
    <cellStyle name="20% - Акцент1 2 2 2 4 2 3 3" xfId="979"/>
    <cellStyle name="20% - Акцент1 2 2 2 4 2 3 4" xfId="980"/>
    <cellStyle name="20% - Акцент1 2 2 2 4 2 3 5" xfId="981"/>
    <cellStyle name="20% - Акцент1 2 2 2 4 2 3 6" xfId="982"/>
    <cellStyle name="20% - Акцент1 2 2 2 4 2 3 7" xfId="983"/>
    <cellStyle name="20% - Акцент1 2 2 2 4 2 4" xfId="984"/>
    <cellStyle name="20% - Акцент1 2 2 2 4 2 4 2" xfId="985"/>
    <cellStyle name="20% - Акцент1 2 2 2 4 2 5" xfId="986"/>
    <cellStyle name="20% - Акцент1 2 2 2 4 2 6" xfId="987"/>
    <cellStyle name="20% - Акцент1 2 2 2 4 2 7" xfId="988"/>
    <cellStyle name="20% - Акцент1 2 2 2 4 2 8" xfId="989"/>
    <cellStyle name="20% - Акцент1 2 2 2 4 2 9" xfId="990"/>
    <cellStyle name="20% - Акцент1 2 2 2 4 3" xfId="991"/>
    <cellStyle name="20% - Акцент1 2 2 2 4 3 10" xfId="992"/>
    <cellStyle name="20% - Акцент1 2 2 2 4 3 2" xfId="993"/>
    <cellStyle name="20% - Акцент1 2 2 2 4 3 2 2" xfId="994"/>
    <cellStyle name="20% - Акцент1 2 2 2 4 3 2 2 2" xfId="995"/>
    <cellStyle name="20% - Акцент1 2 2 2 4 3 2 2 2 2" xfId="996"/>
    <cellStyle name="20% - Акцент1 2 2 2 4 3 2 2 3" xfId="997"/>
    <cellStyle name="20% - Акцент1 2 2 2 4 3 2 2 4" xfId="998"/>
    <cellStyle name="20% - Акцент1 2 2 2 4 3 2 2 5" xfId="999"/>
    <cellStyle name="20% - Акцент1 2 2 2 4 3 2 2 6" xfId="1000"/>
    <cellStyle name="20% - Акцент1 2 2 2 4 3 2 2 7" xfId="1001"/>
    <cellStyle name="20% - Акцент1 2 2 2 4 3 2 3" xfId="1002"/>
    <cellStyle name="20% - Акцент1 2 2 2 4 3 2 3 2" xfId="1003"/>
    <cellStyle name="20% - Акцент1 2 2 2 4 3 2 4" xfId="1004"/>
    <cellStyle name="20% - Акцент1 2 2 2 4 3 2 5" xfId="1005"/>
    <cellStyle name="20% - Акцент1 2 2 2 4 3 2 6" xfId="1006"/>
    <cellStyle name="20% - Акцент1 2 2 2 4 3 2 7" xfId="1007"/>
    <cellStyle name="20% - Акцент1 2 2 2 4 3 2 8" xfId="1008"/>
    <cellStyle name="20% - Акцент1 2 2 2 4 3 2 9" xfId="1009"/>
    <cellStyle name="20% - Акцент1 2 2 2 4 3 3" xfId="1010"/>
    <cellStyle name="20% - Акцент1 2 2 2 4 3 3 2" xfId="1011"/>
    <cellStyle name="20% - Акцент1 2 2 2 4 3 3 2 2" xfId="1012"/>
    <cellStyle name="20% - Акцент1 2 2 2 4 3 3 3" xfId="1013"/>
    <cellStyle name="20% - Акцент1 2 2 2 4 3 3 4" xfId="1014"/>
    <cellStyle name="20% - Акцент1 2 2 2 4 3 3 5" xfId="1015"/>
    <cellStyle name="20% - Акцент1 2 2 2 4 3 3 6" xfId="1016"/>
    <cellStyle name="20% - Акцент1 2 2 2 4 3 3 7" xfId="1017"/>
    <cellStyle name="20% - Акцент1 2 2 2 4 3 4" xfId="1018"/>
    <cellStyle name="20% - Акцент1 2 2 2 4 3 4 2" xfId="1019"/>
    <cellStyle name="20% - Акцент1 2 2 2 4 3 5" xfId="1020"/>
    <cellStyle name="20% - Акцент1 2 2 2 4 3 6" xfId="1021"/>
    <cellStyle name="20% - Акцент1 2 2 2 4 3 7" xfId="1022"/>
    <cellStyle name="20% - Акцент1 2 2 2 4 3 8" xfId="1023"/>
    <cellStyle name="20% - Акцент1 2 2 2 4 3 9" xfId="1024"/>
    <cellStyle name="20% - Акцент1 2 2 2 4 4" xfId="1025"/>
    <cellStyle name="20% - Акцент1 2 2 2 4 4 2" xfId="1026"/>
    <cellStyle name="20% - Акцент1 2 2 2 4 4 2 2" xfId="1027"/>
    <cellStyle name="20% - Акцент1 2 2 2 4 4 2 2 2" xfId="1028"/>
    <cellStyle name="20% - Акцент1 2 2 2 4 4 2 3" xfId="1029"/>
    <cellStyle name="20% - Акцент1 2 2 2 4 4 2 4" xfId="1030"/>
    <cellStyle name="20% - Акцент1 2 2 2 4 4 2 5" xfId="1031"/>
    <cellStyle name="20% - Акцент1 2 2 2 4 4 2 6" xfId="1032"/>
    <cellStyle name="20% - Акцент1 2 2 2 4 4 2 7" xfId="1033"/>
    <cellStyle name="20% - Акцент1 2 2 2 4 4 3" xfId="1034"/>
    <cellStyle name="20% - Акцент1 2 2 2 4 4 3 2" xfId="1035"/>
    <cellStyle name="20% - Акцент1 2 2 2 4 4 4" xfId="1036"/>
    <cellStyle name="20% - Акцент1 2 2 2 4 4 5" xfId="1037"/>
    <cellStyle name="20% - Акцент1 2 2 2 4 4 6" xfId="1038"/>
    <cellStyle name="20% - Акцент1 2 2 2 4 4 7" xfId="1039"/>
    <cellStyle name="20% - Акцент1 2 2 2 4 4 8" xfId="1040"/>
    <cellStyle name="20% - Акцент1 2 2 2 4 4 9" xfId="1041"/>
    <cellStyle name="20% - Акцент1 2 2 2 4 5" xfId="1042"/>
    <cellStyle name="20% - Акцент1 2 2 2 4 5 2" xfId="1043"/>
    <cellStyle name="20% - Акцент1 2 2 2 4 5 2 2" xfId="1044"/>
    <cellStyle name="20% - Акцент1 2 2 2 4 5 2 2 2" xfId="1045"/>
    <cellStyle name="20% - Акцент1 2 2 2 4 5 2 3" xfId="1046"/>
    <cellStyle name="20% - Акцент1 2 2 2 4 5 2 4" xfId="1047"/>
    <cellStyle name="20% - Акцент1 2 2 2 4 5 2 5" xfId="1048"/>
    <cellStyle name="20% - Акцент1 2 2 2 4 5 2 6" xfId="1049"/>
    <cellStyle name="20% - Акцент1 2 2 2 4 5 2 7" xfId="1050"/>
    <cellStyle name="20% - Акцент1 2 2 2 4 5 3" xfId="1051"/>
    <cellStyle name="20% - Акцент1 2 2 2 4 5 3 2" xfId="1052"/>
    <cellStyle name="20% - Акцент1 2 2 2 4 5 4" xfId="1053"/>
    <cellStyle name="20% - Акцент1 2 2 2 4 5 5" xfId="1054"/>
    <cellStyle name="20% - Акцент1 2 2 2 4 5 6" xfId="1055"/>
    <cellStyle name="20% - Акцент1 2 2 2 4 5 7" xfId="1056"/>
    <cellStyle name="20% - Акцент1 2 2 2 4 5 8" xfId="1057"/>
    <cellStyle name="20% - Акцент1 2 2 2 4 5 9" xfId="1058"/>
    <cellStyle name="20% - Акцент1 2 2 2 4 6" xfId="1059"/>
    <cellStyle name="20% - Акцент1 2 2 2 4 6 2" xfId="1060"/>
    <cellStyle name="20% - Акцент1 2 2 2 4 6 2 2" xfId="1061"/>
    <cellStyle name="20% - Акцент1 2 2 2 4 6 3" xfId="1062"/>
    <cellStyle name="20% - Акцент1 2 2 2 4 6 4" xfId="1063"/>
    <cellStyle name="20% - Акцент1 2 2 2 4 6 5" xfId="1064"/>
    <cellStyle name="20% - Акцент1 2 2 2 4 6 6" xfId="1065"/>
    <cellStyle name="20% - Акцент1 2 2 2 4 6 7" xfId="1066"/>
    <cellStyle name="20% - Акцент1 2 2 2 4 7" xfId="1067"/>
    <cellStyle name="20% - Акцент1 2 2 2 4 7 2" xfId="1068"/>
    <cellStyle name="20% - Акцент1 2 2 2 4 8" xfId="1069"/>
    <cellStyle name="20% - Акцент1 2 2 2 4 9" xfId="1070"/>
    <cellStyle name="20% - Акцент1 2 2 2 5" xfId="1071"/>
    <cellStyle name="20% - Акцент1 2 2 2 5 10" xfId="1072"/>
    <cellStyle name="20% - Акцент1 2 2 2 5 2" xfId="1073"/>
    <cellStyle name="20% - Акцент1 2 2 2 5 2 2" xfId="1074"/>
    <cellStyle name="20% - Акцент1 2 2 2 5 2 2 2" xfId="1075"/>
    <cellStyle name="20% - Акцент1 2 2 2 5 2 2 2 2" xfId="1076"/>
    <cellStyle name="20% - Акцент1 2 2 2 5 2 2 3" xfId="1077"/>
    <cellStyle name="20% - Акцент1 2 2 2 5 2 2 4" xfId="1078"/>
    <cellStyle name="20% - Акцент1 2 2 2 5 2 2 5" xfId="1079"/>
    <cellStyle name="20% - Акцент1 2 2 2 5 2 2 6" xfId="1080"/>
    <cellStyle name="20% - Акцент1 2 2 2 5 2 2 7" xfId="1081"/>
    <cellStyle name="20% - Акцент1 2 2 2 5 2 3" xfId="1082"/>
    <cellStyle name="20% - Акцент1 2 2 2 5 2 3 2" xfId="1083"/>
    <cellStyle name="20% - Акцент1 2 2 2 5 2 4" xfId="1084"/>
    <cellStyle name="20% - Акцент1 2 2 2 5 2 5" xfId="1085"/>
    <cellStyle name="20% - Акцент1 2 2 2 5 2 6" xfId="1086"/>
    <cellStyle name="20% - Акцент1 2 2 2 5 2 7" xfId="1087"/>
    <cellStyle name="20% - Акцент1 2 2 2 5 2 8" xfId="1088"/>
    <cellStyle name="20% - Акцент1 2 2 2 5 2 9" xfId="1089"/>
    <cellStyle name="20% - Акцент1 2 2 2 5 3" xfId="1090"/>
    <cellStyle name="20% - Акцент1 2 2 2 5 3 2" xfId="1091"/>
    <cellStyle name="20% - Акцент1 2 2 2 5 3 2 2" xfId="1092"/>
    <cellStyle name="20% - Акцент1 2 2 2 5 3 3" xfId="1093"/>
    <cellStyle name="20% - Акцент1 2 2 2 5 3 4" xfId="1094"/>
    <cellStyle name="20% - Акцент1 2 2 2 5 3 5" xfId="1095"/>
    <cellStyle name="20% - Акцент1 2 2 2 5 3 6" xfId="1096"/>
    <cellStyle name="20% - Акцент1 2 2 2 5 3 7" xfId="1097"/>
    <cellStyle name="20% - Акцент1 2 2 2 5 4" xfId="1098"/>
    <cellStyle name="20% - Акцент1 2 2 2 5 4 2" xfId="1099"/>
    <cellStyle name="20% - Акцент1 2 2 2 5 5" xfId="1100"/>
    <cellStyle name="20% - Акцент1 2 2 2 5 6" xfId="1101"/>
    <cellStyle name="20% - Акцент1 2 2 2 5 7" xfId="1102"/>
    <cellStyle name="20% - Акцент1 2 2 2 5 8" xfId="1103"/>
    <cellStyle name="20% - Акцент1 2 2 2 5 9" xfId="1104"/>
    <cellStyle name="20% - Акцент1 2 2 2 6" xfId="1105"/>
    <cellStyle name="20% - Акцент1 2 2 2 6 10" xfId="1106"/>
    <cellStyle name="20% - Акцент1 2 2 2 6 2" xfId="1107"/>
    <cellStyle name="20% - Акцент1 2 2 2 6 2 2" xfId="1108"/>
    <cellStyle name="20% - Акцент1 2 2 2 6 2 2 2" xfId="1109"/>
    <cellStyle name="20% - Акцент1 2 2 2 6 2 2 2 2" xfId="1110"/>
    <cellStyle name="20% - Акцент1 2 2 2 6 2 2 3" xfId="1111"/>
    <cellStyle name="20% - Акцент1 2 2 2 6 2 2 4" xfId="1112"/>
    <cellStyle name="20% - Акцент1 2 2 2 6 2 2 5" xfId="1113"/>
    <cellStyle name="20% - Акцент1 2 2 2 6 2 2 6" xfId="1114"/>
    <cellStyle name="20% - Акцент1 2 2 2 6 2 2 7" xfId="1115"/>
    <cellStyle name="20% - Акцент1 2 2 2 6 2 3" xfId="1116"/>
    <cellStyle name="20% - Акцент1 2 2 2 6 2 3 2" xfId="1117"/>
    <cellStyle name="20% - Акцент1 2 2 2 6 2 4" xfId="1118"/>
    <cellStyle name="20% - Акцент1 2 2 2 6 2 5" xfId="1119"/>
    <cellStyle name="20% - Акцент1 2 2 2 6 2 6" xfId="1120"/>
    <cellStyle name="20% - Акцент1 2 2 2 6 2 7" xfId="1121"/>
    <cellStyle name="20% - Акцент1 2 2 2 6 2 8" xfId="1122"/>
    <cellStyle name="20% - Акцент1 2 2 2 6 2 9" xfId="1123"/>
    <cellStyle name="20% - Акцент1 2 2 2 6 3" xfId="1124"/>
    <cellStyle name="20% - Акцент1 2 2 2 6 3 2" xfId="1125"/>
    <cellStyle name="20% - Акцент1 2 2 2 6 3 2 2" xfId="1126"/>
    <cellStyle name="20% - Акцент1 2 2 2 6 3 3" xfId="1127"/>
    <cellStyle name="20% - Акцент1 2 2 2 6 3 4" xfId="1128"/>
    <cellStyle name="20% - Акцент1 2 2 2 6 3 5" xfId="1129"/>
    <cellStyle name="20% - Акцент1 2 2 2 6 3 6" xfId="1130"/>
    <cellStyle name="20% - Акцент1 2 2 2 6 3 7" xfId="1131"/>
    <cellStyle name="20% - Акцент1 2 2 2 6 4" xfId="1132"/>
    <cellStyle name="20% - Акцент1 2 2 2 6 4 2" xfId="1133"/>
    <cellStyle name="20% - Акцент1 2 2 2 6 5" xfId="1134"/>
    <cellStyle name="20% - Акцент1 2 2 2 6 6" xfId="1135"/>
    <cellStyle name="20% - Акцент1 2 2 2 6 7" xfId="1136"/>
    <cellStyle name="20% - Акцент1 2 2 2 6 8" xfId="1137"/>
    <cellStyle name="20% - Акцент1 2 2 2 6 9" xfId="1138"/>
    <cellStyle name="20% - Акцент1 2 2 2 7" xfId="1139"/>
    <cellStyle name="20% - Акцент1 2 2 2 7 2" xfId="1140"/>
    <cellStyle name="20% - Акцент1 2 2 2 7 2 2" xfId="1141"/>
    <cellStyle name="20% - Акцент1 2 2 2 7 2 2 2" xfId="1142"/>
    <cellStyle name="20% - Акцент1 2 2 2 7 2 3" xfId="1143"/>
    <cellStyle name="20% - Акцент1 2 2 2 7 2 4" xfId="1144"/>
    <cellStyle name="20% - Акцент1 2 2 2 7 2 5" xfId="1145"/>
    <cellStyle name="20% - Акцент1 2 2 2 7 2 6" xfId="1146"/>
    <cellStyle name="20% - Акцент1 2 2 2 7 2 7" xfId="1147"/>
    <cellStyle name="20% - Акцент1 2 2 2 7 3" xfId="1148"/>
    <cellStyle name="20% - Акцент1 2 2 2 7 3 2" xfId="1149"/>
    <cellStyle name="20% - Акцент1 2 2 2 7 4" xfId="1150"/>
    <cellStyle name="20% - Акцент1 2 2 2 7 5" xfId="1151"/>
    <cellStyle name="20% - Акцент1 2 2 2 7 6" xfId="1152"/>
    <cellStyle name="20% - Акцент1 2 2 2 7 7" xfId="1153"/>
    <cellStyle name="20% - Акцент1 2 2 2 7 8" xfId="1154"/>
    <cellStyle name="20% - Акцент1 2 2 2 7 9" xfId="1155"/>
    <cellStyle name="20% - Акцент1 2 2 2 8" xfId="1156"/>
    <cellStyle name="20% - Акцент1 2 2 2 8 2" xfId="1157"/>
    <cellStyle name="20% - Акцент1 2 2 2 8 2 2" xfId="1158"/>
    <cellStyle name="20% - Акцент1 2 2 2 8 2 2 2" xfId="1159"/>
    <cellStyle name="20% - Акцент1 2 2 2 8 2 3" xfId="1160"/>
    <cellStyle name="20% - Акцент1 2 2 2 8 2 4" xfId="1161"/>
    <cellStyle name="20% - Акцент1 2 2 2 8 2 5" xfId="1162"/>
    <cellStyle name="20% - Акцент1 2 2 2 8 2 6" xfId="1163"/>
    <cellStyle name="20% - Акцент1 2 2 2 8 2 7" xfId="1164"/>
    <cellStyle name="20% - Акцент1 2 2 2 8 3" xfId="1165"/>
    <cellStyle name="20% - Акцент1 2 2 2 8 3 2" xfId="1166"/>
    <cellStyle name="20% - Акцент1 2 2 2 8 4" xfId="1167"/>
    <cellStyle name="20% - Акцент1 2 2 2 8 5" xfId="1168"/>
    <cellStyle name="20% - Акцент1 2 2 2 8 6" xfId="1169"/>
    <cellStyle name="20% - Акцент1 2 2 2 8 7" xfId="1170"/>
    <cellStyle name="20% - Акцент1 2 2 2 8 8" xfId="1171"/>
    <cellStyle name="20% - Акцент1 2 2 2 8 9" xfId="1172"/>
    <cellStyle name="20% - Акцент1 2 2 2 9" xfId="1173"/>
    <cellStyle name="20% - Акцент1 2 2 2 9 2" xfId="1174"/>
    <cellStyle name="20% - Акцент1 2 2 2 9 2 2" xfId="1175"/>
    <cellStyle name="20% - Акцент1 2 2 2 9 2 2 2" xfId="1176"/>
    <cellStyle name="20% - Акцент1 2 2 2 9 2 3" xfId="1177"/>
    <cellStyle name="20% - Акцент1 2 2 2 9 2 4" xfId="1178"/>
    <cellStyle name="20% - Акцент1 2 2 2 9 2 5" xfId="1179"/>
    <cellStyle name="20% - Акцент1 2 2 2 9 2 6" xfId="1180"/>
    <cellStyle name="20% - Акцент1 2 2 2 9 2 7" xfId="1181"/>
    <cellStyle name="20% - Акцент1 2 2 2 9 3" xfId="1182"/>
    <cellStyle name="20% - Акцент1 2 2 2 9 3 2" xfId="1183"/>
    <cellStyle name="20% - Акцент1 2 2 2 9 4" xfId="1184"/>
    <cellStyle name="20% - Акцент1 2 2 2 9 5" xfId="1185"/>
    <cellStyle name="20% - Акцент1 2 2 2 9 6" xfId="1186"/>
    <cellStyle name="20% - Акцент1 2 2 2 9 7" xfId="1187"/>
    <cellStyle name="20% - Акцент1 2 2 2 9 8" xfId="1188"/>
    <cellStyle name="20% - Акцент1 2 2 2 9 9" xfId="1189"/>
    <cellStyle name="20% - Акцент1 2 2 20" xfId="1190"/>
    <cellStyle name="20% - Акцент1 2 2 21" xfId="1191"/>
    <cellStyle name="20% - Акцент1 2 2 22" xfId="1192"/>
    <cellStyle name="20% - Акцент1 2 2 3" xfId="1193"/>
    <cellStyle name="20% - Акцент1 2 2 3 10" xfId="1194"/>
    <cellStyle name="20% - Акцент1 2 2 3 10 2" xfId="1195"/>
    <cellStyle name="20% - Акцент1 2 2 3 10 2 2" xfId="1196"/>
    <cellStyle name="20% - Акцент1 2 2 3 10 2 3" xfId="1197"/>
    <cellStyle name="20% - Акцент1 2 2 3 10 3" xfId="1198"/>
    <cellStyle name="20% - Акцент1 2 2 3 10 4" xfId="1199"/>
    <cellStyle name="20% - Акцент1 2 2 3 10 5" xfId="1200"/>
    <cellStyle name="20% - Акцент1 2 2 3 10 6" xfId="1201"/>
    <cellStyle name="20% - Акцент1 2 2 3 10 7" xfId="1202"/>
    <cellStyle name="20% - Акцент1 2 2 3 11" xfId="1203"/>
    <cellStyle name="20% - Акцент1 2 2 3 11 2" xfId="1204"/>
    <cellStyle name="20% - Акцент1 2 2 3 11 2 2" xfId="1205"/>
    <cellStyle name="20% - Акцент1 2 2 3 11 2 3" xfId="1206"/>
    <cellStyle name="20% - Акцент1 2 2 3 11 3" xfId="1207"/>
    <cellStyle name="20% - Акцент1 2 2 3 11 4" xfId="1208"/>
    <cellStyle name="20% - Акцент1 2 2 3 11 5" xfId="1209"/>
    <cellStyle name="20% - Акцент1 2 2 3 11 6" xfId="1210"/>
    <cellStyle name="20% - Акцент1 2 2 3 11 7" xfId="1211"/>
    <cellStyle name="20% - Акцент1 2 2 3 12" xfId="1212"/>
    <cellStyle name="20% - Акцент1 2 2 3 12 2" xfId="1213"/>
    <cellStyle name="20% - Акцент1 2 2 3 12 3" xfId="1214"/>
    <cellStyle name="20% - Акцент1 2 2 3 13" xfId="1215"/>
    <cellStyle name="20% - Акцент1 2 2 3 13 2" xfId="1216"/>
    <cellStyle name="20% - Акцент1 2 2 3 14" xfId="1217"/>
    <cellStyle name="20% - Акцент1 2 2 3 15" xfId="1218"/>
    <cellStyle name="20% - Акцент1 2 2 3 16" xfId="1219"/>
    <cellStyle name="20% - Акцент1 2 2 3 17" xfId="1220"/>
    <cellStyle name="20% - Акцент1 2 2 3 18" xfId="1221"/>
    <cellStyle name="20% - Акцент1 2 2 3 2" xfId="1222"/>
    <cellStyle name="20% - Акцент1 2 2 3 2 10" xfId="1223"/>
    <cellStyle name="20% - Акцент1 2 2 3 2 11" xfId="1224"/>
    <cellStyle name="20% - Акцент1 2 2 3 2 12" xfId="1225"/>
    <cellStyle name="20% - Акцент1 2 2 3 2 13" xfId="1226"/>
    <cellStyle name="20% - Акцент1 2 2 3 2 14" xfId="1227"/>
    <cellStyle name="20% - Акцент1 2 2 3 2 2" xfId="1228"/>
    <cellStyle name="20% - Акцент1 2 2 3 2 2 10" xfId="1229"/>
    <cellStyle name="20% - Акцент1 2 2 3 2 2 2" xfId="1230"/>
    <cellStyle name="20% - Акцент1 2 2 3 2 2 2 2" xfId="1231"/>
    <cellStyle name="20% - Акцент1 2 2 3 2 2 2 2 2" xfId="1232"/>
    <cellStyle name="20% - Акцент1 2 2 3 2 2 2 2 2 2" xfId="1233"/>
    <cellStyle name="20% - Акцент1 2 2 3 2 2 2 2 3" xfId="1234"/>
    <cellStyle name="20% - Акцент1 2 2 3 2 2 2 2 4" xfId="1235"/>
    <cellStyle name="20% - Акцент1 2 2 3 2 2 2 2 5" xfId="1236"/>
    <cellStyle name="20% - Акцент1 2 2 3 2 2 2 2 6" xfId="1237"/>
    <cellStyle name="20% - Акцент1 2 2 3 2 2 2 2 7" xfId="1238"/>
    <cellStyle name="20% - Акцент1 2 2 3 2 2 2 3" xfId="1239"/>
    <cellStyle name="20% - Акцент1 2 2 3 2 2 2 3 2" xfId="1240"/>
    <cellStyle name="20% - Акцент1 2 2 3 2 2 2 4" xfId="1241"/>
    <cellStyle name="20% - Акцент1 2 2 3 2 2 2 5" xfId="1242"/>
    <cellStyle name="20% - Акцент1 2 2 3 2 2 2 6" xfId="1243"/>
    <cellStyle name="20% - Акцент1 2 2 3 2 2 2 7" xfId="1244"/>
    <cellStyle name="20% - Акцент1 2 2 3 2 2 2 8" xfId="1245"/>
    <cellStyle name="20% - Акцент1 2 2 3 2 2 2 9" xfId="1246"/>
    <cellStyle name="20% - Акцент1 2 2 3 2 2 3" xfId="1247"/>
    <cellStyle name="20% - Акцент1 2 2 3 2 2 3 2" xfId="1248"/>
    <cellStyle name="20% - Акцент1 2 2 3 2 2 3 2 2" xfId="1249"/>
    <cellStyle name="20% - Акцент1 2 2 3 2 2 3 3" xfId="1250"/>
    <cellStyle name="20% - Акцент1 2 2 3 2 2 3 4" xfId="1251"/>
    <cellStyle name="20% - Акцент1 2 2 3 2 2 3 5" xfId="1252"/>
    <cellStyle name="20% - Акцент1 2 2 3 2 2 3 6" xfId="1253"/>
    <cellStyle name="20% - Акцент1 2 2 3 2 2 3 7" xfId="1254"/>
    <cellStyle name="20% - Акцент1 2 2 3 2 2 4" xfId="1255"/>
    <cellStyle name="20% - Акцент1 2 2 3 2 2 4 2" xfId="1256"/>
    <cellStyle name="20% - Акцент1 2 2 3 2 2 5" xfId="1257"/>
    <cellStyle name="20% - Акцент1 2 2 3 2 2 6" xfId="1258"/>
    <cellStyle name="20% - Акцент1 2 2 3 2 2 7" xfId="1259"/>
    <cellStyle name="20% - Акцент1 2 2 3 2 2 8" xfId="1260"/>
    <cellStyle name="20% - Акцент1 2 2 3 2 2 9" xfId="1261"/>
    <cellStyle name="20% - Акцент1 2 2 3 2 3" xfId="1262"/>
    <cellStyle name="20% - Акцент1 2 2 3 2 3 10" xfId="1263"/>
    <cellStyle name="20% - Акцент1 2 2 3 2 3 2" xfId="1264"/>
    <cellStyle name="20% - Акцент1 2 2 3 2 3 2 2" xfId="1265"/>
    <cellStyle name="20% - Акцент1 2 2 3 2 3 2 2 2" xfId="1266"/>
    <cellStyle name="20% - Акцент1 2 2 3 2 3 2 2 2 2" xfId="1267"/>
    <cellStyle name="20% - Акцент1 2 2 3 2 3 2 2 3" xfId="1268"/>
    <cellStyle name="20% - Акцент1 2 2 3 2 3 2 2 4" xfId="1269"/>
    <cellStyle name="20% - Акцент1 2 2 3 2 3 2 2 5" xfId="1270"/>
    <cellStyle name="20% - Акцент1 2 2 3 2 3 2 2 6" xfId="1271"/>
    <cellStyle name="20% - Акцент1 2 2 3 2 3 2 2 7" xfId="1272"/>
    <cellStyle name="20% - Акцент1 2 2 3 2 3 2 3" xfId="1273"/>
    <cellStyle name="20% - Акцент1 2 2 3 2 3 2 3 2" xfId="1274"/>
    <cellStyle name="20% - Акцент1 2 2 3 2 3 2 4" xfId="1275"/>
    <cellStyle name="20% - Акцент1 2 2 3 2 3 2 5" xfId="1276"/>
    <cellStyle name="20% - Акцент1 2 2 3 2 3 2 6" xfId="1277"/>
    <cellStyle name="20% - Акцент1 2 2 3 2 3 2 7" xfId="1278"/>
    <cellStyle name="20% - Акцент1 2 2 3 2 3 2 8" xfId="1279"/>
    <cellStyle name="20% - Акцент1 2 2 3 2 3 2 9" xfId="1280"/>
    <cellStyle name="20% - Акцент1 2 2 3 2 3 3" xfId="1281"/>
    <cellStyle name="20% - Акцент1 2 2 3 2 3 3 2" xfId="1282"/>
    <cellStyle name="20% - Акцент1 2 2 3 2 3 3 2 2" xfId="1283"/>
    <cellStyle name="20% - Акцент1 2 2 3 2 3 3 3" xfId="1284"/>
    <cellStyle name="20% - Акцент1 2 2 3 2 3 3 4" xfId="1285"/>
    <cellStyle name="20% - Акцент1 2 2 3 2 3 3 5" xfId="1286"/>
    <cellStyle name="20% - Акцент1 2 2 3 2 3 3 6" xfId="1287"/>
    <cellStyle name="20% - Акцент1 2 2 3 2 3 3 7" xfId="1288"/>
    <cellStyle name="20% - Акцент1 2 2 3 2 3 4" xfId="1289"/>
    <cellStyle name="20% - Акцент1 2 2 3 2 3 4 2" xfId="1290"/>
    <cellStyle name="20% - Акцент1 2 2 3 2 3 5" xfId="1291"/>
    <cellStyle name="20% - Акцент1 2 2 3 2 3 6" xfId="1292"/>
    <cellStyle name="20% - Акцент1 2 2 3 2 3 7" xfId="1293"/>
    <cellStyle name="20% - Акцент1 2 2 3 2 3 8" xfId="1294"/>
    <cellStyle name="20% - Акцент1 2 2 3 2 3 9" xfId="1295"/>
    <cellStyle name="20% - Акцент1 2 2 3 2 4" xfId="1296"/>
    <cellStyle name="20% - Акцент1 2 2 3 2 4 10" xfId="1297"/>
    <cellStyle name="20% - Акцент1 2 2 3 2 4 2" xfId="1298"/>
    <cellStyle name="20% - Акцент1 2 2 3 2 4 2 2" xfId="1299"/>
    <cellStyle name="20% - Акцент1 2 2 3 2 4 2 2 2" xfId="1300"/>
    <cellStyle name="20% - Акцент1 2 2 3 2 4 2 2 2 2" xfId="1301"/>
    <cellStyle name="20% - Акцент1 2 2 3 2 4 2 2 3" xfId="1302"/>
    <cellStyle name="20% - Акцент1 2 2 3 2 4 2 2 4" xfId="1303"/>
    <cellStyle name="20% - Акцент1 2 2 3 2 4 2 2 5" xfId="1304"/>
    <cellStyle name="20% - Акцент1 2 2 3 2 4 2 2 6" xfId="1305"/>
    <cellStyle name="20% - Акцент1 2 2 3 2 4 2 2 7" xfId="1306"/>
    <cellStyle name="20% - Акцент1 2 2 3 2 4 2 3" xfId="1307"/>
    <cellStyle name="20% - Акцент1 2 2 3 2 4 2 3 2" xfId="1308"/>
    <cellStyle name="20% - Акцент1 2 2 3 2 4 2 4" xfId="1309"/>
    <cellStyle name="20% - Акцент1 2 2 3 2 4 2 5" xfId="1310"/>
    <cellStyle name="20% - Акцент1 2 2 3 2 4 2 6" xfId="1311"/>
    <cellStyle name="20% - Акцент1 2 2 3 2 4 2 7" xfId="1312"/>
    <cellStyle name="20% - Акцент1 2 2 3 2 4 2 8" xfId="1313"/>
    <cellStyle name="20% - Акцент1 2 2 3 2 4 2 9" xfId="1314"/>
    <cellStyle name="20% - Акцент1 2 2 3 2 4 3" xfId="1315"/>
    <cellStyle name="20% - Акцент1 2 2 3 2 4 3 2" xfId="1316"/>
    <cellStyle name="20% - Акцент1 2 2 3 2 4 3 2 2" xfId="1317"/>
    <cellStyle name="20% - Акцент1 2 2 3 2 4 3 3" xfId="1318"/>
    <cellStyle name="20% - Акцент1 2 2 3 2 4 3 4" xfId="1319"/>
    <cellStyle name="20% - Акцент1 2 2 3 2 4 3 5" xfId="1320"/>
    <cellStyle name="20% - Акцент1 2 2 3 2 4 3 6" xfId="1321"/>
    <cellStyle name="20% - Акцент1 2 2 3 2 4 3 7" xfId="1322"/>
    <cellStyle name="20% - Акцент1 2 2 3 2 4 4" xfId="1323"/>
    <cellStyle name="20% - Акцент1 2 2 3 2 4 4 2" xfId="1324"/>
    <cellStyle name="20% - Акцент1 2 2 3 2 4 5" xfId="1325"/>
    <cellStyle name="20% - Акцент1 2 2 3 2 4 6" xfId="1326"/>
    <cellStyle name="20% - Акцент1 2 2 3 2 4 7" xfId="1327"/>
    <cellStyle name="20% - Акцент1 2 2 3 2 4 8" xfId="1328"/>
    <cellStyle name="20% - Акцент1 2 2 3 2 4 9" xfId="1329"/>
    <cellStyle name="20% - Акцент1 2 2 3 2 5" xfId="1330"/>
    <cellStyle name="20% - Акцент1 2 2 3 2 5 2" xfId="1331"/>
    <cellStyle name="20% - Акцент1 2 2 3 2 5 2 2" xfId="1332"/>
    <cellStyle name="20% - Акцент1 2 2 3 2 5 2 2 2" xfId="1333"/>
    <cellStyle name="20% - Акцент1 2 2 3 2 5 2 3" xfId="1334"/>
    <cellStyle name="20% - Акцент1 2 2 3 2 5 2 4" xfId="1335"/>
    <cellStyle name="20% - Акцент1 2 2 3 2 5 2 5" xfId="1336"/>
    <cellStyle name="20% - Акцент1 2 2 3 2 5 2 6" xfId="1337"/>
    <cellStyle name="20% - Акцент1 2 2 3 2 5 2 7" xfId="1338"/>
    <cellStyle name="20% - Акцент1 2 2 3 2 5 3" xfId="1339"/>
    <cellStyle name="20% - Акцент1 2 2 3 2 5 3 2" xfId="1340"/>
    <cellStyle name="20% - Акцент1 2 2 3 2 5 4" xfId="1341"/>
    <cellStyle name="20% - Акцент1 2 2 3 2 5 5" xfId="1342"/>
    <cellStyle name="20% - Акцент1 2 2 3 2 5 6" xfId="1343"/>
    <cellStyle name="20% - Акцент1 2 2 3 2 5 7" xfId="1344"/>
    <cellStyle name="20% - Акцент1 2 2 3 2 5 8" xfId="1345"/>
    <cellStyle name="20% - Акцент1 2 2 3 2 5 9" xfId="1346"/>
    <cellStyle name="20% - Акцент1 2 2 3 2 6" xfId="1347"/>
    <cellStyle name="20% - Акцент1 2 2 3 2 6 2" xfId="1348"/>
    <cellStyle name="20% - Акцент1 2 2 3 2 6 2 2" xfId="1349"/>
    <cellStyle name="20% - Акцент1 2 2 3 2 6 2 2 2" xfId="1350"/>
    <cellStyle name="20% - Акцент1 2 2 3 2 6 2 3" xfId="1351"/>
    <cellStyle name="20% - Акцент1 2 2 3 2 6 2 4" xfId="1352"/>
    <cellStyle name="20% - Акцент1 2 2 3 2 6 2 5" xfId="1353"/>
    <cellStyle name="20% - Акцент1 2 2 3 2 6 2 6" xfId="1354"/>
    <cellStyle name="20% - Акцент1 2 2 3 2 6 2 7" xfId="1355"/>
    <cellStyle name="20% - Акцент1 2 2 3 2 6 3" xfId="1356"/>
    <cellStyle name="20% - Акцент1 2 2 3 2 6 3 2" xfId="1357"/>
    <cellStyle name="20% - Акцент1 2 2 3 2 6 4" xfId="1358"/>
    <cellStyle name="20% - Акцент1 2 2 3 2 6 5" xfId="1359"/>
    <cellStyle name="20% - Акцент1 2 2 3 2 6 6" xfId="1360"/>
    <cellStyle name="20% - Акцент1 2 2 3 2 6 7" xfId="1361"/>
    <cellStyle name="20% - Акцент1 2 2 3 2 6 8" xfId="1362"/>
    <cellStyle name="20% - Акцент1 2 2 3 2 6 9" xfId="1363"/>
    <cellStyle name="20% - Акцент1 2 2 3 2 7" xfId="1364"/>
    <cellStyle name="20% - Акцент1 2 2 3 2 7 2" xfId="1365"/>
    <cellStyle name="20% - Акцент1 2 2 3 2 7 2 2" xfId="1366"/>
    <cellStyle name="20% - Акцент1 2 2 3 2 7 3" xfId="1367"/>
    <cellStyle name="20% - Акцент1 2 2 3 2 7 4" xfId="1368"/>
    <cellStyle name="20% - Акцент1 2 2 3 2 7 5" xfId="1369"/>
    <cellStyle name="20% - Акцент1 2 2 3 2 7 6" xfId="1370"/>
    <cellStyle name="20% - Акцент1 2 2 3 2 7 7" xfId="1371"/>
    <cellStyle name="20% - Акцент1 2 2 3 2 8" xfId="1372"/>
    <cellStyle name="20% - Акцент1 2 2 3 2 8 2" xfId="1373"/>
    <cellStyle name="20% - Акцент1 2 2 3 2 9" xfId="1374"/>
    <cellStyle name="20% - Акцент1 2 2 3 3" xfId="1375"/>
    <cellStyle name="20% - Акцент1 2 2 3 3 10" xfId="1376"/>
    <cellStyle name="20% - Акцент1 2 2 3 3 11" xfId="1377"/>
    <cellStyle name="20% - Акцент1 2 2 3 3 12" xfId="1378"/>
    <cellStyle name="20% - Акцент1 2 2 3 3 13" xfId="1379"/>
    <cellStyle name="20% - Акцент1 2 2 3 3 2" xfId="1380"/>
    <cellStyle name="20% - Акцент1 2 2 3 3 2 10" xfId="1381"/>
    <cellStyle name="20% - Акцент1 2 2 3 3 2 2" xfId="1382"/>
    <cellStyle name="20% - Акцент1 2 2 3 3 2 2 2" xfId="1383"/>
    <cellStyle name="20% - Акцент1 2 2 3 3 2 2 2 2" xfId="1384"/>
    <cellStyle name="20% - Акцент1 2 2 3 3 2 2 2 2 2" xfId="1385"/>
    <cellStyle name="20% - Акцент1 2 2 3 3 2 2 2 3" xfId="1386"/>
    <cellStyle name="20% - Акцент1 2 2 3 3 2 2 2 4" xfId="1387"/>
    <cellStyle name="20% - Акцент1 2 2 3 3 2 2 2 5" xfId="1388"/>
    <cellStyle name="20% - Акцент1 2 2 3 3 2 2 2 6" xfId="1389"/>
    <cellStyle name="20% - Акцент1 2 2 3 3 2 2 2 7" xfId="1390"/>
    <cellStyle name="20% - Акцент1 2 2 3 3 2 2 3" xfId="1391"/>
    <cellStyle name="20% - Акцент1 2 2 3 3 2 2 3 2" xfId="1392"/>
    <cellStyle name="20% - Акцент1 2 2 3 3 2 2 4" xfId="1393"/>
    <cellStyle name="20% - Акцент1 2 2 3 3 2 2 5" xfId="1394"/>
    <cellStyle name="20% - Акцент1 2 2 3 3 2 2 6" xfId="1395"/>
    <cellStyle name="20% - Акцент1 2 2 3 3 2 2 7" xfId="1396"/>
    <cellStyle name="20% - Акцент1 2 2 3 3 2 2 8" xfId="1397"/>
    <cellStyle name="20% - Акцент1 2 2 3 3 2 2 9" xfId="1398"/>
    <cellStyle name="20% - Акцент1 2 2 3 3 2 3" xfId="1399"/>
    <cellStyle name="20% - Акцент1 2 2 3 3 2 3 2" xfId="1400"/>
    <cellStyle name="20% - Акцент1 2 2 3 3 2 3 2 2" xfId="1401"/>
    <cellStyle name="20% - Акцент1 2 2 3 3 2 3 3" xfId="1402"/>
    <cellStyle name="20% - Акцент1 2 2 3 3 2 3 4" xfId="1403"/>
    <cellStyle name="20% - Акцент1 2 2 3 3 2 3 5" xfId="1404"/>
    <cellStyle name="20% - Акцент1 2 2 3 3 2 3 6" xfId="1405"/>
    <cellStyle name="20% - Акцент1 2 2 3 3 2 3 7" xfId="1406"/>
    <cellStyle name="20% - Акцент1 2 2 3 3 2 4" xfId="1407"/>
    <cellStyle name="20% - Акцент1 2 2 3 3 2 4 2" xfId="1408"/>
    <cellStyle name="20% - Акцент1 2 2 3 3 2 5" xfId="1409"/>
    <cellStyle name="20% - Акцент1 2 2 3 3 2 6" xfId="1410"/>
    <cellStyle name="20% - Акцент1 2 2 3 3 2 7" xfId="1411"/>
    <cellStyle name="20% - Акцент1 2 2 3 3 2 8" xfId="1412"/>
    <cellStyle name="20% - Акцент1 2 2 3 3 2 9" xfId="1413"/>
    <cellStyle name="20% - Акцент1 2 2 3 3 3" xfId="1414"/>
    <cellStyle name="20% - Акцент1 2 2 3 3 3 10" xfId="1415"/>
    <cellStyle name="20% - Акцент1 2 2 3 3 3 2" xfId="1416"/>
    <cellStyle name="20% - Акцент1 2 2 3 3 3 2 2" xfId="1417"/>
    <cellStyle name="20% - Акцент1 2 2 3 3 3 2 2 2" xfId="1418"/>
    <cellStyle name="20% - Акцент1 2 2 3 3 3 2 2 2 2" xfId="1419"/>
    <cellStyle name="20% - Акцент1 2 2 3 3 3 2 2 3" xfId="1420"/>
    <cellStyle name="20% - Акцент1 2 2 3 3 3 2 2 4" xfId="1421"/>
    <cellStyle name="20% - Акцент1 2 2 3 3 3 2 2 5" xfId="1422"/>
    <cellStyle name="20% - Акцент1 2 2 3 3 3 2 2 6" xfId="1423"/>
    <cellStyle name="20% - Акцент1 2 2 3 3 3 2 2 7" xfId="1424"/>
    <cellStyle name="20% - Акцент1 2 2 3 3 3 2 3" xfId="1425"/>
    <cellStyle name="20% - Акцент1 2 2 3 3 3 2 3 2" xfId="1426"/>
    <cellStyle name="20% - Акцент1 2 2 3 3 3 2 4" xfId="1427"/>
    <cellStyle name="20% - Акцент1 2 2 3 3 3 2 5" xfId="1428"/>
    <cellStyle name="20% - Акцент1 2 2 3 3 3 2 6" xfId="1429"/>
    <cellStyle name="20% - Акцент1 2 2 3 3 3 2 7" xfId="1430"/>
    <cellStyle name="20% - Акцент1 2 2 3 3 3 2 8" xfId="1431"/>
    <cellStyle name="20% - Акцент1 2 2 3 3 3 2 9" xfId="1432"/>
    <cellStyle name="20% - Акцент1 2 2 3 3 3 3" xfId="1433"/>
    <cellStyle name="20% - Акцент1 2 2 3 3 3 3 2" xfId="1434"/>
    <cellStyle name="20% - Акцент1 2 2 3 3 3 3 2 2" xfId="1435"/>
    <cellStyle name="20% - Акцент1 2 2 3 3 3 3 3" xfId="1436"/>
    <cellStyle name="20% - Акцент1 2 2 3 3 3 3 4" xfId="1437"/>
    <cellStyle name="20% - Акцент1 2 2 3 3 3 3 5" xfId="1438"/>
    <cellStyle name="20% - Акцент1 2 2 3 3 3 3 6" xfId="1439"/>
    <cellStyle name="20% - Акцент1 2 2 3 3 3 3 7" xfId="1440"/>
    <cellStyle name="20% - Акцент1 2 2 3 3 3 4" xfId="1441"/>
    <cellStyle name="20% - Акцент1 2 2 3 3 3 4 2" xfId="1442"/>
    <cellStyle name="20% - Акцент1 2 2 3 3 3 5" xfId="1443"/>
    <cellStyle name="20% - Акцент1 2 2 3 3 3 6" xfId="1444"/>
    <cellStyle name="20% - Акцент1 2 2 3 3 3 7" xfId="1445"/>
    <cellStyle name="20% - Акцент1 2 2 3 3 3 8" xfId="1446"/>
    <cellStyle name="20% - Акцент1 2 2 3 3 3 9" xfId="1447"/>
    <cellStyle name="20% - Акцент1 2 2 3 3 4" xfId="1448"/>
    <cellStyle name="20% - Акцент1 2 2 3 3 4 2" xfId="1449"/>
    <cellStyle name="20% - Акцент1 2 2 3 3 4 2 2" xfId="1450"/>
    <cellStyle name="20% - Акцент1 2 2 3 3 4 2 2 2" xfId="1451"/>
    <cellStyle name="20% - Акцент1 2 2 3 3 4 2 3" xfId="1452"/>
    <cellStyle name="20% - Акцент1 2 2 3 3 4 2 4" xfId="1453"/>
    <cellStyle name="20% - Акцент1 2 2 3 3 4 2 5" xfId="1454"/>
    <cellStyle name="20% - Акцент1 2 2 3 3 4 2 6" xfId="1455"/>
    <cellStyle name="20% - Акцент1 2 2 3 3 4 2 7" xfId="1456"/>
    <cellStyle name="20% - Акцент1 2 2 3 3 4 3" xfId="1457"/>
    <cellStyle name="20% - Акцент1 2 2 3 3 4 3 2" xfId="1458"/>
    <cellStyle name="20% - Акцент1 2 2 3 3 4 4" xfId="1459"/>
    <cellStyle name="20% - Акцент1 2 2 3 3 4 5" xfId="1460"/>
    <cellStyle name="20% - Акцент1 2 2 3 3 4 6" xfId="1461"/>
    <cellStyle name="20% - Акцент1 2 2 3 3 4 7" xfId="1462"/>
    <cellStyle name="20% - Акцент1 2 2 3 3 4 8" xfId="1463"/>
    <cellStyle name="20% - Акцент1 2 2 3 3 4 9" xfId="1464"/>
    <cellStyle name="20% - Акцент1 2 2 3 3 5" xfId="1465"/>
    <cellStyle name="20% - Акцент1 2 2 3 3 5 2" xfId="1466"/>
    <cellStyle name="20% - Акцент1 2 2 3 3 5 2 2" xfId="1467"/>
    <cellStyle name="20% - Акцент1 2 2 3 3 5 2 2 2" xfId="1468"/>
    <cellStyle name="20% - Акцент1 2 2 3 3 5 2 3" xfId="1469"/>
    <cellStyle name="20% - Акцент1 2 2 3 3 5 2 4" xfId="1470"/>
    <cellStyle name="20% - Акцент1 2 2 3 3 5 2 5" xfId="1471"/>
    <cellStyle name="20% - Акцент1 2 2 3 3 5 2 6" xfId="1472"/>
    <cellStyle name="20% - Акцент1 2 2 3 3 5 2 7" xfId="1473"/>
    <cellStyle name="20% - Акцент1 2 2 3 3 5 3" xfId="1474"/>
    <cellStyle name="20% - Акцент1 2 2 3 3 5 3 2" xfId="1475"/>
    <cellStyle name="20% - Акцент1 2 2 3 3 5 4" xfId="1476"/>
    <cellStyle name="20% - Акцент1 2 2 3 3 5 5" xfId="1477"/>
    <cellStyle name="20% - Акцент1 2 2 3 3 5 6" xfId="1478"/>
    <cellStyle name="20% - Акцент1 2 2 3 3 5 7" xfId="1479"/>
    <cellStyle name="20% - Акцент1 2 2 3 3 5 8" xfId="1480"/>
    <cellStyle name="20% - Акцент1 2 2 3 3 5 9" xfId="1481"/>
    <cellStyle name="20% - Акцент1 2 2 3 3 6" xfId="1482"/>
    <cellStyle name="20% - Акцент1 2 2 3 3 6 2" xfId="1483"/>
    <cellStyle name="20% - Акцент1 2 2 3 3 6 2 2" xfId="1484"/>
    <cellStyle name="20% - Акцент1 2 2 3 3 6 3" xfId="1485"/>
    <cellStyle name="20% - Акцент1 2 2 3 3 6 4" xfId="1486"/>
    <cellStyle name="20% - Акцент1 2 2 3 3 6 5" xfId="1487"/>
    <cellStyle name="20% - Акцент1 2 2 3 3 6 6" xfId="1488"/>
    <cellStyle name="20% - Акцент1 2 2 3 3 6 7" xfId="1489"/>
    <cellStyle name="20% - Акцент1 2 2 3 3 7" xfId="1490"/>
    <cellStyle name="20% - Акцент1 2 2 3 3 7 2" xfId="1491"/>
    <cellStyle name="20% - Акцент1 2 2 3 3 8" xfId="1492"/>
    <cellStyle name="20% - Акцент1 2 2 3 3 9" xfId="1493"/>
    <cellStyle name="20% - Акцент1 2 2 3 4" xfId="1494"/>
    <cellStyle name="20% - Акцент1 2 2 3 4 10" xfId="1495"/>
    <cellStyle name="20% - Акцент1 2 2 3 4 11" xfId="1496"/>
    <cellStyle name="20% - Акцент1 2 2 3 4 12" xfId="1497"/>
    <cellStyle name="20% - Акцент1 2 2 3 4 13" xfId="1498"/>
    <cellStyle name="20% - Акцент1 2 2 3 4 2" xfId="1499"/>
    <cellStyle name="20% - Акцент1 2 2 3 4 2 10" xfId="1500"/>
    <cellStyle name="20% - Акцент1 2 2 3 4 2 2" xfId="1501"/>
    <cellStyle name="20% - Акцент1 2 2 3 4 2 2 2" xfId="1502"/>
    <cellStyle name="20% - Акцент1 2 2 3 4 2 2 2 2" xfId="1503"/>
    <cellStyle name="20% - Акцент1 2 2 3 4 2 2 2 2 2" xfId="1504"/>
    <cellStyle name="20% - Акцент1 2 2 3 4 2 2 2 3" xfId="1505"/>
    <cellStyle name="20% - Акцент1 2 2 3 4 2 2 2 4" xfId="1506"/>
    <cellStyle name="20% - Акцент1 2 2 3 4 2 2 2 5" xfId="1507"/>
    <cellStyle name="20% - Акцент1 2 2 3 4 2 2 2 6" xfId="1508"/>
    <cellStyle name="20% - Акцент1 2 2 3 4 2 2 2 7" xfId="1509"/>
    <cellStyle name="20% - Акцент1 2 2 3 4 2 2 3" xfId="1510"/>
    <cellStyle name="20% - Акцент1 2 2 3 4 2 2 3 2" xfId="1511"/>
    <cellStyle name="20% - Акцент1 2 2 3 4 2 2 4" xfId="1512"/>
    <cellStyle name="20% - Акцент1 2 2 3 4 2 2 5" xfId="1513"/>
    <cellStyle name="20% - Акцент1 2 2 3 4 2 2 6" xfId="1514"/>
    <cellStyle name="20% - Акцент1 2 2 3 4 2 2 7" xfId="1515"/>
    <cellStyle name="20% - Акцент1 2 2 3 4 2 2 8" xfId="1516"/>
    <cellStyle name="20% - Акцент1 2 2 3 4 2 2 9" xfId="1517"/>
    <cellStyle name="20% - Акцент1 2 2 3 4 2 3" xfId="1518"/>
    <cellStyle name="20% - Акцент1 2 2 3 4 2 3 2" xfId="1519"/>
    <cellStyle name="20% - Акцент1 2 2 3 4 2 3 2 2" xfId="1520"/>
    <cellStyle name="20% - Акцент1 2 2 3 4 2 3 3" xfId="1521"/>
    <cellStyle name="20% - Акцент1 2 2 3 4 2 3 4" xfId="1522"/>
    <cellStyle name="20% - Акцент1 2 2 3 4 2 3 5" xfId="1523"/>
    <cellStyle name="20% - Акцент1 2 2 3 4 2 3 6" xfId="1524"/>
    <cellStyle name="20% - Акцент1 2 2 3 4 2 3 7" xfId="1525"/>
    <cellStyle name="20% - Акцент1 2 2 3 4 2 4" xfId="1526"/>
    <cellStyle name="20% - Акцент1 2 2 3 4 2 4 2" xfId="1527"/>
    <cellStyle name="20% - Акцент1 2 2 3 4 2 5" xfId="1528"/>
    <cellStyle name="20% - Акцент1 2 2 3 4 2 6" xfId="1529"/>
    <cellStyle name="20% - Акцент1 2 2 3 4 2 7" xfId="1530"/>
    <cellStyle name="20% - Акцент1 2 2 3 4 2 8" xfId="1531"/>
    <cellStyle name="20% - Акцент1 2 2 3 4 2 9" xfId="1532"/>
    <cellStyle name="20% - Акцент1 2 2 3 4 3" xfId="1533"/>
    <cellStyle name="20% - Акцент1 2 2 3 4 3 10" xfId="1534"/>
    <cellStyle name="20% - Акцент1 2 2 3 4 3 2" xfId="1535"/>
    <cellStyle name="20% - Акцент1 2 2 3 4 3 2 2" xfId="1536"/>
    <cellStyle name="20% - Акцент1 2 2 3 4 3 2 2 2" xfId="1537"/>
    <cellStyle name="20% - Акцент1 2 2 3 4 3 2 2 2 2" xfId="1538"/>
    <cellStyle name="20% - Акцент1 2 2 3 4 3 2 2 3" xfId="1539"/>
    <cellStyle name="20% - Акцент1 2 2 3 4 3 2 2 4" xfId="1540"/>
    <cellStyle name="20% - Акцент1 2 2 3 4 3 2 2 5" xfId="1541"/>
    <cellStyle name="20% - Акцент1 2 2 3 4 3 2 2 6" xfId="1542"/>
    <cellStyle name="20% - Акцент1 2 2 3 4 3 2 2 7" xfId="1543"/>
    <cellStyle name="20% - Акцент1 2 2 3 4 3 2 3" xfId="1544"/>
    <cellStyle name="20% - Акцент1 2 2 3 4 3 2 3 2" xfId="1545"/>
    <cellStyle name="20% - Акцент1 2 2 3 4 3 2 4" xfId="1546"/>
    <cellStyle name="20% - Акцент1 2 2 3 4 3 2 5" xfId="1547"/>
    <cellStyle name="20% - Акцент1 2 2 3 4 3 2 6" xfId="1548"/>
    <cellStyle name="20% - Акцент1 2 2 3 4 3 2 7" xfId="1549"/>
    <cellStyle name="20% - Акцент1 2 2 3 4 3 2 8" xfId="1550"/>
    <cellStyle name="20% - Акцент1 2 2 3 4 3 2 9" xfId="1551"/>
    <cellStyle name="20% - Акцент1 2 2 3 4 3 3" xfId="1552"/>
    <cellStyle name="20% - Акцент1 2 2 3 4 3 3 2" xfId="1553"/>
    <cellStyle name="20% - Акцент1 2 2 3 4 3 3 2 2" xfId="1554"/>
    <cellStyle name="20% - Акцент1 2 2 3 4 3 3 3" xfId="1555"/>
    <cellStyle name="20% - Акцент1 2 2 3 4 3 3 4" xfId="1556"/>
    <cellStyle name="20% - Акцент1 2 2 3 4 3 3 5" xfId="1557"/>
    <cellStyle name="20% - Акцент1 2 2 3 4 3 3 6" xfId="1558"/>
    <cellStyle name="20% - Акцент1 2 2 3 4 3 3 7" xfId="1559"/>
    <cellStyle name="20% - Акцент1 2 2 3 4 3 4" xfId="1560"/>
    <cellStyle name="20% - Акцент1 2 2 3 4 3 4 2" xfId="1561"/>
    <cellStyle name="20% - Акцент1 2 2 3 4 3 5" xfId="1562"/>
    <cellStyle name="20% - Акцент1 2 2 3 4 3 6" xfId="1563"/>
    <cellStyle name="20% - Акцент1 2 2 3 4 3 7" xfId="1564"/>
    <cellStyle name="20% - Акцент1 2 2 3 4 3 8" xfId="1565"/>
    <cellStyle name="20% - Акцент1 2 2 3 4 3 9" xfId="1566"/>
    <cellStyle name="20% - Акцент1 2 2 3 4 4" xfId="1567"/>
    <cellStyle name="20% - Акцент1 2 2 3 4 4 2" xfId="1568"/>
    <cellStyle name="20% - Акцент1 2 2 3 4 4 2 2" xfId="1569"/>
    <cellStyle name="20% - Акцент1 2 2 3 4 4 2 2 2" xfId="1570"/>
    <cellStyle name="20% - Акцент1 2 2 3 4 4 2 3" xfId="1571"/>
    <cellStyle name="20% - Акцент1 2 2 3 4 4 2 4" xfId="1572"/>
    <cellStyle name="20% - Акцент1 2 2 3 4 4 2 5" xfId="1573"/>
    <cellStyle name="20% - Акцент1 2 2 3 4 4 2 6" xfId="1574"/>
    <cellStyle name="20% - Акцент1 2 2 3 4 4 2 7" xfId="1575"/>
    <cellStyle name="20% - Акцент1 2 2 3 4 4 3" xfId="1576"/>
    <cellStyle name="20% - Акцент1 2 2 3 4 4 3 2" xfId="1577"/>
    <cellStyle name="20% - Акцент1 2 2 3 4 4 4" xfId="1578"/>
    <cellStyle name="20% - Акцент1 2 2 3 4 4 5" xfId="1579"/>
    <cellStyle name="20% - Акцент1 2 2 3 4 4 6" xfId="1580"/>
    <cellStyle name="20% - Акцент1 2 2 3 4 4 7" xfId="1581"/>
    <cellStyle name="20% - Акцент1 2 2 3 4 4 8" xfId="1582"/>
    <cellStyle name="20% - Акцент1 2 2 3 4 4 9" xfId="1583"/>
    <cellStyle name="20% - Акцент1 2 2 3 4 5" xfId="1584"/>
    <cellStyle name="20% - Акцент1 2 2 3 4 5 2" xfId="1585"/>
    <cellStyle name="20% - Акцент1 2 2 3 4 5 2 2" xfId="1586"/>
    <cellStyle name="20% - Акцент1 2 2 3 4 5 2 2 2" xfId="1587"/>
    <cellStyle name="20% - Акцент1 2 2 3 4 5 2 3" xfId="1588"/>
    <cellStyle name="20% - Акцент1 2 2 3 4 5 2 4" xfId="1589"/>
    <cellStyle name="20% - Акцент1 2 2 3 4 5 2 5" xfId="1590"/>
    <cellStyle name="20% - Акцент1 2 2 3 4 5 2 6" xfId="1591"/>
    <cellStyle name="20% - Акцент1 2 2 3 4 5 2 7" xfId="1592"/>
    <cellStyle name="20% - Акцент1 2 2 3 4 5 3" xfId="1593"/>
    <cellStyle name="20% - Акцент1 2 2 3 4 5 3 2" xfId="1594"/>
    <cellStyle name="20% - Акцент1 2 2 3 4 5 4" xfId="1595"/>
    <cellStyle name="20% - Акцент1 2 2 3 4 5 5" xfId="1596"/>
    <cellStyle name="20% - Акцент1 2 2 3 4 5 6" xfId="1597"/>
    <cellStyle name="20% - Акцент1 2 2 3 4 5 7" xfId="1598"/>
    <cellStyle name="20% - Акцент1 2 2 3 4 5 8" xfId="1599"/>
    <cellStyle name="20% - Акцент1 2 2 3 4 5 9" xfId="1600"/>
    <cellStyle name="20% - Акцент1 2 2 3 4 6" xfId="1601"/>
    <cellStyle name="20% - Акцент1 2 2 3 4 6 2" xfId="1602"/>
    <cellStyle name="20% - Акцент1 2 2 3 4 6 2 2" xfId="1603"/>
    <cellStyle name="20% - Акцент1 2 2 3 4 6 3" xfId="1604"/>
    <cellStyle name="20% - Акцент1 2 2 3 4 6 4" xfId="1605"/>
    <cellStyle name="20% - Акцент1 2 2 3 4 6 5" xfId="1606"/>
    <cellStyle name="20% - Акцент1 2 2 3 4 6 6" xfId="1607"/>
    <cellStyle name="20% - Акцент1 2 2 3 4 6 7" xfId="1608"/>
    <cellStyle name="20% - Акцент1 2 2 3 4 7" xfId="1609"/>
    <cellStyle name="20% - Акцент1 2 2 3 4 7 2" xfId="1610"/>
    <cellStyle name="20% - Акцент1 2 2 3 4 8" xfId="1611"/>
    <cellStyle name="20% - Акцент1 2 2 3 4 9" xfId="1612"/>
    <cellStyle name="20% - Акцент1 2 2 3 5" xfId="1613"/>
    <cellStyle name="20% - Акцент1 2 2 3 5 10" xfId="1614"/>
    <cellStyle name="20% - Акцент1 2 2 3 5 2" xfId="1615"/>
    <cellStyle name="20% - Акцент1 2 2 3 5 2 2" xfId="1616"/>
    <cellStyle name="20% - Акцент1 2 2 3 5 2 2 2" xfId="1617"/>
    <cellStyle name="20% - Акцент1 2 2 3 5 2 2 2 2" xfId="1618"/>
    <cellStyle name="20% - Акцент1 2 2 3 5 2 2 3" xfId="1619"/>
    <cellStyle name="20% - Акцент1 2 2 3 5 2 2 4" xfId="1620"/>
    <cellStyle name="20% - Акцент1 2 2 3 5 2 2 5" xfId="1621"/>
    <cellStyle name="20% - Акцент1 2 2 3 5 2 2 6" xfId="1622"/>
    <cellStyle name="20% - Акцент1 2 2 3 5 2 2 7" xfId="1623"/>
    <cellStyle name="20% - Акцент1 2 2 3 5 2 3" xfId="1624"/>
    <cellStyle name="20% - Акцент1 2 2 3 5 2 3 2" xfId="1625"/>
    <cellStyle name="20% - Акцент1 2 2 3 5 2 4" xfId="1626"/>
    <cellStyle name="20% - Акцент1 2 2 3 5 2 5" xfId="1627"/>
    <cellStyle name="20% - Акцент1 2 2 3 5 2 6" xfId="1628"/>
    <cellStyle name="20% - Акцент1 2 2 3 5 2 7" xfId="1629"/>
    <cellStyle name="20% - Акцент1 2 2 3 5 2 8" xfId="1630"/>
    <cellStyle name="20% - Акцент1 2 2 3 5 2 9" xfId="1631"/>
    <cellStyle name="20% - Акцент1 2 2 3 5 3" xfId="1632"/>
    <cellStyle name="20% - Акцент1 2 2 3 5 3 2" xfId="1633"/>
    <cellStyle name="20% - Акцент1 2 2 3 5 3 2 2" xfId="1634"/>
    <cellStyle name="20% - Акцент1 2 2 3 5 3 3" xfId="1635"/>
    <cellStyle name="20% - Акцент1 2 2 3 5 3 4" xfId="1636"/>
    <cellStyle name="20% - Акцент1 2 2 3 5 3 5" xfId="1637"/>
    <cellStyle name="20% - Акцент1 2 2 3 5 3 6" xfId="1638"/>
    <cellStyle name="20% - Акцент1 2 2 3 5 3 7" xfId="1639"/>
    <cellStyle name="20% - Акцент1 2 2 3 5 4" xfId="1640"/>
    <cellStyle name="20% - Акцент1 2 2 3 5 4 2" xfId="1641"/>
    <cellStyle name="20% - Акцент1 2 2 3 5 5" xfId="1642"/>
    <cellStyle name="20% - Акцент1 2 2 3 5 6" xfId="1643"/>
    <cellStyle name="20% - Акцент1 2 2 3 5 7" xfId="1644"/>
    <cellStyle name="20% - Акцент1 2 2 3 5 8" xfId="1645"/>
    <cellStyle name="20% - Акцент1 2 2 3 5 9" xfId="1646"/>
    <cellStyle name="20% - Акцент1 2 2 3 6" xfId="1647"/>
    <cellStyle name="20% - Акцент1 2 2 3 6 10" xfId="1648"/>
    <cellStyle name="20% - Акцент1 2 2 3 6 2" xfId="1649"/>
    <cellStyle name="20% - Акцент1 2 2 3 6 2 2" xfId="1650"/>
    <cellStyle name="20% - Акцент1 2 2 3 6 2 2 2" xfId="1651"/>
    <cellStyle name="20% - Акцент1 2 2 3 6 2 2 2 2" xfId="1652"/>
    <cellStyle name="20% - Акцент1 2 2 3 6 2 2 3" xfId="1653"/>
    <cellStyle name="20% - Акцент1 2 2 3 6 2 2 4" xfId="1654"/>
    <cellStyle name="20% - Акцент1 2 2 3 6 2 2 5" xfId="1655"/>
    <cellStyle name="20% - Акцент1 2 2 3 6 2 2 6" xfId="1656"/>
    <cellStyle name="20% - Акцент1 2 2 3 6 2 2 7" xfId="1657"/>
    <cellStyle name="20% - Акцент1 2 2 3 6 2 3" xfId="1658"/>
    <cellStyle name="20% - Акцент1 2 2 3 6 2 3 2" xfId="1659"/>
    <cellStyle name="20% - Акцент1 2 2 3 6 2 4" xfId="1660"/>
    <cellStyle name="20% - Акцент1 2 2 3 6 2 5" xfId="1661"/>
    <cellStyle name="20% - Акцент1 2 2 3 6 2 6" xfId="1662"/>
    <cellStyle name="20% - Акцент1 2 2 3 6 2 7" xfId="1663"/>
    <cellStyle name="20% - Акцент1 2 2 3 6 2 8" xfId="1664"/>
    <cellStyle name="20% - Акцент1 2 2 3 6 2 9" xfId="1665"/>
    <cellStyle name="20% - Акцент1 2 2 3 6 3" xfId="1666"/>
    <cellStyle name="20% - Акцент1 2 2 3 6 3 2" xfId="1667"/>
    <cellStyle name="20% - Акцент1 2 2 3 6 3 2 2" xfId="1668"/>
    <cellStyle name="20% - Акцент1 2 2 3 6 3 3" xfId="1669"/>
    <cellStyle name="20% - Акцент1 2 2 3 6 3 4" xfId="1670"/>
    <cellStyle name="20% - Акцент1 2 2 3 6 3 5" xfId="1671"/>
    <cellStyle name="20% - Акцент1 2 2 3 6 3 6" xfId="1672"/>
    <cellStyle name="20% - Акцент1 2 2 3 6 3 7" xfId="1673"/>
    <cellStyle name="20% - Акцент1 2 2 3 6 4" xfId="1674"/>
    <cellStyle name="20% - Акцент1 2 2 3 6 4 2" xfId="1675"/>
    <cellStyle name="20% - Акцент1 2 2 3 6 5" xfId="1676"/>
    <cellStyle name="20% - Акцент1 2 2 3 6 6" xfId="1677"/>
    <cellStyle name="20% - Акцент1 2 2 3 6 7" xfId="1678"/>
    <cellStyle name="20% - Акцент1 2 2 3 6 8" xfId="1679"/>
    <cellStyle name="20% - Акцент1 2 2 3 6 9" xfId="1680"/>
    <cellStyle name="20% - Акцент1 2 2 3 7" xfId="1681"/>
    <cellStyle name="20% - Акцент1 2 2 3 7 2" xfId="1682"/>
    <cellStyle name="20% - Акцент1 2 2 3 7 2 2" xfId="1683"/>
    <cellStyle name="20% - Акцент1 2 2 3 7 2 2 2" xfId="1684"/>
    <cellStyle name="20% - Акцент1 2 2 3 7 2 3" xfId="1685"/>
    <cellStyle name="20% - Акцент1 2 2 3 7 2 4" xfId="1686"/>
    <cellStyle name="20% - Акцент1 2 2 3 7 2 5" xfId="1687"/>
    <cellStyle name="20% - Акцент1 2 2 3 7 2 6" xfId="1688"/>
    <cellStyle name="20% - Акцент1 2 2 3 7 2 7" xfId="1689"/>
    <cellStyle name="20% - Акцент1 2 2 3 7 3" xfId="1690"/>
    <cellStyle name="20% - Акцент1 2 2 3 7 3 2" xfId="1691"/>
    <cellStyle name="20% - Акцент1 2 2 3 7 4" xfId="1692"/>
    <cellStyle name="20% - Акцент1 2 2 3 7 5" xfId="1693"/>
    <cellStyle name="20% - Акцент1 2 2 3 7 6" xfId="1694"/>
    <cellStyle name="20% - Акцент1 2 2 3 7 7" xfId="1695"/>
    <cellStyle name="20% - Акцент1 2 2 3 7 8" xfId="1696"/>
    <cellStyle name="20% - Акцент1 2 2 3 7 9" xfId="1697"/>
    <cellStyle name="20% - Акцент1 2 2 3 8" xfId="1698"/>
    <cellStyle name="20% - Акцент1 2 2 3 8 2" xfId="1699"/>
    <cellStyle name="20% - Акцент1 2 2 3 8 2 2" xfId="1700"/>
    <cellStyle name="20% - Акцент1 2 2 3 8 2 2 2" xfId="1701"/>
    <cellStyle name="20% - Акцент1 2 2 3 8 2 3" xfId="1702"/>
    <cellStyle name="20% - Акцент1 2 2 3 8 2 4" xfId="1703"/>
    <cellStyle name="20% - Акцент1 2 2 3 8 2 5" xfId="1704"/>
    <cellStyle name="20% - Акцент1 2 2 3 8 2 6" xfId="1705"/>
    <cellStyle name="20% - Акцент1 2 2 3 8 2 7" xfId="1706"/>
    <cellStyle name="20% - Акцент1 2 2 3 8 3" xfId="1707"/>
    <cellStyle name="20% - Акцент1 2 2 3 8 3 2" xfId="1708"/>
    <cellStyle name="20% - Акцент1 2 2 3 8 4" xfId="1709"/>
    <cellStyle name="20% - Акцент1 2 2 3 8 5" xfId="1710"/>
    <cellStyle name="20% - Акцент1 2 2 3 8 6" xfId="1711"/>
    <cellStyle name="20% - Акцент1 2 2 3 8 7" xfId="1712"/>
    <cellStyle name="20% - Акцент1 2 2 3 8 8" xfId="1713"/>
    <cellStyle name="20% - Акцент1 2 2 3 8 9" xfId="1714"/>
    <cellStyle name="20% - Акцент1 2 2 3 9" xfId="1715"/>
    <cellStyle name="20% - Акцент1 2 2 3 9 2" xfId="1716"/>
    <cellStyle name="20% - Акцент1 2 2 3 9 2 2" xfId="1717"/>
    <cellStyle name="20% - Акцент1 2 2 3 9 2 2 2" xfId="1718"/>
    <cellStyle name="20% - Акцент1 2 2 3 9 2 3" xfId="1719"/>
    <cellStyle name="20% - Акцент1 2 2 3 9 2 4" xfId="1720"/>
    <cellStyle name="20% - Акцент1 2 2 3 9 2 5" xfId="1721"/>
    <cellStyle name="20% - Акцент1 2 2 3 9 2 6" xfId="1722"/>
    <cellStyle name="20% - Акцент1 2 2 3 9 2 7" xfId="1723"/>
    <cellStyle name="20% - Акцент1 2 2 3 9 3" xfId="1724"/>
    <cellStyle name="20% - Акцент1 2 2 3 9 3 2" xfId="1725"/>
    <cellStyle name="20% - Акцент1 2 2 3 9 4" xfId="1726"/>
    <cellStyle name="20% - Акцент1 2 2 3 9 5" xfId="1727"/>
    <cellStyle name="20% - Акцент1 2 2 3 9 6" xfId="1728"/>
    <cellStyle name="20% - Акцент1 2 2 3 9 7" xfId="1729"/>
    <cellStyle name="20% - Акцент1 2 2 3 9 8" xfId="1730"/>
    <cellStyle name="20% - Акцент1 2 2 3 9 9" xfId="1731"/>
    <cellStyle name="20% - Акцент1 2 2 4" xfId="1732"/>
    <cellStyle name="20% - Акцент1 2 2 4 10" xfId="1733"/>
    <cellStyle name="20% - Акцент1 2 2 4 11" xfId="1734"/>
    <cellStyle name="20% - Акцент1 2 2 4 12" xfId="1735"/>
    <cellStyle name="20% - Акцент1 2 2 4 13" xfId="1736"/>
    <cellStyle name="20% - Акцент1 2 2 4 14" xfId="1737"/>
    <cellStyle name="20% - Акцент1 2 2 4 2" xfId="1738"/>
    <cellStyle name="20% - Акцент1 2 2 4 2 10" xfId="1739"/>
    <cellStyle name="20% - Акцент1 2 2 4 2 2" xfId="1740"/>
    <cellStyle name="20% - Акцент1 2 2 4 2 2 2" xfId="1741"/>
    <cellStyle name="20% - Акцент1 2 2 4 2 2 2 2" xfId="1742"/>
    <cellStyle name="20% - Акцент1 2 2 4 2 2 2 2 2" xfId="1743"/>
    <cellStyle name="20% - Акцент1 2 2 4 2 2 2 3" xfId="1744"/>
    <cellStyle name="20% - Акцент1 2 2 4 2 2 2 4" xfId="1745"/>
    <cellStyle name="20% - Акцент1 2 2 4 2 2 2 5" xfId="1746"/>
    <cellStyle name="20% - Акцент1 2 2 4 2 2 2 6" xfId="1747"/>
    <cellStyle name="20% - Акцент1 2 2 4 2 2 2 7" xfId="1748"/>
    <cellStyle name="20% - Акцент1 2 2 4 2 2 3" xfId="1749"/>
    <cellStyle name="20% - Акцент1 2 2 4 2 2 3 2" xfId="1750"/>
    <cellStyle name="20% - Акцент1 2 2 4 2 2 4" xfId="1751"/>
    <cellStyle name="20% - Акцент1 2 2 4 2 2 5" xfId="1752"/>
    <cellStyle name="20% - Акцент1 2 2 4 2 2 6" xfId="1753"/>
    <cellStyle name="20% - Акцент1 2 2 4 2 2 7" xfId="1754"/>
    <cellStyle name="20% - Акцент1 2 2 4 2 2 8" xfId="1755"/>
    <cellStyle name="20% - Акцент1 2 2 4 2 2 9" xfId="1756"/>
    <cellStyle name="20% - Акцент1 2 2 4 2 3" xfId="1757"/>
    <cellStyle name="20% - Акцент1 2 2 4 2 3 2" xfId="1758"/>
    <cellStyle name="20% - Акцент1 2 2 4 2 3 2 2" xfId="1759"/>
    <cellStyle name="20% - Акцент1 2 2 4 2 3 3" xfId="1760"/>
    <cellStyle name="20% - Акцент1 2 2 4 2 3 4" xfId="1761"/>
    <cellStyle name="20% - Акцент1 2 2 4 2 3 5" xfId="1762"/>
    <cellStyle name="20% - Акцент1 2 2 4 2 3 6" xfId="1763"/>
    <cellStyle name="20% - Акцент1 2 2 4 2 3 7" xfId="1764"/>
    <cellStyle name="20% - Акцент1 2 2 4 2 4" xfId="1765"/>
    <cellStyle name="20% - Акцент1 2 2 4 2 4 2" xfId="1766"/>
    <cellStyle name="20% - Акцент1 2 2 4 2 5" xfId="1767"/>
    <cellStyle name="20% - Акцент1 2 2 4 2 6" xfId="1768"/>
    <cellStyle name="20% - Акцент1 2 2 4 2 7" xfId="1769"/>
    <cellStyle name="20% - Акцент1 2 2 4 2 8" xfId="1770"/>
    <cellStyle name="20% - Акцент1 2 2 4 2 9" xfId="1771"/>
    <cellStyle name="20% - Акцент1 2 2 4 3" xfId="1772"/>
    <cellStyle name="20% - Акцент1 2 2 4 3 10" xfId="1773"/>
    <cellStyle name="20% - Акцент1 2 2 4 3 2" xfId="1774"/>
    <cellStyle name="20% - Акцент1 2 2 4 3 2 2" xfId="1775"/>
    <cellStyle name="20% - Акцент1 2 2 4 3 2 2 2" xfId="1776"/>
    <cellStyle name="20% - Акцент1 2 2 4 3 2 2 2 2" xfId="1777"/>
    <cellStyle name="20% - Акцент1 2 2 4 3 2 2 3" xfId="1778"/>
    <cellStyle name="20% - Акцент1 2 2 4 3 2 2 4" xfId="1779"/>
    <cellStyle name="20% - Акцент1 2 2 4 3 2 2 5" xfId="1780"/>
    <cellStyle name="20% - Акцент1 2 2 4 3 2 2 6" xfId="1781"/>
    <cellStyle name="20% - Акцент1 2 2 4 3 2 2 7" xfId="1782"/>
    <cellStyle name="20% - Акцент1 2 2 4 3 2 3" xfId="1783"/>
    <cellStyle name="20% - Акцент1 2 2 4 3 2 3 2" xfId="1784"/>
    <cellStyle name="20% - Акцент1 2 2 4 3 2 4" xfId="1785"/>
    <cellStyle name="20% - Акцент1 2 2 4 3 2 5" xfId="1786"/>
    <cellStyle name="20% - Акцент1 2 2 4 3 2 6" xfId="1787"/>
    <cellStyle name="20% - Акцент1 2 2 4 3 2 7" xfId="1788"/>
    <cellStyle name="20% - Акцент1 2 2 4 3 2 8" xfId="1789"/>
    <cellStyle name="20% - Акцент1 2 2 4 3 2 9" xfId="1790"/>
    <cellStyle name="20% - Акцент1 2 2 4 3 3" xfId="1791"/>
    <cellStyle name="20% - Акцент1 2 2 4 3 3 2" xfId="1792"/>
    <cellStyle name="20% - Акцент1 2 2 4 3 3 2 2" xfId="1793"/>
    <cellStyle name="20% - Акцент1 2 2 4 3 3 3" xfId="1794"/>
    <cellStyle name="20% - Акцент1 2 2 4 3 3 4" xfId="1795"/>
    <cellStyle name="20% - Акцент1 2 2 4 3 3 5" xfId="1796"/>
    <cellStyle name="20% - Акцент1 2 2 4 3 3 6" xfId="1797"/>
    <cellStyle name="20% - Акцент1 2 2 4 3 3 7" xfId="1798"/>
    <cellStyle name="20% - Акцент1 2 2 4 3 4" xfId="1799"/>
    <cellStyle name="20% - Акцент1 2 2 4 3 4 2" xfId="1800"/>
    <cellStyle name="20% - Акцент1 2 2 4 3 5" xfId="1801"/>
    <cellStyle name="20% - Акцент1 2 2 4 3 6" xfId="1802"/>
    <cellStyle name="20% - Акцент1 2 2 4 3 7" xfId="1803"/>
    <cellStyle name="20% - Акцент1 2 2 4 3 8" xfId="1804"/>
    <cellStyle name="20% - Акцент1 2 2 4 3 9" xfId="1805"/>
    <cellStyle name="20% - Акцент1 2 2 4 4" xfId="1806"/>
    <cellStyle name="20% - Акцент1 2 2 4 4 10" xfId="1807"/>
    <cellStyle name="20% - Акцент1 2 2 4 4 2" xfId="1808"/>
    <cellStyle name="20% - Акцент1 2 2 4 4 2 2" xfId="1809"/>
    <cellStyle name="20% - Акцент1 2 2 4 4 2 2 2" xfId="1810"/>
    <cellStyle name="20% - Акцент1 2 2 4 4 2 2 2 2" xfId="1811"/>
    <cellStyle name="20% - Акцент1 2 2 4 4 2 2 3" xfId="1812"/>
    <cellStyle name="20% - Акцент1 2 2 4 4 2 2 4" xfId="1813"/>
    <cellStyle name="20% - Акцент1 2 2 4 4 2 2 5" xfId="1814"/>
    <cellStyle name="20% - Акцент1 2 2 4 4 2 2 6" xfId="1815"/>
    <cellStyle name="20% - Акцент1 2 2 4 4 2 2 7" xfId="1816"/>
    <cellStyle name="20% - Акцент1 2 2 4 4 2 3" xfId="1817"/>
    <cellStyle name="20% - Акцент1 2 2 4 4 2 3 2" xfId="1818"/>
    <cellStyle name="20% - Акцент1 2 2 4 4 2 4" xfId="1819"/>
    <cellStyle name="20% - Акцент1 2 2 4 4 2 5" xfId="1820"/>
    <cellStyle name="20% - Акцент1 2 2 4 4 2 6" xfId="1821"/>
    <cellStyle name="20% - Акцент1 2 2 4 4 2 7" xfId="1822"/>
    <cellStyle name="20% - Акцент1 2 2 4 4 2 8" xfId="1823"/>
    <cellStyle name="20% - Акцент1 2 2 4 4 2 9" xfId="1824"/>
    <cellStyle name="20% - Акцент1 2 2 4 4 3" xfId="1825"/>
    <cellStyle name="20% - Акцент1 2 2 4 4 3 2" xfId="1826"/>
    <cellStyle name="20% - Акцент1 2 2 4 4 3 2 2" xfId="1827"/>
    <cellStyle name="20% - Акцент1 2 2 4 4 3 3" xfId="1828"/>
    <cellStyle name="20% - Акцент1 2 2 4 4 3 4" xfId="1829"/>
    <cellStyle name="20% - Акцент1 2 2 4 4 3 5" xfId="1830"/>
    <cellStyle name="20% - Акцент1 2 2 4 4 3 6" xfId="1831"/>
    <cellStyle name="20% - Акцент1 2 2 4 4 3 7" xfId="1832"/>
    <cellStyle name="20% - Акцент1 2 2 4 4 4" xfId="1833"/>
    <cellStyle name="20% - Акцент1 2 2 4 4 4 2" xfId="1834"/>
    <cellStyle name="20% - Акцент1 2 2 4 4 5" xfId="1835"/>
    <cellStyle name="20% - Акцент1 2 2 4 4 6" xfId="1836"/>
    <cellStyle name="20% - Акцент1 2 2 4 4 7" xfId="1837"/>
    <cellStyle name="20% - Акцент1 2 2 4 4 8" xfId="1838"/>
    <cellStyle name="20% - Акцент1 2 2 4 4 9" xfId="1839"/>
    <cellStyle name="20% - Акцент1 2 2 4 5" xfId="1840"/>
    <cellStyle name="20% - Акцент1 2 2 4 5 2" xfId="1841"/>
    <cellStyle name="20% - Акцент1 2 2 4 5 2 2" xfId="1842"/>
    <cellStyle name="20% - Акцент1 2 2 4 5 2 2 2" xfId="1843"/>
    <cellStyle name="20% - Акцент1 2 2 4 5 2 3" xfId="1844"/>
    <cellStyle name="20% - Акцент1 2 2 4 5 2 4" xfId="1845"/>
    <cellStyle name="20% - Акцент1 2 2 4 5 2 5" xfId="1846"/>
    <cellStyle name="20% - Акцент1 2 2 4 5 2 6" xfId="1847"/>
    <cellStyle name="20% - Акцент1 2 2 4 5 2 7" xfId="1848"/>
    <cellStyle name="20% - Акцент1 2 2 4 5 3" xfId="1849"/>
    <cellStyle name="20% - Акцент1 2 2 4 5 3 2" xfId="1850"/>
    <cellStyle name="20% - Акцент1 2 2 4 5 4" xfId="1851"/>
    <cellStyle name="20% - Акцент1 2 2 4 5 5" xfId="1852"/>
    <cellStyle name="20% - Акцент1 2 2 4 5 6" xfId="1853"/>
    <cellStyle name="20% - Акцент1 2 2 4 5 7" xfId="1854"/>
    <cellStyle name="20% - Акцент1 2 2 4 5 8" xfId="1855"/>
    <cellStyle name="20% - Акцент1 2 2 4 5 9" xfId="1856"/>
    <cellStyle name="20% - Акцент1 2 2 4 6" xfId="1857"/>
    <cellStyle name="20% - Акцент1 2 2 4 6 2" xfId="1858"/>
    <cellStyle name="20% - Акцент1 2 2 4 6 2 2" xfId="1859"/>
    <cellStyle name="20% - Акцент1 2 2 4 6 2 2 2" xfId="1860"/>
    <cellStyle name="20% - Акцент1 2 2 4 6 2 3" xfId="1861"/>
    <cellStyle name="20% - Акцент1 2 2 4 6 2 4" xfId="1862"/>
    <cellStyle name="20% - Акцент1 2 2 4 6 2 5" xfId="1863"/>
    <cellStyle name="20% - Акцент1 2 2 4 6 2 6" xfId="1864"/>
    <cellStyle name="20% - Акцент1 2 2 4 6 2 7" xfId="1865"/>
    <cellStyle name="20% - Акцент1 2 2 4 6 3" xfId="1866"/>
    <cellStyle name="20% - Акцент1 2 2 4 6 3 2" xfId="1867"/>
    <cellStyle name="20% - Акцент1 2 2 4 6 4" xfId="1868"/>
    <cellStyle name="20% - Акцент1 2 2 4 6 5" xfId="1869"/>
    <cellStyle name="20% - Акцент1 2 2 4 6 6" xfId="1870"/>
    <cellStyle name="20% - Акцент1 2 2 4 6 7" xfId="1871"/>
    <cellStyle name="20% - Акцент1 2 2 4 6 8" xfId="1872"/>
    <cellStyle name="20% - Акцент1 2 2 4 6 9" xfId="1873"/>
    <cellStyle name="20% - Акцент1 2 2 4 7" xfId="1874"/>
    <cellStyle name="20% - Акцент1 2 2 4 7 2" xfId="1875"/>
    <cellStyle name="20% - Акцент1 2 2 4 7 2 2" xfId="1876"/>
    <cellStyle name="20% - Акцент1 2 2 4 7 3" xfId="1877"/>
    <cellStyle name="20% - Акцент1 2 2 4 7 4" xfId="1878"/>
    <cellStyle name="20% - Акцент1 2 2 4 7 5" xfId="1879"/>
    <cellStyle name="20% - Акцент1 2 2 4 7 6" xfId="1880"/>
    <cellStyle name="20% - Акцент1 2 2 4 7 7" xfId="1881"/>
    <cellStyle name="20% - Акцент1 2 2 4 8" xfId="1882"/>
    <cellStyle name="20% - Акцент1 2 2 4 8 2" xfId="1883"/>
    <cellStyle name="20% - Акцент1 2 2 4 9" xfId="1884"/>
    <cellStyle name="20% - Акцент1 2 2 5" xfId="1885"/>
    <cellStyle name="20% - Акцент1 2 2 5 10" xfId="1886"/>
    <cellStyle name="20% - Акцент1 2 2 5 11" xfId="1887"/>
    <cellStyle name="20% - Акцент1 2 2 5 12" xfId="1888"/>
    <cellStyle name="20% - Акцент1 2 2 5 13" xfId="1889"/>
    <cellStyle name="20% - Акцент1 2 2 5 14" xfId="1890"/>
    <cellStyle name="20% - Акцент1 2 2 5 2" xfId="1891"/>
    <cellStyle name="20% - Акцент1 2 2 5 2 10" xfId="1892"/>
    <cellStyle name="20% - Акцент1 2 2 5 2 2" xfId="1893"/>
    <cellStyle name="20% - Акцент1 2 2 5 2 2 2" xfId="1894"/>
    <cellStyle name="20% - Акцент1 2 2 5 2 2 2 2" xfId="1895"/>
    <cellStyle name="20% - Акцент1 2 2 5 2 2 2 2 2" xfId="1896"/>
    <cellStyle name="20% - Акцент1 2 2 5 2 2 2 3" xfId="1897"/>
    <cellStyle name="20% - Акцент1 2 2 5 2 2 2 4" xfId="1898"/>
    <cellStyle name="20% - Акцент1 2 2 5 2 2 2 5" xfId="1899"/>
    <cellStyle name="20% - Акцент1 2 2 5 2 2 2 6" xfId="1900"/>
    <cellStyle name="20% - Акцент1 2 2 5 2 2 2 7" xfId="1901"/>
    <cellStyle name="20% - Акцент1 2 2 5 2 2 3" xfId="1902"/>
    <cellStyle name="20% - Акцент1 2 2 5 2 2 3 2" xfId="1903"/>
    <cellStyle name="20% - Акцент1 2 2 5 2 2 4" xfId="1904"/>
    <cellStyle name="20% - Акцент1 2 2 5 2 2 5" xfId="1905"/>
    <cellStyle name="20% - Акцент1 2 2 5 2 2 6" xfId="1906"/>
    <cellStyle name="20% - Акцент1 2 2 5 2 2 7" xfId="1907"/>
    <cellStyle name="20% - Акцент1 2 2 5 2 2 8" xfId="1908"/>
    <cellStyle name="20% - Акцент1 2 2 5 2 2 9" xfId="1909"/>
    <cellStyle name="20% - Акцент1 2 2 5 2 3" xfId="1910"/>
    <cellStyle name="20% - Акцент1 2 2 5 2 3 2" xfId="1911"/>
    <cellStyle name="20% - Акцент1 2 2 5 2 3 2 2" xfId="1912"/>
    <cellStyle name="20% - Акцент1 2 2 5 2 3 3" xfId="1913"/>
    <cellStyle name="20% - Акцент1 2 2 5 2 3 4" xfId="1914"/>
    <cellStyle name="20% - Акцент1 2 2 5 2 3 5" xfId="1915"/>
    <cellStyle name="20% - Акцент1 2 2 5 2 3 6" xfId="1916"/>
    <cellStyle name="20% - Акцент1 2 2 5 2 3 7" xfId="1917"/>
    <cellStyle name="20% - Акцент1 2 2 5 2 4" xfId="1918"/>
    <cellStyle name="20% - Акцент1 2 2 5 2 4 2" xfId="1919"/>
    <cellStyle name="20% - Акцент1 2 2 5 2 5" xfId="1920"/>
    <cellStyle name="20% - Акцент1 2 2 5 2 6" xfId="1921"/>
    <cellStyle name="20% - Акцент1 2 2 5 2 7" xfId="1922"/>
    <cellStyle name="20% - Акцент1 2 2 5 2 8" xfId="1923"/>
    <cellStyle name="20% - Акцент1 2 2 5 2 9" xfId="1924"/>
    <cellStyle name="20% - Акцент1 2 2 5 3" xfId="1925"/>
    <cellStyle name="20% - Акцент1 2 2 5 3 10" xfId="1926"/>
    <cellStyle name="20% - Акцент1 2 2 5 3 2" xfId="1927"/>
    <cellStyle name="20% - Акцент1 2 2 5 3 2 2" xfId="1928"/>
    <cellStyle name="20% - Акцент1 2 2 5 3 2 2 2" xfId="1929"/>
    <cellStyle name="20% - Акцент1 2 2 5 3 2 2 2 2" xfId="1930"/>
    <cellStyle name="20% - Акцент1 2 2 5 3 2 2 3" xfId="1931"/>
    <cellStyle name="20% - Акцент1 2 2 5 3 2 2 4" xfId="1932"/>
    <cellStyle name="20% - Акцент1 2 2 5 3 2 2 5" xfId="1933"/>
    <cellStyle name="20% - Акцент1 2 2 5 3 2 2 6" xfId="1934"/>
    <cellStyle name="20% - Акцент1 2 2 5 3 2 2 7" xfId="1935"/>
    <cellStyle name="20% - Акцент1 2 2 5 3 2 3" xfId="1936"/>
    <cellStyle name="20% - Акцент1 2 2 5 3 2 3 2" xfId="1937"/>
    <cellStyle name="20% - Акцент1 2 2 5 3 2 4" xfId="1938"/>
    <cellStyle name="20% - Акцент1 2 2 5 3 2 5" xfId="1939"/>
    <cellStyle name="20% - Акцент1 2 2 5 3 2 6" xfId="1940"/>
    <cellStyle name="20% - Акцент1 2 2 5 3 2 7" xfId="1941"/>
    <cellStyle name="20% - Акцент1 2 2 5 3 2 8" xfId="1942"/>
    <cellStyle name="20% - Акцент1 2 2 5 3 2 9" xfId="1943"/>
    <cellStyle name="20% - Акцент1 2 2 5 3 3" xfId="1944"/>
    <cellStyle name="20% - Акцент1 2 2 5 3 3 2" xfId="1945"/>
    <cellStyle name="20% - Акцент1 2 2 5 3 3 2 2" xfId="1946"/>
    <cellStyle name="20% - Акцент1 2 2 5 3 3 3" xfId="1947"/>
    <cellStyle name="20% - Акцент1 2 2 5 3 3 4" xfId="1948"/>
    <cellStyle name="20% - Акцент1 2 2 5 3 3 5" xfId="1949"/>
    <cellStyle name="20% - Акцент1 2 2 5 3 3 6" xfId="1950"/>
    <cellStyle name="20% - Акцент1 2 2 5 3 3 7" xfId="1951"/>
    <cellStyle name="20% - Акцент1 2 2 5 3 4" xfId="1952"/>
    <cellStyle name="20% - Акцент1 2 2 5 3 4 2" xfId="1953"/>
    <cellStyle name="20% - Акцент1 2 2 5 3 5" xfId="1954"/>
    <cellStyle name="20% - Акцент1 2 2 5 3 6" xfId="1955"/>
    <cellStyle name="20% - Акцент1 2 2 5 3 7" xfId="1956"/>
    <cellStyle name="20% - Акцент1 2 2 5 3 8" xfId="1957"/>
    <cellStyle name="20% - Акцент1 2 2 5 3 9" xfId="1958"/>
    <cellStyle name="20% - Акцент1 2 2 5 4" xfId="1959"/>
    <cellStyle name="20% - Акцент1 2 2 5 4 10" xfId="1960"/>
    <cellStyle name="20% - Акцент1 2 2 5 4 2" xfId="1961"/>
    <cellStyle name="20% - Акцент1 2 2 5 4 2 2" xfId="1962"/>
    <cellStyle name="20% - Акцент1 2 2 5 4 2 2 2" xfId="1963"/>
    <cellStyle name="20% - Акцент1 2 2 5 4 2 2 2 2" xfId="1964"/>
    <cellStyle name="20% - Акцент1 2 2 5 4 2 2 3" xfId="1965"/>
    <cellStyle name="20% - Акцент1 2 2 5 4 2 2 4" xfId="1966"/>
    <cellStyle name="20% - Акцент1 2 2 5 4 2 2 5" xfId="1967"/>
    <cellStyle name="20% - Акцент1 2 2 5 4 2 2 6" xfId="1968"/>
    <cellStyle name="20% - Акцент1 2 2 5 4 2 2 7" xfId="1969"/>
    <cellStyle name="20% - Акцент1 2 2 5 4 2 3" xfId="1970"/>
    <cellStyle name="20% - Акцент1 2 2 5 4 2 3 2" xfId="1971"/>
    <cellStyle name="20% - Акцент1 2 2 5 4 2 4" xfId="1972"/>
    <cellStyle name="20% - Акцент1 2 2 5 4 2 5" xfId="1973"/>
    <cellStyle name="20% - Акцент1 2 2 5 4 2 6" xfId="1974"/>
    <cellStyle name="20% - Акцент1 2 2 5 4 2 7" xfId="1975"/>
    <cellStyle name="20% - Акцент1 2 2 5 4 2 8" xfId="1976"/>
    <cellStyle name="20% - Акцент1 2 2 5 4 2 9" xfId="1977"/>
    <cellStyle name="20% - Акцент1 2 2 5 4 3" xfId="1978"/>
    <cellStyle name="20% - Акцент1 2 2 5 4 3 2" xfId="1979"/>
    <cellStyle name="20% - Акцент1 2 2 5 4 3 2 2" xfId="1980"/>
    <cellStyle name="20% - Акцент1 2 2 5 4 3 3" xfId="1981"/>
    <cellStyle name="20% - Акцент1 2 2 5 4 3 4" xfId="1982"/>
    <cellStyle name="20% - Акцент1 2 2 5 4 3 5" xfId="1983"/>
    <cellStyle name="20% - Акцент1 2 2 5 4 3 6" xfId="1984"/>
    <cellStyle name="20% - Акцент1 2 2 5 4 3 7" xfId="1985"/>
    <cellStyle name="20% - Акцент1 2 2 5 4 4" xfId="1986"/>
    <cellStyle name="20% - Акцент1 2 2 5 4 4 2" xfId="1987"/>
    <cellStyle name="20% - Акцент1 2 2 5 4 5" xfId="1988"/>
    <cellStyle name="20% - Акцент1 2 2 5 4 6" xfId="1989"/>
    <cellStyle name="20% - Акцент1 2 2 5 4 7" xfId="1990"/>
    <cellStyle name="20% - Акцент1 2 2 5 4 8" xfId="1991"/>
    <cellStyle name="20% - Акцент1 2 2 5 4 9" xfId="1992"/>
    <cellStyle name="20% - Акцент1 2 2 5 5" xfId="1993"/>
    <cellStyle name="20% - Акцент1 2 2 5 5 2" xfId="1994"/>
    <cellStyle name="20% - Акцент1 2 2 5 5 2 2" xfId="1995"/>
    <cellStyle name="20% - Акцент1 2 2 5 5 2 2 2" xfId="1996"/>
    <cellStyle name="20% - Акцент1 2 2 5 5 2 3" xfId="1997"/>
    <cellStyle name="20% - Акцент1 2 2 5 5 2 4" xfId="1998"/>
    <cellStyle name="20% - Акцент1 2 2 5 5 2 5" xfId="1999"/>
    <cellStyle name="20% - Акцент1 2 2 5 5 2 6" xfId="2000"/>
    <cellStyle name="20% - Акцент1 2 2 5 5 2 7" xfId="2001"/>
    <cellStyle name="20% - Акцент1 2 2 5 5 3" xfId="2002"/>
    <cellStyle name="20% - Акцент1 2 2 5 5 3 2" xfId="2003"/>
    <cellStyle name="20% - Акцент1 2 2 5 5 4" xfId="2004"/>
    <cellStyle name="20% - Акцент1 2 2 5 5 5" xfId="2005"/>
    <cellStyle name="20% - Акцент1 2 2 5 5 6" xfId="2006"/>
    <cellStyle name="20% - Акцент1 2 2 5 5 7" xfId="2007"/>
    <cellStyle name="20% - Акцент1 2 2 5 5 8" xfId="2008"/>
    <cellStyle name="20% - Акцент1 2 2 5 5 9" xfId="2009"/>
    <cellStyle name="20% - Акцент1 2 2 5 6" xfId="2010"/>
    <cellStyle name="20% - Акцент1 2 2 5 6 2" xfId="2011"/>
    <cellStyle name="20% - Акцент1 2 2 5 6 2 2" xfId="2012"/>
    <cellStyle name="20% - Акцент1 2 2 5 6 2 2 2" xfId="2013"/>
    <cellStyle name="20% - Акцент1 2 2 5 6 2 3" xfId="2014"/>
    <cellStyle name="20% - Акцент1 2 2 5 6 2 4" xfId="2015"/>
    <cellStyle name="20% - Акцент1 2 2 5 6 2 5" xfId="2016"/>
    <cellStyle name="20% - Акцент1 2 2 5 6 2 6" xfId="2017"/>
    <cellStyle name="20% - Акцент1 2 2 5 6 2 7" xfId="2018"/>
    <cellStyle name="20% - Акцент1 2 2 5 6 3" xfId="2019"/>
    <cellStyle name="20% - Акцент1 2 2 5 6 3 2" xfId="2020"/>
    <cellStyle name="20% - Акцент1 2 2 5 6 4" xfId="2021"/>
    <cellStyle name="20% - Акцент1 2 2 5 6 5" xfId="2022"/>
    <cellStyle name="20% - Акцент1 2 2 5 6 6" xfId="2023"/>
    <cellStyle name="20% - Акцент1 2 2 5 6 7" xfId="2024"/>
    <cellStyle name="20% - Акцент1 2 2 5 6 8" xfId="2025"/>
    <cellStyle name="20% - Акцент1 2 2 5 6 9" xfId="2026"/>
    <cellStyle name="20% - Акцент1 2 2 5 7" xfId="2027"/>
    <cellStyle name="20% - Акцент1 2 2 5 7 2" xfId="2028"/>
    <cellStyle name="20% - Акцент1 2 2 5 7 2 2" xfId="2029"/>
    <cellStyle name="20% - Акцент1 2 2 5 7 3" xfId="2030"/>
    <cellStyle name="20% - Акцент1 2 2 5 7 4" xfId="2031"/>
    <cellStyle name="20% - Акцент1 2 2 5 7 5" xfId="2032"/>
    <cellStyle name="20% - Акцент1 2 2 5 7 6" xfId="2033"/>
    <cellStyle name="20% - Акцент1 2 2 5 7 7" xfId="2034"/>
    <cellStyle name="20% - Акцент1 2 2 5 8" xfId="2035"/>
    <cellStyle name="20% - Акцент1 2 2 5 8 2" xfId="2036"/>
    <cellStyle name="20% - Акцент1 2 2 5 9" xfId="2037"/>
    <cellStyle name="20% - Акцент1 2 2 6" xfId="2038"/>
    <cellStyle name="20% - Акцент1 2 2 6 10" xfId="2039"/>
    <cellStyle name="20% - Акцент1 2 2 6 11" xfId="2040"/>
    <cellStyle name="20% - Акцент1 2 2 6 12" xfId="2041"/>
    <cellStyle name="20% - Акцент1 2 2 6 13" xfId="2042"/>
    <cellStyle name="20% - Акцент1 2 2 6 2" xfId="2043"/>
    <cellStyle name="20% - Акцент1 2 2 6 2 10" xfId="2044"/>
    <cellStyle name="20% - Акцент1 2 2 6 2 2" xfId="2045"/>
    <cellStyle name="20% - Акцент1 2 2 6 2 2 2" xfId="2046"/>
    <cellStyle name="20% - Акцент1 2 2 6 2 2 2 2" xfId="2047"/>
    <cellStyle name="20% - Акцент1 2 2 6 2 2 2 2 2" xfId="2048"/>
    <cellStyle name="20% - Акцент1 2 2 6 2 2 2 3" xfId="2049"/>
    <cellStyle name="20% - Акцент1 2 2 6 2 2 2 4" xfId="2050"/>
    <cellStyle name="20% - Акцент1 2 2 6 2 2 2 5" xfId="2051"/>
    <cellStyle name="20% - Акцент1 2 2 6 2 2 2 6" xfId="2052"/>
    <cellStyle name="20% - Акцент1 2 2 6 2 2 2 7" xfId="2053"/>
    <cellStyle name="20% - Акцент1 2 2 6 2 2 3" xfId="2054"/>
    <cellStyle name="20% - Акцент1 2 2 6 2 2 3 2" xfId="2055"/>
    <cellStyle name="20% - Акцент1 2 2 6 2 2 4" xfId="2056"/>
    <cellStyle name="20% - Акцент1 2 2 6 2 2 5" xfId="2057"/>
    <cellStyle name="20% - Акцент1 2 2 6 2 2 6" xfId="2058"/>
    <cellStyle name="20% - Акцент1 2 2 6 2 2 7" xfId="2059"/>
    <cellStyle name="20% - Акцент1 2 2 6 2 2 8" xfId="2060"/>
    <cellStyle name="20% - Акцент1 2 2 6 2 2 9" xfId="2061"/>
    <cellStyle name="20% - Акцент1 2 2 6 2 3" xfId="2062"/>
    <cellStyle name="20% - Акцент1 2 2 6 2 3 2" xfId="2063"/>
    <cellStyle name="20% - Акцент1 2 2 6 2 3 2 2" xfId="2064"/>
    <cellStyle name="20% - Акцент1 2 2 6 2 3 3" xfId="2065"/>
    <cellStyle name="20% - Акцент1 2 2 6 2 3 4" xfId="2066"/>
    <cellStyle name="20% - Акцент1 2 2 6 2 3 5" xfId="2067"/>
    <cellStyle name="20% - Акцент1 2 2 6 2 3 6" xfId="2068"/>
    <cellStyle name="20% - Акцент1 2 2 6 2 3 7" xfId="2069"/>
    <cellStyle name="20% - Акцент1 2 2 6 2 4" xfId="2070"/>
    <cellStyle name="20% - Акцент1 2 2 6 2 4 2" xfId="2071"/>
    <cellStyle name="20% - Акцент1 2 2 6 2 5" xfId="2072"/>
    <cellStyle name="20% - Акцент1 2 2 6 2 6" xfId="2073"/>
    <cellStyle name="20% - Акцент1 2 2 6 2 7" xfId="2074"/>
    <cellStyle name="20% - Акцент1 2 2 6 2 8" xfId="2075"/>
    <cellStyle name="20% - Акцент1 2 2 6 2 9" xfId="2076"/>
    <cellStyle name="20% - Акцент1 2 2 6 3" xfId="2077"/>
    <cellStyle name="20% - Акцент1 2 2 6 3 10" xfId="2078"/>
    <cellStyle name="20% - Акцент1 2 2 6 3 2" xfId="2079"/>
    <cellStyle name="20% - Акцент1 2 2 6 3 2 2" xfId="2080"/>
    <cellStyle name="20% - Акцент1 2 2 6 3 2 2 2" xfId="2081"/>
    <cellStyle name="20% - Акцент1 2 2 6 3 2 2 2 2" xfId="2082"/>
    <cellStyle name="20% - Акцент1 2 2 6 3 2 2 3" xfId="2083"/>
    <cellStyle name="20% - Акцент1 2 2 6 3 2 2 4" xfId="2084"/>
    <cellStyle name="20% - Акцент1 2 2 6 3 2 2 5" xfId="2085"/>
    <cellStyle name="20% - Акцент1 2 2 6 3 2 2 6" xfId="2086"/>
    <cellStyle name="20% - Акцент1 2 2 6 3 2 2 7" xfId="2087"/>
    <cellStyle name="20% - Акцент1 2 2 6 3 2 3" xfId="2088"/>
    <cellStyle name="20% - Акцент1 2 2 6 3 2 3 2" xfId="2089"/>
    <cellStyle name="20% - Акцент1 2 2 6 3 2 4" xfId="2090"/>
    <cellStyle name="20% - Акцент1 2 2 6 3 2 5" xfId="2091"/>
    <cellStyle name="20% - Акцент1 2 2 6 3 2 6" xfId="2092"/>
    <cellStyle name="20% - Акцент1 2 2 6 3 2 7" xfId="2093"/>
    <cellStyle name="20% - Акцент1 2 2 6 3 2 8" xfId="2094"/>
    <cellStyle name="20% - Акцент1 2 2 6 3 2 9" xfId="2095"/>
    <cellStyle name="20% - Акцент1 2 2 6 3 3" xfId="2096"/>
    <cellStyle name="20% - Акцент1 2 2 6 3 3 2" xfId="2097"/>
    <cellStyle name="20% - Акцент1 2 2 6 3 3 2 2" xfId="2098"/>
    <cellStyle name="20% - Акцент1 2 2 6 3 3 3" xfId="2099"/>
    <cellStyle name="20% - Акцент1 2 2 6 3 3 4" xfId="2100"/>
    <cellStyle name="20% - Акцент1 2 2 6 3 3 5" xfId="2101"/>
    <cellStyle name="20% - Акцент1 2 2 6 3 3 6" xfId="2102"/>
    <cellStyle name="20% - Акцент1 2 2 6 3 3 7" xfId="2103"/>
    <cellStyle name="20% - Акцент1 2 2 6 3 4" xfId="2104"/>
    <cellStyle name="20% - Акцент1 2 2 6 3 4 2" xfId="2105"/>
    <cellStyle name="20% - Акцент1 2 2 6 3 5" xfId="2106"/>
    <cellStyle name="20% - Акцент1 2 2 6 3 6" xfId="2107"/>
    <cellStyle name="20% - Акцент1 2 2 6 3 7" xfId="2108"/>
    <cellStyle name="20% - Акцент1 2 2 6 3 8" xfId="2109"/>
    <cellStyle name="20% - Акцент1 2 2 6 3 9" xfId="2110"/>
    <cellStyle name="20% - Акцент1 2 2 6 4" xfId="2111"/>
    <cellStyle name="20% - Акцент1 2 2 6 4 2" xfId="2112"/>
    <cellStyle name="20% - Акцент1 2 2 6 4 2 2" xfId="2113"/>
    <cellStyle name="20% - Акцент1 2 2 6 4 2 2 2" xfId="2114"/>
    <cellStyle name="20% - Акцент1 2 2 6 4 2 3" xfId="2115"/>
    <cellStyle name="20% - Акцент1 2 2 6 4 2 4" xfId="2116"/>
    <cellStyle name="20% - Акцент1 2 2 6 4 2 5" xfId="2117"/>
    <cellStyle name="20% - Акцент1 2 2 6 4 2 6" xfId="2118"/>
    <cellStyle name="20% - Акцент1 2 2 6 4 2 7" xfId="2119"/>
    <cellStyle name="20% - Акцент1 2 2 6 4 3" xfId="2120"/>
    <cellStyle name="20% - Акцент1 2 2 6 4 3 2" xfId="2121"/>
    <cellStyle name="20% - Акцент1 2 2 6 4 4" xfId="2122"/>
    <cellStyle name="20% - Акцент1 2 2 6 4 5" xfId="2123"/>
    <cellStyle name="20% - Акцент1 2 2 6 4 6" xfId="2124"/>
    <cellStyle name="20% - Акцент1 2 2 6 4 7" xfId="2125"/>
    <cellStyle name="20% - Акцент1 2 2 6 4 8" xfId="2126"/>
    <cellStyle name="20% - Акцент1 2 2 6 4 9" xfId="2127"/>
    <cellStyle name="20% - Акцент1 2 2 6 5" xfId="2128"/>
    <cellStyle name="20% - Акцент1 2 2 6 5 2" xfId="2129"/>
    <cellStyle name="20% - Акцент1 2 2 6 5 2 2" xfId="2130"/>
    <cellStyle name="20% - Акцент1 2 2 6 5 2 2 2" xfId="2131"/>
    <cellStyle name="20% - Акцент1 2 2 6 5 2 3" xfId="2132"/>
    <cellStyle name="20% - Акцент1 2 2 6 5 2 4" xfId="2133"/>
    <cellStyle name="20% - Акцент1 2 2 6 5 2 5" xfId="2134"/>
    <cellStyle name="20% - Акцент1 2 2 6 5 2 6" xfId="2135"/>
    <cellStyle name="20% - Акцент1 2 2 6 5 2 7" xfId="2136"/>
    <cellStyle name="20% - Акцент1 2 2 6 5 3" xfId="2137"/>
    <cellStyle name="20% - Акцент1 2 2 6 5 3 2" xfId="2138"/>
    <cellStyle name="20% - Акцент1 2 2 6 5 4" xfId="2139"/>
    <cellStyle name="20% - Акцент1 2 2 6 5 5" xfId="2140"/>
    <cellStyle name="20% - Акцент1 2 2 6 5 6" xfId="2141"/>
    <cellStyle name="20% - Акцент1 2 2 6 5 7" xfId="2142"/>
    <cellStyle name="20% - Акцент1 2 2 6 5 8" xfId="2143"/>
    <cellStyle name="20% - Акцент1 2 2 6 5 9" xfId="2144"/>
    <cellStyle name="20% - Акцент1 2 2 6 6" xfId="2145"/>
    <cellStyle name="20% - Акцент1 2 2 6 6 2" xfId="2146"/>
    <cellStyle name="20% - Акцент1 2 2 6 6 2 2" xfId="2147"/>
    <cellStyle name="20% - Акцент1 2 2 6 6 3" xfId="2148"/>
    <cellStyle name="20% - Акцент1 2 2 6 6 4" xfId="2149"/>
    <cellStyle name="20% - Акцент1 2 2 6 6 5" xfId="2150"/>
    <cellStyle name="20% - Акцент1 2 2 6 6 6" xfId="2151"/>
    <cellStyle name="20% - Акцент1 2 2 6 6 7" xfId="2152"/>
    <cellStyle name="20% - Акцент1 2 2 6 7" xfId="2153"/>
    <cellStyle name="20% - Акцент1 2 2 6 7 2" xfId="2154"/>
    <cellStyle name="20% - Акцент1 2 2 6 8" xfId="2155"/>
    <cellStyle name="20% - Акцент1 2 2 6 9" xfId="2156"/>
    <cellStyle name="20% - Акцент1 2 2 7" xfId="2157"/>
    <cellStyle name="20% - Акцент1 2 2 7 10" xfId="2158"/>
    <cellStyle name="20% - Акцент1 2 2 7 11" xfId="2159"/>
    <cellStyle name="20% - Акцент1 2 2 7 12" xfId="2160"/>
    <cellStyle name="20% - Акцент1 2 2 7 13" xfId="2161"/>
    <cellStyle name="20% - Акцент1 2 2 7 2" xfId="2162"/>
    <cellStyle name="20% - Акцент1 2 2 7 2 10" xfId="2163"/>
    <cellStyle name="20% - Акцент1 2 2 7 2 2" xfId="2164"/>
    <cellStyle name="20% - Акцент1 2 2 7 2 2 2" xfId="2165"/>
    <cellStyle name="20% - Акцент1 2 2 7 2 2 2 2" xfId="2166"/>
    <cellStyle name="20% - Акцент1 2 2 7 2 2 2 2 2" xfId="2167"/>
    <cellStyle name="20% - Акцент1 2 2 7 2 2 2 3" xfId="2168"/>
    <cellStyle name="20% - Акцент1 2 2 7 2 2 2 4" xfId="2169"/>
    <cellStyle name="20% - Акцент1 2 2 7 2 2 2 5" xfId="2170"/>
    <cellStyle name="20% - Акцент1 2 2 7 2 2 2 6" xfId="2171"/>
    <cellStyle name="20% - Акцент1 2 2 7 2 2 2 7" xfId="2172"/>
    <cellStyle name="20% - Акцент1 2 2 7 2 2 3" xfId="2173"/>
    <cellStyle name="20% - Акцент1 2 2 7 2 2 3 2" xfId="2174"/>
    <cellStyle name="20% - Акцент1 2 2 7 2 2 4" xfId="2175"/>
    <cellStyle name="20% - Акцент1 2 2 7 2 2 5" xfId="2176"/>
    <cellStyle name="20% - Акцент1 2 2 7 2 2 6" xfId="2177"/>
    <cellStyle name="20% - Акцент1 2 2 7 2 2 7" xfId="2178"/>
    <cellStyle name="20% - Акцент1 2 2 7 2 2 8" xfId="2179"/>
    <cellStyle name="20% - Акцент1 2 2 7 2 2 9" xfId="2180"/>
    <cellStyle name="20% - Акцент1 2 2 7 2 3" xfId="2181"/>
    <cellStyle name="20% - Акцент1 2 2 7 2 3 2" xfId="2182"/>
    <cellStyle name="20% - Акцент1 2 2 7 2 3 2 2" xfId="2183"/>
    <cellStyle name="20% - Акцент1 2 2 7 2 3 3" xfId="2184"/>
    <cellStyle name="20% - Акцент1 2 2 7 2 3 4" xfId="2185"/>
    <cellStyle name="20% - Акцент1 2 2 7 2 3 5" xfId="2186"/>
    <cellStyle name="20% - Акцент1 2 2 7 2 3 6" xfId="2187"/>
    <cellStyle name="20% - Акцент1 2 2 7 2 3 7" xfId="2188"/>
    <cellStyle name="20% - Акцент1 2 2 7 2 4" xfId="2189"/>
    <cellStyle name="20% - Акцент1 2 2 7 2 4 2" xfId="2190"/>
    <cellStyle name="20% - Акцент1 2 2 7 2 5" xfId="2191"/>
    <cellStyle name="20% - Акцент1 2 2 7 2 6" xfId="2192"/>
    <cellStyle name="20% - Акцент1 2 2 7 2 7" xfId="2193"/>
    <cellStyle name="20% - Акцент1 2 2 7 2 8" xfId="2194"/>
    <cellStyle name="20% - Акцент1 2 2 7 2 9" xfId="2195"/>
    <cellStyle name="20% - Акцент1 2 2 7 3" xfId="2196"/>
    <cellStyle name="20% - Акцент1 2 2 7 3 10" xfId="2197"/>
    <cellStyle name="20% - Акцент1 2 2 7 3 2" xfId="2198"/>
    <cellStyle name="20% - Акцент1 2 2 7 3 2 2" xfId="2199"/>
    <cellStyle name="20% - Акцент1 2 2 7 3 2 2 2" xfId="2200"/>
    <cellStyle name="20% - Акцент1 2 2 7 3 2 2 2 2" xfId="2201"/>
    <cellStyle name="20% - Акцент1 2 2 7 3 2 2 3" xfId="2202"/>
    <cellStyle name="20% - Акцент1 2 2 7 3 2 2 4" xfId="2203"/>
    <cellStyle name="20% - Акцент1 2 2 7 3 2 2 5" xfId="2204"/>
    <cellStyle name="20% - Акцент1 2 2 7 3 2 2 6" xfId="2205"/>
    <cellStyle name="20% - Акцент1 2 2 7 3 2 2 7" xfId="2206"/>
    <cellStyle name="20% - Акцент1 2 2 7 3 2 3" xfId="2207"/>
    <cellStyle name="20% - Акцент1 2 2 7 3 2 3 2" xfId="2208"/>
    <cellStyle name="20% - Акцент1 2 2 7 3 2 4" xfId="2209"/>
    <cellStyle name="20% - Акцент1 2 2 7 3 2 5" xfId="2210"/>
    <cellStyle name="20% - Акцент1 2 2 7 3 2 6" xfId="2211"/>
    <cellStyle name="20% - Акцент1 2 2 7 3 2 7" xfId="2212"/>
    <cellStyle name="20% - Акцент1 2 2 7 3 2 8" xfId="2213"/>
    <cellStyle name="20% - Акцент1 2 2 7 3 2 9" xfId="2214"/>
    <cellStyle name="20% - Акцент1 2 2 7 3 3" xfId="2215"/>
    <cellStyle name="20% - Акцент1 2 2 7 3 3 2" xfId="2216"/>
    <cellStyle name="20% - Акцент1 2 2 7 3 3 2 2" xfId="2217"/>
    <cellStyle name="20% - Акцент1 2 2 7 3 3 3" xfId="2218"/>
    <cellStyle name="20% - Акцент1 2 2 7 3 3 4" xfId="2219"/>
    <cellStyle name="20% - Акцент1 2 2 7 3 3 5" xfId="2220"/>
    <cellStyle name="20% - Акцент1 2 2 7 3 3 6" xfId="2221"/>
    <cellStyle name="20% - Акцент1 2 2 7 3 3 7" xfId="2222"/>
    <cellStyle name="20% - Акцент1 2 2 7 3 4" xfId="2223"/>
    <cellStyle name="20% - Акцент1 2 2 7 3 4 2" xfId="2224"/>
    <cellStyle name="20% - Акцент1 2 2 7 3 5" xfId="2225"/>
    <cellStyle name="20% - Акцент1 2 2 7 3 6" xfId="2226"/>
    <cellStyle name="20% - Акцент1 2 2 7 3 7" xfId="2227"/>
    <cellStyle name="20% - Акцент1 2 2 7 3 8" xfId="2228"/>
    <cellStyle name="20% - Акцент1 2 2 7 3 9" xfId="2229"/>
    <cellStyle name="20% - Акцент1 2 2 7 4" xfId="2230"/>
    <cellStyle name="20% - Акцент1 2 2 7 4 2" xfId="2231"/>
    <cellStyle name="20% - Акцент1 2 2 7 4 2 2" xfId="2232"/>
    <cellStyle name="20% - Акцент1 2 2 7 4 2 2 2" xfId="2233"/>
    <cellStyle name="20% - Акцент1 2 2 7 4 2 3" xfId="2234"/>
    <cellStyle name="20% - Акцент1 2 2 7 4 2 4" xfId="2235"/>
    <cellStyle name="20% - Акцент1 2 2 7 4 2 5" xfId="2236"/>
    <cellStyle name="20% - Акцент1 2 2 7 4 2 6" xfId="2237"/>
    <cellStyle name="20% - Акцент1 2 2 7 4 2 7" xfId="2238"/>
    <cellStyle name="20% - Акцент1 2 2 7 4 3" xfId="2239"/>
    <cellStyle name="20% - Акцент1 2 2 7 4 3 2" xfId="2240"/>
    <cellStyle name="20% - Акцент1 2 2 7 4 4" xfId="2241"/>
    <cellStyle name="20% - Акцент1 2 2 7 4 5" xfId="2242"/>
    <cellStyle name="20% - Акцент1 2 2 7 4 6" xfId="2243"/>
    <cellStyle name="20% - Акцент1 2 2 7 4 7" xfId="2244"/>
    <cellStyle name="20% - Акцент1 2 2 7 4 8" xfId="2245"/>
    <cellStyle name="20% - Акцент1 2 2 7 4 9" xfId="2246"/>
    <cellStyle name="20% - Акцент1 2 2 7 5" xfId="2247"/>
    <cellStyle name="20% - Акцент1 2 2 7 5 2" xfId="2248"/>
    <cellStyle name="20% - Акцент1 2 2 7 5 2 2" xfId="2249"/>
    <cellStyle name="20% - Акцент1 2 2 7 5 2 2 2" xfId="2250"/>
    <cellStyle name="20% - Акцент1 2 2 7 5 2 3" xfId="2251"/>
    <cellStyle name="20% - Акцент1 2 2 7 5 2 4" xfId="2252"/>
    <cellStyle name="20% - Акцент1 2 2 7 5 2 5" xfId="2253"/>
    <cellStyle name="20% - Акцент1 2 2 7 5 2 6" xfId="2254"/>
    <cellStyle name="20% - Акцент1 2 2 7 5 2 7" xfId="2255"/>
    <cellStyle name="20% - Акцент1 2 2 7 5 3" xfId="2256"/>
    <cellStyle name="20% - Акцент1 2 2 7 5 3 2" xfId="2257"/>
    <cellStyle name="20% - Акцент1 2 2 7 5 4" xfId="2258"/>
    <cellStyle name="20% - Акцент1 2 2 7 5 5" xfId="2259"/>
    <cellStyle name="20% - Акцент1 2 2 7 5 6" xfId="2260"/>
    <cellStyle name="20% - Акцент1 2 2 7 5 7" xfId="2261"/>
    <cellStyle name="20% - Акцент1 2 2 7 5 8" xfId="2262"/>
    <cellStyle name="20% - Акцент1 2 2 7 5 9" xfId="2263"/>
    <cellStyle name="20% - Акцент1 2 2 7 6" xfId="2264"/>
    <cellStyle name="20% - Акцент1 2 2 7 6 2" xfId="2265"/>
    <cellStyle name="20% - Акцент1 2 2 7 6 2 2" xfId="2266"/>
    <cellStyle name="20% - Акцент1 2 2 7 6 3" xfId="2267"/>
    <cellStyle name="20% - Акцент1 2 2 7 6 4" xfId="2268"/>
    <cellStyle name="20% - Акцент1 2 2 7 6 5" xfId="2269"/>
    <cellStyle name="20% - Акцент1 2 2 7 6 6" xfId="2270"/>
    <cellStyle name="20% - Акцент1 2 2 7 6 7" xfId="2271"/>
    <cellStyle name="20% - Акцент1 2 2 7 7" xfId="2272"/>
    <cellStyle name="20% - Акцент1 2 2 7 7 2" xfId="2273"/>
    <cellStyle name="20% - Акцент1 2 2 7 8" xfId="2274"/>
    <cellStyle name="20% - Акцент1 2 2 7 9" xfId="2275"/>
    <cellStyle name="20% - Акцент1 2 2 8" xfId="2276"/>
    <cellStyle name="20% - Акцент1 2 2 8 10" xfId="2277"/>
    <cellStyle name="20% - Акцент1 2 2 8 2" xfId="2278"/>
    <cellStyle name="20% - Акцент1 2 2 8 2 2" xfId="2279"/>
    <cellStyle name="20% - Акцент1 2 2 8 2 2 2" xfId="2280"/>
    <cellStyle name="20% - Акцент1 2 2 8 2 2 2 2" xfId="2281"/>
    <cellStyle name="20% - Акцент1 2 2 8 2 2 3" xfId="2282"/>
    <cellStyle name="20% - Акцент1 2 2 8 2 2 4" xfId="2283"/>
    <cellStyle name="20% - Акцент1 2 2 8 2 2 5" xfId="2284"/>
    <cellStyle name="20% - Акцент1 2 2 8 2 2 6" xfId="2285"/>
    <cellStyle name="20% - Акцент1 2 2 8 2 2 7" xfId="2286"/>
    <cellStyle name="20% - Акцент1 2 2 8 2 3" xfId="2287"/>
    <cellStyle name="20% - Акцент1 2 2 8 2 3 2" xfId="2288"/>
    <cellStyle name="20% - Акцент1 2 2 8 2 4" xfId="2289"/>
    <cellStyle name="20% - Акцент1 2 2 8 2 5" xfId="2290"/>
    <cellStyle name="20% - Акцент1 2 2 8 2 6" xfId="2291"/>
    <cellStyle name="20% - Акцент1 2 2 8 2 7" xfId="2292"/>
    <cellStyle name="20% - Акцент1 2 2 8 2 8" xfId="2293"/>
    <cellStyle name="20% - Акцент1 2 2 8 2 9" xfId="2294"/>
    <cellStyle name="20% - Акцент1 2 2 8 3" xfId="2295"/>
    <cellStyle name="20% - Акцент1 2 2 8 3 2" xfId="2296"/>
    <cellStyle name="20% - Акцент1 2 2 8 3 2 2" xfId="2297"/>
    <cellStyle name="20% - Акцент1 2 2 8 3 3" xfId="2298"/>
    <cellStyle name="20% - Акцент1 2 2 8 3 4" xfId="2299"/>
    <cellStyle name="20% - Акцент1 2 2 8 3 5" xfId="2300"/>
    <cellStyle name="20% - Акцент1 2 2 8 3 6" xfId="2301"/>
    <cellStyle name="20% - Акцент1 2 2 8 3 7" xfId="2302"/>
    <cellStyle name="20% - Акцент1 2 2 8 4" xfId="2303"/>
    <cellStyle name="20% - Акцент1 2 2 8 4 2" xfId="2304"/>
    <cellStyle name="20% - Акцент1 2 2 8 5" xfId="2305"/>
    <cellStyle name="20% - Акцент1 2 2 8 6" xfId="2306"/>
    <cellStyle name="20% - Акцент1 2 2 8 7" xfId="2307"/>
    <cellStyle name="20% - Акцент1 2 2 8 8" xfId="2308"/>
    <cellStyle name="20% - Акцент1 2 2 8 9" xfId="2309"/>
    <cellStyle name="20% - Акцент1 2 2 9" xfId="2310"/>
    <cellStyle name="20% - Акцент1 2 2 9 10" xfId="2311"/>
    <cellStyle name="20% - Акцент1 2 2 9 2" xfId="2312"/>
    <cellStyle name="20% - Акцент1 2 2 9 2 2" xfId="2313"/>
    <cellStyle name="20% - Акцент1 2 2 9 2 2 2" xfId="2314"/>
    <cellStyle name="20% - Акцент1 2 2 9 2 2 2 2" xfId="2315"/>
    <cellStyle name="20% - Акцент1 2 2 9 2 2 3" xfId="2316"/>
    <cellStyle name="20% - Акцент1 2 2 9 2 2 4" xfId="2317"/>
    <cellStyle name="20% - Акцент1 2 2 9 2 2 5" xfId="2318"/>
    <cellStyle name="20% - Акцент1 2 2 9 2 2 6" xfId="2319"/>
    <cellStyle name="20% - Акцент1 2 2 9 2 2 7" xfId="2320"/>
    <cellStyle name="20% - Акцент1 2 2 9 2 3" xfId="2321"/>
    <cellStyle name="20% - Акцент1 2 2 9 2 3 2" xfId="2322"/>
    <cellStyle name="20% - Акцент1 2 2 9 2 4" xfId="2323"/>
    <cellStyle name="20% - Акцент1 2 2 9 2 5" xfId="2324"/>
    <cellStyle name="20% - Акцент1 2 2 9 2 6" xfId="2325"/>
    <cellStyle name="20% - Акцент1 2 2 9 2 7" xfId="2326"/>
    <cellStyle name="20% - Акцент1 2 2 9 2 8" xfId="2327"/>
    <cellStyle name="20% - Акцент1 2 2 9 2 9" xfId="2328"/>
    <cellStyle name="20% - Акцент1 2 2 9 3" xfId="2329"/>
    <cellStyle name="20% - Акцент1 2 2 9 3 2" xfId="2330"/>
    <cellStyle name="20% - Акцент1 2 2 9 3 2 2" xfId="2331"/>
    <cellStyle name="20% - Акцент1 2 2 9 3 3" xfId="2332"/>
    <cellStyle name="20% - Акцент1 2 2 9 3 4" xfId="2333"/>
    <cellStyle name="20% - Акцент1 2 2 9 3 5" xfId="2334"/>
    <cellStyle name="20% - Акцент1 2 2 9 3 6" xfId="2335"/>
    <cellStyle name="20% - Акцент1 2 2 9 3 7" xfId="2336"/>
    <cellStyle name="20% - Акцент1 2 2 9 4" xfId="2337"/>
    <cellStyle name="20% - Акцент1 2 2 9 4 2" xfId="2338"/>
    <cellStyle name="20% - Акцент1 2 2 9 5" xfId="2339"/>
    <cellStyle name="20% - Акцент1 2 2 9 6" xfId="2340"/>
    <cellStyle name="20% - Акцент1 2 2 9 7" xfId="2341"/>
    <cellStyle name="20% - Акцент1 2 2 9 8" xfId="2342"/>
    <cellStyle name="20% - Акцент1 2 2 9 9" xfId="2343"/>
    <cellStyle name="20% - Акцент1 2 20" xfId="2344"/>
    <cellStyle name="20% - Акцент1 2 21" xfId="2345"/>
    <cellStyle name="20% - Акцент1 2 22" xfId="2346"/>
    <cellStyle name="20% - Акцент1 2 23" xfId="2347"/>
    <cellStyle name="20% - Акцент1 2 24" xfId="2348"/>
    <cellStyle name="20% - Акцент1 2 3" xfId="2349"/>
    <cellStyle name="20% - Акцент1 2 3 10" xfId="2350"/>
    <cellStyle name="20% - Акцент1 2 3 10 2" xfId="2351"/>
    <cellStyle name="20% - Акцент1 2 3 10 2 2" xfId="2352"/>
    <cellStyle name="20% - Акцент1 2 3 10 2 2 2" xfId="2353"/>
    <cellStyle name="20% - Акцент1 2 3 10 2 3" xfId="2354"/>
    <cellStyle name="20% - Акцент1 2 3 10 2 4" xfId="2355"/>
    <cellStyle name="20% - Акцент1 2 3 10 2 5" xfId="2356"/>
    <cellStyle name="20% - Акцент1 2 3 10 2 6" xfId="2357"/>
    <cellStyle name="20% - Акцент1 2 3 10 2 7" xfId="2358"/>
    <cellStyle name="20% - Акцент1 2 3 10 3" xfId="2359"/>
    <cellStyle name="20% - Акцент1 2 3 10 3 2" xfId="2360"/>
    <cellStyle name="20% - Акцент1 2 3 10 4" xfId="2361"/>
    <cellStyle name="20% - Акцент1 2 3 10 5" xfId="2362"/>
    <cellStyle name="20% - Акцент1 2 3 10 6" xfId="2363"/>
    <cellStyle name="20% - Акцент1 2 3 10 7" xfId="2364"/>
    <cellStyle name="20% - Акцент1 2 3 10 8" xfId="2365"/>
    <cellStyle name="20% - Акцент1 2 3 10 9" xfId="2366"/>
    <cellStyle name="20% - Акцент1 2 3 11" xfId="2367"/>
    <cellStyle name="20% - Акцент1 2 3 11 2" xfId="2368"/>
    <cellStyle name="20% - Акцент1 2 3 11 2 2" xfId="2369"/>
    <cellStyle name="20% - Акцент1 2 3 11 2 2 2" xfId="2370"/>
    <cellStyle name="20% - Акцент1 2 3 11 2 3" xfId="2371"/>
    <cellStyle name="20% - Акцент1 2 3 11 2 4" xfId="2372"/>
    <cellStyle name="20% - Акцент1 2 3 11 2 5" xfId="2373"/>
    <cellStyle name="20% - Акцент1 2 3 11 2 6" xfId="2374"/>
    <cellStyle name="20% - Акцент1 2 3 11 2 7" xfId="2375"/>
    <cellStyle name="20% - Акцент1 2 3 11 3" xfId="2376"/>
    <cellStyle name="20% - Акцент1 2 3 11 3 2" xfId="2377"/>
    <cellStyle name="20% - Акцент1 2 3 11 4" xfId="2378"/>
    <cellStyle name="20% - Акцент1 2 3 11 5" xfId="2379"/>
    <cellStyle name="20% - Акцент1 2 3 11 6" xfId="2380"/>
    <cellStyle name="20% - Акцент1 2 3 11 7" xfId="2381"/>
    <cellStyle name="20% - Акцент1 2 3 11 8" xfId="2382"/>
    <cellStyle name="20% - Акцент1 2 3 11 9" xfId="2383"/>
    <cellStyle name="20% - Акцент1 2 3 12" xfId="2384"/>
    <cellStyle name="20% - Акцент1 2 3 12 2" xfId="2385"/>
    <cellStyle name="20% - Акцент1 2 3 12 2 2" xfId="2386"/>
    <cellStyle name="20% - Акцент1 2 3 12 2 3" xfId="2387"/>
    <cellStyle name="20% - Акцент1 2 3 12 3" xfId="2388"/>
    <cellStyle name="20% - Акцент1 2 3 12 4" xfId="2389"/>
    <cellStyle name="20% - Акцент1 2 3 12 5" xfId="2390"/>
    <cellStyle name="20% - Акцент1 2 3 12 6" xfId="2391"/>
    <cellStyle name="20% - Акцент1 2 3 12 7" xfId="2392"/>
    <cellStyle name="20% - Акцент1 2 3 13" xfId="2393"/>
    <cellStyle name="20% - Акцент1 2 3 13 2" xfId="2394"/>
    <cellStyle name="20% - Акцент1 2 3 13 2 2" xfId="2395"/>
    <cellStyle name="20% - Акцент1 2 3 13 2 3" xfId="2396"/>
    <cellStyle name="20% - Акцент1 2 3 13 3" xfId="2397"/>
    <cellStyle name="20% - Акцент1 2 3 13 4" xfId="2398"/>
    <cellStyle name="20% - Акцент1 2 3 13 5" xfId="2399"/>
    <cellStyle name="20% - Акцент1 2 3 13 6" xfId="2400"/>
    <cellStyle name="20% - Акцент1 2 3 13 7" xfId="2401"/>
    <cellStyle name="20% - Акцент1 2 3 14" xfId="2402"/>
    <cellStyle name="20% - Акцент1 2 3 14 2" xfId="2403"/>
    <cellStyle name="20% - Акцент1 2 3 14 3" xfId="2404"/>
    <cellStyle name="20% - Акцент1 2 3 15" xfId="2405"/>
    <cellStyle name="20% - Акцент1 2 3 16" xfId="2406"/>
    <cellStyle name="20% - Акцент1 2 3 17" xfId="2407"/>
    <cellStyle name="20% - Акцент1 2 3 18" xfId="2408"/>
    <cellStyle name="20% - Акцент1 2 3 19" xfId="2409"/>
    <cellStyle name="20% - Акцент1 2 3 2" xfId="2410"/>
    <cellStyle name="20% - Акцент1 2 3 2 10" xfId="2411"/>
    <cellStyle name="20% - Акцент1 2 3 2 10 2" xfId="2412"/>
    <cellStyle name="20% - Акцент1 2 3 2 10 3" xfId="2413"/>
    <cellStyle name="20% - Акцент1 2 3 2 11" xfId="2414"/>
    <cellStyle name="20% - Акцент1 2 3 2 12" xfId="2415"/>
    <cellStyle name="20% - Акцент1 2 3 2 13" xfId="2416"/>
    <cellStyle name="20% - Акцент1 2 3 2 14" xfId="2417"/>
    <cellStyle name="20% - Акцент1 2 3 2 15" xfId="2418"/>
    <cellStyle name="20% - Акцент1 2 3 2 16" xfId="2419"/>
    <cellStyle name="20% - Акцент1 2 3 2 2" xfId="2420"/>
    <cellStyle name="20% - Акцент1 2 3 2 2 10" xfId="2421"/>
    <cellStyle name="20% - Акцент1 2 3 2 2 11" xfId="2422"/>
    <cellStyle name="20% - Акцент1 2 3 2 2 12" xfId="2423"/>
    <cellStyle name="20% - Акцент1 2 3 2 2 13" xfId="2424"/>
    <cellStyle name="20% - Акцент1 2 3 2 2 2" xfId="2425"/>
    <cellStyle name="20% - Акцент1 2 3 2 2 2 10" xfId="2426"/>
    <cellStyle name="20% - Акцент1 2 3 2 2 2 2" xfId="2427"/>
    <cellStyle name="20% - Акцент1 2 3 2 2 2 2 2" xfId="2428"/>
    <cellStyle name="20% - Акцент1 2 3 2 2 2 2 2 2" xfId="2429"/>
    <cellStyle name="20% - Акцент1 2 3 2 2 2 2 2 2 2" xfId="2430"/>
    <cellStyle name="20% - Акцент1 2 3 2 2 2 2 2 3" xfId="2431"/>
    <cellStyle name="20% - Акцент1 2 3 2 2 2 2 2 4" xfId="2432"/>
    <cellStyle name="20% - Акцент1 2 3 2 2 2 2 2 5" xfId="2433"/>
    <cellStyle name="20% - Акцент1 2 3 2 2 2 2 2 6" xfId="2434"/>
    <cellStyle name="20% - Акцент1 2 3 2 2 2 2 2 7" xfId="2435"/>
    <cellStyle name="20% - Акцент1 2 3 2 2 2 2 3" xfId="2436"/>
    <cellStyle name="20% - Акцент1 2 3 2 2 2 2 3 2" xfId="2437"/>
    <cellStyle name="20% - Акцент1 2 3 2 2 2 2 4" xfId="2438"/>
    <cellStyle name="20% - Акцент1 2 3 2 2 2 2 5" xfId="2439"/>
    <cellStyle name="20% - Акцент1 2 3 2 2 2 2 6" xfId="2440"/>
    <cellStyle name="20% - Акцент1 2 3 2 2 2 2 7" xfId="2441"/>
    <cellStyle name="20% - Акцент1 2 3 2 2 2 2 8" xfId="2442"/>
    <cellStyle name="20% - Акцент1 2 3 2 2 2 2 9" xfId="2443"/>
    <cellStyle name="20% - Акцент1 2 3 2 2 2 3" xfId="2444"/>
    <cellStyle name="20% - Акцент1 2 3 2 2 2 3 2" xfId="2445"/>
    <cellStyle name="20% - Акцент1 2 3 2 2 2 3 2 2" xfId="2446"/>
    <cellStyle name="20% - Акцент1 2 3 2 2 2 3 3" xfId="2447"/>
    <cellStyle name="20% - Акцент1 2 3 2 2 2 3 4" xfId="2448"/>
    <cellStyle name="20% - Акцент1 2 3 2 2 2 3 5" xfId="2449"/>
    <cellStyle name="20% - Акцент1 2 3 2 2 2 3 6" xfId="2450"/>
    <cellStyle name="20% - Акцент1 2 3 2 2 2 3 7" xfId="2451"/>
    <cellStyle name="20% - Акцент1 2 3 2 2 2 4" xfId="2452"/>
    <cellStyle name="20% - Акцент1 2 3 2 2 2 4 2" xfId="2453"/>
    <cellStyle name="20% - Акцент1 2 3 2 2 2 5" xfId="2454"/>
    <cellStyle name="20% - Акцент1 2 3 2 2 2 6" xfId="2455"/>
    <cellStyle name="20% - Акцент1 2 3 2 2 2 7" xfId="2456"/>
    <cellStyle name="20% - Акцент1 2 3 2 2 2 8" xfId="2457"/>
    <cellStyle name="20% - Акцент1 2 3 2 2 2 9" xfId="2458"/>
    <cellStyle name="20% - Акцент1 2 3 2 2 3" xfId="2459"/>
    <cellStyle name="20% - Акцент1 2 3 2 2 3 10" xfId="2460"/>
    <cellStyle name="20% - Акцент1 2 3 2 2 3 2" xfId="2461"/>
    <cellStyle name="20% - Акцент1 2 3 2 2 3 2 2" xfId="2462"/>
    <cellStyle name="20% - Акцент1 2 3 2 2 3 2 2 2" xfId="2463"/>
    <cellStyle name="20% - Акцент1 2 3 2 2 3 2 2 2 2" xfId="2464"/>
    <cellStyle name="20% - Акцент1 2 3 2 2 3 2 2 3" xfId="2465"/>
    <cellStyle name="20% - Акцент1 2 3 2 2 3 2 2 4" xfId="2466"/>
    <cellStyle name="20% - Акцент1 2 3 2 2 3 2 2 5" xfId="2467"/>
    <cellStyle name="20% - Акцент1 2 3 2 2 3 2 2 6" xfId="2468"/>
    <cellStyle name="20% - Акцент1 2 3 2 2 3 2 2 7" xfId="2469"/>
    <cellStyle name="20% - Акцент1 2 3 2 2 3 2 3" xfId="2470"/>
    <cellStyle name="20% - Акцент1 2 3 2 2 3 2 3 2" xfId="2471"/>
    <cellStyle name="20% - Акцент1 2 3 2 2 3 2 4" xfId="2472"/>
    <cellStyle name="20% - Акцент1 2 3 2 2 3 2 5" xfId="2473"/>
    <cellStyle name="20% - Акцент1 2 3 2 2 3 2 6" xfId="2474"/>
    <cellStyle name="20% - Акцент1 2 3 2 2 3 2 7" xfId="2475"/>
    <cellStyle name="20% - Акцент1 2 3 2 2 3 2 8" xfId="2476"/>
    <cellStyle name="20% - Акцент1 2 3 2 2 3 2 9" xfId="2477"/>
    <cellStyle name="20% - Акцент1 2 3 2 2 3 3" xfId="2478"/>
    <cellStyle name="20% - Акцент1 2 3 2 2 3 3 2" xfId="2479"/>
    <cellStyle name="20% - Акцент1 2 3 2 2 3 3 2 2" xfId="2480"/>
    <cellStyle name="20% - Акцент1 2 3 2 2 3 3 3" xfId="2481"/>
    <cellStyle name="20% - Акцент1 2 3 2 2 3 3 4" xfId="2482"/>
    <cellStyle name="20% - Акцент1 2 3 2 2 3 3 5" xfId="2483"/>
    <cellStyle name="20% - Акцент1 2 3 2 2 3 3 6" xfId="2484"/>
    <cellStyle name="20% - Акцент1 2 3 2 2 3 3 7" xfId="2485"/>
    <cellStyle name="20% - Акцент1 2 3 2 2 3 4" xfId="2486"/>
    <cellStyle name="20% - Акцент1 2 3 2 2 3 4 2" xfId="2487"/>
    <cellStyle name="20% - Акцент1 2 3 2 2 3 5" xfId="2488"/>
    <cellStyle name="20% - Акцент1 2 3 2 2 3 6" xfId="2489"/>
    <cellStyle name="20% - Акцент1 2 3 2 2 3 7" xfId="2490"/>
    <cellStyle name="20% - Акцент1 2 3 2 2 3 8" xfId="2491"/>
    <cellStyle name="20% - Акцент1 2 3 2 2 3 9" xfId="2492"/>
    <cellStyle name="20% - Акцент1 2 3 2 2 4" xfId="2493"/>
    <cellStyle name="20% - Акцент1 2 3 2 2 4 2" xfId="2494"/>
    <cellStyle name="20% - Акцент1 2 3 2 2 4 2 2" xfId="2495"/>
    <cellStyle name="20% - Акцент1 2 3 2 2 4 2 2 2" xfId="2496"/>
    <cellStyle name="20% - Акцент1 2 3 2 2 4 2 3" xfId="2497"/>
    <cellStyle name="20% - Акцент1 2 3 2 2 4 2 4" xfId="2498"/>
    <cellStyle name="20% - Акцент1 2 3 2 2 4 2 5" xfId="2499"/>
    <cellStyle name="20% - Акцент1 2 3 2 2 4 2 6" xfId="2500"/>
    <cellStyle name="20% - Акцент1 2 3 2 2 4 2 7" xfId="2501"/>
    <cellStyle name="20% - Акцент1 2 3 2 2 4 3" xfId="2502"/>
    <cellStyle name="20% - Акцент1 2 3 2 2 4 3 2" xfId="2503"/>
    <cellStyle name="20% - Акцент1 2 3 2 2 4 4" xfId="2504"/>
    <cellStyle name="20% - Акцент1 2 3 2 2 4 5" xfId="2505"/>
    <cellStyle name="20% - Акцент1 2 3 2 2 4 6" xfId="2506"/>
    <cellStyle name="20% - Акцент1 2 3 2 2 4 7" xfId="2507"/>
    <cellStyle name="20% - Акцент1 2 3 2 2 4 8" xfId="2508"/>
    <cellStyle name="20% - Акцент1 2 3 2 2 4 9" xfId="2509"/>
    <cellStyle name="20% - Акцент1 2 3 2 2 5" xfId="2510"/>
    <cellStyle name="20% - Акцент1 2 3 2 2 5 2" xfId="2511"/>
    <cellStyle name="20% - Акцент1 2 3 2 2 5 2 2" xfId="2512"/>
    <cellStyle name="20% - Акцент1 2 3 2 2 5 2 2 2" xfId="2513"/>
    <cellStyle name="20% - Акцент1 2 3 2 2 5 2 3" xfId="2514"/>
    <cellStyle name="20% - Акцент1 2 3 2 2 5 2 4" xfId="2515"/>
    <cellStyle name="20% - Акцент1 2 3 2 2 5 2 5" xfId="2516"/>
    <cellStyle name="20% - Акцент1 2 3 2 2 5 2 6" xfId="2517"/>
    <cellStyle name="20% - Акцент1 2 3 2 2 5 2 7" xfId="2518"/>
    <cellStyle name="20% - Акцент1 2 3 2 2 5 3" xfId="2519"/>
    <cellStyle name="20% - Акцент1 2 3 2 2 5 3 2" xfId="2520"/>
    <cellStyle name="20% - Акцент1 2 3 2 2 5 4" xfId="2521"/>
    <cellStyle name="20% - Акцент1 2 3 2 2 5 5" xfId="2522"/>
    <cellStyle name="20% - Акцент1 2 3 2 2 5 6" xfId="2523"/>
    <cellStyle name="20% - Акцент1 2 3 2 2 5 7" xfId="2524"/>
    <cellStyle name="20% - Акцент1 2 3 2 2 5 8" xfId="2525"/>
    <cellStyle name="20% - Акцент1 2 3 2 2 5 9" xfId="2526"/>
    <cellStyle name="20% - Акцент1 2 3 2 2 6" xfId="2527"/>
    <cellStyle name="20% - Акцент1 2 3 2 2 6 2" xfId="2528"/>
    <cellStyle name="20% - Акцент1 2 3 2 2 6 2 2" xfId="2529"/>
    <cellStyle name="20% - Акцент1 2 3 2 2 6 3" xfId="2530"/>
    <cellStyle name="20% - Акцент1 2 3 2 2 6 4" xfId="2531"/>
    <cellStyle name="20% - Акцент1 2 3 2 2 6 5" xfId="2532"/>
    <cellStyle name="20% - Акцент1 2 3 2 2 6 6" xfId="2533"/>
    <cellStyle name="20% - Акцент1 2 3 2 2 6 7" xfId="2534"/>
    <cellStyle name="20% - Акцент1 2 3 2 2 7" xfId="2535"/>
    <cellStyle name="20% - Акцент1 2 3 2 2 7 2" xfId="2536"/>
    <cellStyle name="20% - Акцент1 2 3 2 2 8" xfId="2537"/>
    <cellStyle name="20% - Акцент1 2 3 2 2 9" xfId="2538"/>
    <cellStyle name="20% - Акцент1 2 3 2 3" xfId="2539"/>
    <cellStyle name="20% - Акцент1 2 3 2 3 10" xfId="2540"/>
    <cellStyle name="20% - Акцент1 2 3 2 3 11" xfId="2541"/>
    <cellStyle name="20% - Акцент1 2 3 2 3 12" xfId="2542"/>
    <cellStyle name="20% - Акцент1 2 3 2 3 13" xfId="2543"/>
    <cellStyle name="20% - Акцент1 2 3 2 3 2" xfId="2544"/>
    <cellStyle name="20% - Акцент1 2 3 2 3 2 10" xfId="2545"/>
    <cellStyle name="20% - Акцент1 2 3 2 3 2 2" xfId="2546"/>
    <cellStyle name="20% - Акцент1 2 3 2 3 2 2 2" xfId="2547"/>
    <cellStyle name="20% - Акцент1 2 3 2 3 2 2 2 2" xfId="2548"/>
    <cellStyle name="20% - Акцент1 2 3 2 3 2 2 2 2 2" xfId="2549"/>
    <cellStyle name="20% - Акцент1 2 3 2 3 2 2 2 3" xfId="2550"/>
    <cellStyle name="20% - Акцент1 2 3 2 3 2 2 2 4" xfId="2551"/>
    <cellStyle name="20% - Акцент1 2 3 2 3 2 2 2 5" xfId="2552"/>
    <cellStyle name="20% - Акцент1 2 3 2 3 2 2 2 6" xfId="2553"/>
    <cellStyle name="20% - Акцент1 2 3 2 3 2 2 2 7" xfId="2554"/>
    <cellStyle name="20% - Акцент1 2 3 2 3 2 2 3" xfId="2555"/>
    <cellStyle name="20% - Акцент1 2 3 2 3 2 2 3 2" xfId="2556"/>
    <cellStyle name="20% - Акцент1 2 3 2 3 2 2 4" xfId="2557"/>
    <cellStyle name="20% - Акцент1 2 3 2 3 2 2 5" xfId="2558"/>
    <cellStyle name="20% - Акцент1 2 3 2 3 2 2 6" xfId="2559"/>
    <cellStyle name="20% - Акцент1 2 3 2 3 2 2 7" xfId="2560"/>
    <cellStyle name="20% - Акцент1 2 3 2 3 2 2 8" xfId="2561"/>
    <cellStyle name="20% - Акцент1 2 3 2 3 2 2 9" xfId="2562"/>
    <cellStyle name="20% - Акцент1 2 3 2 3 2 3" xfId="2563"/>
    <cellStyle name="20% - Акцент1 2 3 2 3 2 3 2" xfId="2564"/>
    <cellStyle name="20% - Акцент1 2 3 2 3 2 3 2 2" xfId="2565"/>
    <cellStyle name="20% - Акцент1 2 3 2 3 2 3 3" xfId="2566"/>
    <cellStyle name="20% - Акцент1 2 3 2 3 2 3 4" xfId="2567"/>
    <cellStyle name="20% - Акцент1 2 3 2 3 2 3 5" xfId="2568"/>
    <cellStyle name="20% - Акцент1 2 3 2 3 2 3 6" xfId="2569"/>
    <cellStyle name="20% - Акцент1 2 3 2 3 2 3 7" xfId="2570"/>
    <cellStyle name="20% - Акцент1 2 3 2 3 2 4" xfId="2571"/>
    <cellStyle name="20% - Акцент1 2 3 2 3 2 4 2" xfId="2572"/>
    <cellStyle name="20% - Акцент1 2 3 2 3 2 5" xfId="2573"/>
    <cellStyle name="20% - Акцент1 2 3 2 3 2 6" xfId="2574"/>
    <cellStyle name="20% - Акцент1 2 3 2 3 2 7" xfId="2575"/>
    <cellStyle name="20% - Акцент1 2 3 2 3 2 8" xfId="2576"/>
    <cellStyle name="20% - Акцент1 2 3 2 3 2 9" xfId="2577"/>
    <cellStyle name="20% - Акцент1 2 3 2 3 3" xfId="2578"/>
    <cellStyle name="20% - Акцент1 2 3 2 3 3 10" xfId="2579"/>
    <cellStyle name="20% - Акцент1 2 3 2 3 3 2" xfId="2580"/>
    <cellStyle name="20% - Акцент1 2 3 2 3 3 2 2" xfId="2581"/>
    <cellStyle name="20% - Акцент1 2 3 2 3 3 2 2 2" xfId="2582"/>
    <cellStyle name="20% - Акцент1 2 3 2 3 3 2 2 2 2" xfId="2583"/>
    <cellStyle name="20% - Акцент1 2 3 2 3 3 2 2 3" xfId="2584"/>
    <cellStyle name="20% - Акцент1 2 3 2 3 3 2 2 4" xfId="2585"/>
    <cellStyle name="20% - Акцент1 2 3 2 3 3 2 2 5" xfId="2586"/>
    <cellStyle name="20% - Акцент1 2 3 2 3 3 2 2 6" xfId="2587"/>
    <cellStyle name="20% - Акцент1 2 3 2 3 3 2 2 7" xfId="2588"/>
    <cellStyle name="20% - Акцент1 2 3 2 3 3 2 3" xfId="2589"/>
    <cellStyle name="20% - Акцент1 2 3 2 3 3 2 3 2" xfId="2590"/>
    <cellStyle name="20% - Акцент1 2 3 2 3 3 2 4" xfId="2591"/>
    <cellStyle name="20% - Акцент1 2 3 2 3 3 2 5" xfId="2592"/>
    <cellStyle name="20% - Акцент1 2 3 2 3 3 2 6" xfId="2593"/>
    <cellStyle name="20% - Акцент1 2 3 2 3 3 2 7" xfId="2594"/>
    <cellStyle name="20% - Акцент1 2 3 2 3 3 2 8" xfId="2595"/>
    <cellStyle name="20% - Акцент1 2 3 2 3 3 2 9" xfId="2596"/>
    <cellStyle name="20% - Акцент1 2 3 2 3 3 3" xfId="2597"/>
    <cellStyle name="20% - Акцент1 2 3 2 3 3 3 2" xfId="2598"/>
    <cellStyle name="20% - Акцент1 2 3 2 3 3 3 2 2" xfId="2599"/>
    <cellStyle name="20% - Акцент1 2 3 2 3 3 3 3" xfId="2600"/>
    <cellStyle name="20% - Акцент1 2 3 2 3 3 3 4" xfId="2601"/>
    <cellStyle name="20% - Акцент1 2 3 2 3 3 3 5" xfId="2602"/>
    <cellStyle name="20% - Акцент1 2 3 2 3 3 3 6" xfId="2603"/>
    <cellStyle name="20% - Акцент1 2 3 2 3 3 3 7" xfId="2604"/>
    <cellStyle name="20% - Акцент1 2 3 2 3 3 4" xfId="2605"/>
    <cellStyle name="20% - Акцент1 2 3 2 3 3 4 2" xfId="2606"/>
    <cellStyle name="20% - Акцент1 2 3 2 3 3 5" xfId="2607"/>
    <cellStyle name="20% - Акцент1 2 3 2 3 3 6" xfId="2608"/>
    <cellStyle name="20% - Акцент1 2 3 2 3 3 7" xfId="2609"/>
    <cellStyle name="20% - Акцент1 2 3 2 3 3 8" xfId="2610"/>
    <cellStyle name="20% - Акцент1 2 3 2 3 3 9" xfId="2611"/>
    <cellStyle name="20% - Акцент1 2 3 2 3 4" xfId="2612"/>
    <cellStyle name="20% - Акцент1 2 3 2 3 4 2" xfId="2613"/>
    <cellStyle name="20% - Акцент1 2 3 2 3 4 2 2" xfId="2614"/>
    <cellStyle name="20% - Акцент1 2 3 2 3 4 2 2 2" xfId="2615"/>
    <cellStyle name="20% - Акцент1 2 3 2 3 4 2 3" xfId="2616"/>
    <cellStyle name="20% - Акцент1 2 3 2 3 4 2 4" xfId="2617"/>
    <cellStyle name="20% - Акцент1 2 3 2 3 4 2 5" xfId="2618"/>
    <cellStyle name="20% - Акцент1 2 3 2 3 4 2 6" xfId="2619"/>
    <cellStyle name="20% - Акцент1 2 3 2 3 4 2 7" xfId="2620"/>
    <cellStyle name="20% - Акцент1 2 3 2 3 4 3" xfId="2621"/>
    <cellStyle name="20% - Акцент1 2 3 2 3 4 3 2" xfId="2622"/>
    <cellStyle name="20% - Акцент1 2 3 2 3 4 4" xfId="2623"/>
    <cellStyle name="20% - Акцент1 2 3 2 3 4 5" xfId="2624"/>
    <cellStyle name="20% - Акцент1 2 3 2 3 4 6" xfId="2625"/>
    <cellStyle name="20% - Акцент1 2 3 2 3 4 7" xfId="2626"/>
    <cellStyle name="20% - Акцент1 2 3 2 3 4 8" xfId="2627"/>
    <cellStyle name="20% - Акцент1 2 3 2 3 4 9" xfId="2628"/>
    <cellStyle name="20% - Акцент1 2 3 2 3 5" xfId="2629"/>
    <cellStyle name="20% - Акцент1 2 3 2 3 5 2" xfId="2630"/>
    <cellStyle name="20% - Акцент1 2 3 2 3 5 2 2" xfId="2631"/>
    <cellStyle name="20% - Акцент1 2 3 2 3 5 2 2 2" xfId="2632"/>
    <cellStyle name="20% - Акцент1 2 3 2 3 5 2 3" xfId="2633"/>
    <cellStyle name="20% - Акцент1 2 3 2 3 5 2 4" xfId="2634"/>
    <cellStyle name="20% - Акцент1 2 3 2 3 5 2 5" xfId="2635"/>
    <cellStyle name="20% - Акцент1 2 3 2 3 5 2 6" xfId="2636"/>
    <cellStyle name="20% - Акцент1 2 3 2 3 5 2 7" xfId="2637"/>
    <cellStyle name="20% - Акцент1 2 3 2 3 5 3" xfId="2638"/>
    <cellStyle name="20% - Акцент1 2 3 2 3 5 3 2" xfId="2639"/>
    <cellStyle name="20% - Акцент1 2 3 2 3 5 4" xfId="2640"/>
    <cellStyle name="20% - Акцент1 2 3 2 3 5 5" xfId="2641"/>
    <cellStyle name="20% - Акцент1 2 3 2 3 5 6" xfId="2642"/>
    <cellStyle name="20% - Акцент1 2 3 2 3 5 7" xfId="2643"/>
    <cellStyle name="20% - Акцент1 2 3 2 3 5 8" xfId="2644"/>
    <cellStyle name="20% - Акцент1 2 3 2 3 5 9" xfId="2645"/>
    <cellStyle name="20% - Акцент1 2 3 2 3 6" xfId="2646"/>
    <cellStyle name="20% - Акцент1 2 3 2 3 6 2" xfId="2647"/>
    <cellStyle name="20% - Акцент1 2 3 2 3 6 2 2" xfId="2648"/>
    <cellStyle name="20% - Акцент1 2 3 2 3 6 3" xfId="2649"/>
    <cellStyle name="20% - Акцент1 2 3 2 3 6 4" xfId="2650"/>
    <cellStyle name="20% - Акцент1 2 3 2 3 6 5" xfId="2651"/>
    <cellStyle name="20% - Акцент1 2 3 2 3 6 6" xfId="2652"/>
    <cellStyle name="20% - Акцент1 2 3 2 3 6 7" xfId="2653"/>
    <cellStyle name="20% - Акцент1 2 3 2 3 7" xfId="2654"/>
    <cellStyle name="20% - Акцент1 2 3 2 3 7 2" xfId="2655"/>
    <cellStyle name="20% - Акцент1 2 3 2 3 8" xfId="2656"/>
    <cellStyle name="20% - Акцент1 2 3 2 3 9" xfId="2657"/>
    <cellStyle name="20% - Акцент1 2 3 2 4" xfId="2658"/>
    <cellStyle name="20% - Акцент1 2 3 2 4 10" xfId="2659"/>
    <cellStyle name="20% - Акцент1 2 3 2 4 2" xfId="2660"/>
    <cellStyle name="20% - Акцент1 2 3 2 4 2 2" xfId="2661"/>
    <cellStyle name="20% - Акцент1 2 3 2 4 2 2 2" xfId="2662"/>
    <cellStyle name="20% - Акцент1 2 3 2 4 2 2 2 2" xfId="2663"/>
    <cellStyle name="20% - Акцент1 2 3 2 4 2 2 3" xfId="2664"/>
    <cellStyle name="20% - Акцент1 2 3 2 4 2 2 4" xfId="2665"/>
    <cellStyle name="20% - Акцент1 2 3 2 4 2 2 5" xfId="2666"/>
    <cellStyle name="20% - Акцент1 2 3 2 4 2 2 6" xfId="2667"/>
    <cellStyle name="20% - Акцент1 2 3 2 4 2 2 7" xfId="2668"/>
    <cellStyle name="20% - Акцент1 2 3 2 4 2 3" xfId="2669"/>
    <cellStyle name="20% - Акцент1 2 3 2 4 2 3 2" xfId="2670"/>
    <cellStyle name="20% - Акцент1 2 3 2 4 2 4" xfId="2671"/>
    <cellStyle name="20% - Акцент1 2 3 2 4 2 5" xfId="2672"/>
    <cellStyle name="20% - Акцент1 2 3 2 4 2 6" xfId="2673"/>
    <cellStyle name="20% - Акцент1 2 3 2 4 2 7" xfId="2674"/>
    <cellStyle name="20% - Акцент1 2 3 2 4 2 8" xfId="2675"/>
    <cellStyle name="20% - Акцент1 2 3 2 4 2 9" xfId="2676"/>
    <cellStyle name="20% - Акцент1 2 3 2 4 3" xfId="2677"/>
    <cellStyle name="20% - Акцент1 2 3 2 4 3 2" xfId="2678"/>
    <cellStyle name="20% - Акцент1 2 3 2 4 3 2 2" xfId="2679"/>
    <cellStyle name="20% - Акцент1 2 3 2 4 3 3" xfId="2680"/>
    <cellStyle name="20% - Акцент1 2 3 2 4 3 4" xfId="2681"/>
    <cellStyle name="20% - Акцент1 2 3 2 4 3 5" xfId="2682"/>
    <cellStyle name="20% - Акцент1 2 3 2 4 3 6" xfId="2683"/>
    <cellStyle name="20% - Акцент1 2 3 2 4 3 7" xfId="2684"/>
    <cellStyle name="20% - Акцент1 2 3 2 4 4" xfId="2685"/>
    <cellStyle name="20% - Акцент1 2 3 2 4 4 2" xfId="2686"/>
    <cellStyle name="20% - Акцент1 2 3 2 4 5" xfId="2687"/>
    <cellStyle name="20% - Акцент1 2 3 2 4 6" xfId="2688"/>
    <cellStyle name="20% - Акцент1 2 3 2 4 7" xfId="2689"/>
    <cellStyle name="20% - Акцент1 2 3 2 4 8" xfId="2690"/>
    <cellStyle name="20% - Акцент1 2 3 2 4 9" xfId="2691"/>
    <cellStyle name="20% - Акцент1 2 3 2 5" xfId="2692"/>
    <cellStyle name="20% - Акцент1 2 3 2 5 10" xfId="2693"/>
    <cellStyle name="20% - Акцент1 2 3 2 5 2" xfId="2694"/>
    <cellStyle name="20% - Акцент1 2 3 2 5 2 2" xfId="2695"/>
    <cellStyle name="20% - Акцент1 2 3 2 5 2 2 2" xfId="2696"/>
    <cellStyle name="20% - Акцент1 2 3 2 5 2 2 2 2" xfId="2697"/>
    <cellStyle name="20% - Акцент1 2 3 2 5 2 2 3" xfId="2698"/>
    <cellStyle name="20% - Акцент1 2 3 2 5 2 2 4" xfId="2699"/>
    <cellStyle name="20% - Акцент1 2 3 2 5 2 2 5" xfId="2700"/>
    <cellStyle name="20% - Акцент1 2 3 2 5 2 2 6" xfId="2701"/>
    <cellStyle name="20% - Акцент1 2 3 2 5 2 2 7" xfId="2702"/>
    <cellStyle name="20% - Акцент1 2 3 2 5 2 3" xfId="2703"/>
    <cellStyle name="20% - Акцент1 2 3 2 5 2 3 2" xfId="2704"/>
    <cellStyle name="20% - Акцент1 2 3 2 5 2 4" xfId="2705"/>
    <cellStyle name="20% - Акцент1 2 3 2 5 2 5" xfId="2706"/>
    <cellStyle name="20% - Акцент1 2 3 2 5 2 6" xfId="2707"/>
    <cellStyle name="20% - Акцент1 2 3 2 5 2 7" xfId="2708"/>
    <cellStyle name="20% - Акцент1 2 3 2 5 2 8" xfId="2709"/>
    <cellStyle name="20% - Акцент1 2 3 2 5 2 9" xfId="2710"/>
    <cellStyle name="20% - Акцент1 2 3 2 5 3" xfId="2711"/>
    <cellStyle name="20% - Акцент1 2 3 2 5 3 2" xfId="2712"/>
    <cellStyle name="20% - Акцент1 2 3 2 5 3 2 2" xfId="2713"/>
    <cellStyle name="20% - Акцент1 2 3 2 5 3 3" xfId="2714"/>
    <cellStyle name="20% - Акцент1 2 3 2 5 3 4" xfId="2715"/>
    <cellStyle name="20% - Акцент1 2 3 2 5 3 5" xfId="2716"/>
    <cellStyle name="20% - Акцент1 2 3 2 5 3 6" xfId="2717"/>
    <cellStyle name="20% - Акцент1 2 3 2 5 3 7" xfId="2718"/>
    <cellStyle name="20% - Акцент1 2 3 2 5 4" xfId="2719"/>
    <cellStyle name="20% - Акцент1 2 3 2 5 4 2" xfId="2720"/>
    <cellStyle name="20% - Акцент1 2 3 2 5 5" xfId="2721"/>
    <cellStyle name="20% - Акцент1 2 3 2 5 6" xfId="2722"/>
    <cellStyle name="20% - Акцент1 2 3 2 5 7" xfId="2723"/>
    <cellStyle name="20% - Акцент1 2 3 2 5 8" xfId="2724"/>
    <cellStyle name="20% - Акцент1 2 3 2 5 9" xfId="2725"/>
    <cellStyle name="20% - Акцент1 2 3 2 6" xfId="2726"/>
    <cellStyle name="20% - Акцент1 2 3 2 6 2" xfId="2727"/>
    <cellStyle name="20% - Акцент1 2 3 2 6 2 2" xfId="2728"/>
    <cellStyle name="20% - Акцент1 2 3 2 6 2 2 2" xfId="2729"/>
    <cellStyle name="20% - Акцент1 2 3 2 6 2 3" xfId="2730"/>
    <cellStyle name="20% - Акцент1 2 3 2 6 2 4" xfId="2731"/>
    <cellStyle name="20% - Акцент1 2 3 2 6 2 5" xfId="2732"/>
    <cellStyle name="20% - Акцент1 2 3 2 6 2 6" xfId="2733"/>
    <cellStyle name="20% - Акцент1 2 3 2 6 2 7" xfId="2734"/>
    <cellStyle name="20% - Акцент1 2 3 2 6 3" xfId="2735"/>
    <cellStyle name="20% - Акцент1 2 3 2 6 3 2" xfId="2736"/>
    <cellStyle name="20% - Акцент1 2 3 2 6 4" xfId="2737"/>
    <cellStyle name="20% - Акцент1 2 3 2 6 5" xfId="2738"/>
    <cellStyle name="20% - Акцент1 2 3 2 6 6" xfId="2739"/>
    <cellStyle name="20% - Акцент1 2 3 2 6 7" xfId="2740"/>
    <cellStyle name="20% - Акцент1 2 3 2 6 8" xfId="2741"/>
    <cellStyle name="20% - Акцент1 2 3 2 6 9" xfId="2742"/>
    <cellStyle name="20% - Акцент1 2 3 2 7" xfId="2743"/>
    <cellStyle name="20% - Акцент1 2 3 2 7 2" xfId="2744"/>
    <cellStyle name="20% - Акцент1 2 3 2 7 2 2" xfId="2745"/>
    <cellStyle name="20% - Акцент1 2 3 2 7 2 2 2" xfId="2746"/>
    <cellStyle name="20% - Акцент1 2 3 2 7 2 3" xfId="2747"/>
    <cellStyle name="20% - Акцент1 2 3 2 7 2 4" xfId="2748"/>
    <cellStyle name="20% - Акцент1 2 3 2 7 2 5" xfId="2749"/>
    <cellStyle name="20% - Акцент1 2 3 2 7 2 6" xfId="2750"/>
    <cellStyle name="20% - Акцент1 2 3 2 7 2 7" xfId="2751"/>
    <cellStyle name="20% - Акцент1 2 3 2 7 3" xfId="2752"/>
    <cellStyle name="20% - Акцент1 2 3 2 7 3 2" xfId="2753"/>
    <cellStyle name="20% - Акцент1 2 3 2 7 4" xfId="2754"/>
    <cellStyle name="20% - Акцент1 2 3 2 7 5" xfId="2755"/>
    <cellStyle name="20% - Акцент1 2 3 2 7 6" xfId="2756"/>
    <cellStyle name="20% - Акцент1 2 3 2 7 7" xfId="2757"/>
    <cellStyle name="20% - Акцент1 2 3 2 7 8" xfId="2758"/>
    <cellStyle name="20% - Акцент1 2 3 2 7 9" xfId="2759"/>
    <cellStyle name="20% - Акцент1 2 3 2 8" xfId="2760"/>
    <cellStyle name="20% - Акцент1 2 3 2 8 2" xfId="2761"/>
    <cellStyle name="20% - Акцент1 2 3 2 8 2 2" xfId="2762"/>
    <cellStyle name="20% - Акцент1 2 3 2 8 2 3" xfId="2763"/>
    <cellStyle name="20% - Акцент1 2 3 2 8 3" xfId="2764"/>
    <cellStyle name="20% - Акцент1 2 3 2 8 4" xfId="2765"/>
    <cellStyle name="20% - Акцент1 2 3 2 8 5" xfId="2766"/>
    <cellStyle name="20% - Акцент1 2 3 2 8 6" xfId="2767"/>
    <cellStyle name="20% - Акцент1 2 3 2 8 7" xfId="2768"/>
    <cellStyle name="20% - Акцент1 2 3 2 9" xfId="2769"/>
    <cellStyle name="20% - Акцент1 2 3 2 9 2" xfId="2770"/>
    <cellStyle name="20% - Акцент1 2 3 2 9 2 2" xfId="2771"/>
    <cellStyle name="20% - Акцент1 2 3 2 9 2 3" xfId="2772"/>
    <cellStyle name="20% - Акцент1 2 3 2 9 3" xfId="2773"/>
    <cellStyle name="20% - Акцент1 2 3 2 9 4" xfId="2774"/>
    <cellStyle name="20% - Акцент1 2 3 2 9 5" xfId="2775"/>
    <cellStyle name="20% - Акцент1 2 3 2 9 6" xfId="2776"/>
    <cellStyle name="20% - Акцент1 2 3 2 9 7" xfId="2777"/>
    <cellStyle name="20% - Акцент1 2 3 20" xfId="2778"/>
    <cellStyle name="20% - Акцент1 2 3 3" xfId="2779"/>
    <cellStyle name="20% - Акцент1 2 3 3 10" xfId="2780"/>
    <cellStyle name="20% - Акцент1 2 3 3 11" xfId="2781"/>
    <cellStyle name="20% - Акцент1 2 3 3 12" xfId="2782"/>
    <cellStyle name="20% - Акцент1 2 3 3 13" xfId="2783"/>
    <cellStyle name="20% - Акцент1 2 3 3 14" xfId="2784"/>
    <cellStyle name="20% - Акцент1 2 3 3 15" xfId="2785"/>
    <cellStyle name="20% - Акцент1 2 3 3 16" xfId="2786"/>
    <cellStyle name="20% - Акцент1 2 3 3 2" xfId="2787"/>
    <cellStyle name="20% - Акцент1 2 3 3 2 10" xfId="2788"/>
    <cellStyle name="20% - Акцент1 2 3 3 2 2" xfId="2789"/>
    <cellStyle name="20% - Акцент1 2 3 3 2 2 2" xfId="2790"/>
    <cellStyle name="20% - Акцент1 2 3 3 2 2 2 2" xfId="2791"/>
    <cellStyle name="20% - Акцент1 2 3 3 2 2 2 2 2" xfId="2792"/>
    <cellStyle name="20% - Акцент1 2 3 3 2 2 2 3" xfId="2793"/>
    <cellStyle name="20% - Акцент1 2 3 3 2 2 2 4" xfId="2794"/>
    <cellStyle name="20% - Акцент1 2 3 3 2 2 2 5" xfId="2795"/>
    <cellStyle name="20% - Акцент1 2 3 3 2 2 2 6" xfId="2796"/>
    <cellStyle name="20% - Акцент1 2 3 3 2 2 2 7" xfId="2797"/>
    <cellStyle name="20% - Акцент1 2 3 3 2 2 3" xfId="2798"/>
    <cellStyle name="20% - Акцент1 2 3 3 2 2 3 2" xfId="2799"/>
    <cellStyle name="20% - Акцент1 2 3 3 2 2 4" xfId="2800"/>
    <cellStyle name="20% - Акцент1 2 3 3 2 2 5" xfId="2801"/>
    <cellStyle name="20% - Акцент1 2 3 3 2 2 6" xfId="2802"/>
    <cellStyle name="20% - Акцент1 2 3 3 2 2 7" xfId="2803"/>
    <cellStyle name="20% - Акцент1 2 3 3 2 2 8" xfId="2804"/>
    <cellStyle name="20% - Акцент1 2 3 3 2 2 9" xfId="2805"/>
    <cellStyle name="20% - Акцент1 2 3 3 2 3" xfId="2806"/>
    <cellStyle name="20% - Акцент1 2 3 3 2 3 2" xfId="2807"/>
    <cellStyle name="20% - Акцент1 2 3 3 2 3 2 2" xfId="2808"/>
    <cellStyle name="20% - Акцент1 2 3 3 2 3 3" xfId="2809"/>
    <cellStyle name="20% - Акцент1 2 3 3 2 3 4" xfId="2810"/>
    <cellStyle name="20% - Акцент1 2 3 3 2 3 5" xfId="2811"/>
    <cellStyle name="20% - Акцент1 2 3 3 2 3 6" xfId="2812"/>
    <cellStyle name="20% - Акцент1 2 3 3 2 3 7" xfId="2813"/>
    <cellStyle name="20% - Акцент1 2 3 3 2 4" xfId="2814"/>
    <cellStyle name="20% - Акцент1 2 3 3 2 4 2" xfId="2815"/>
    <cellStyle name="20% - Акцент1 2 3 3 2 5" xfId="2816"/>
    <cellStyle name="20% - Акцент1 2 3 3 2 6" xfId="2817"/>
    <cellStyle name="20% - Акцент1 2 3 3 2 7" xfId="2818"/>
    <cellStyle name="20% - Акцент1 2 3 3 2 8" xfId="2819"/>
    <cellStyle name="20% - Акцент1 2 3 3 2 9" xfId="2820"/>
    <cellStyle name="20% - Акцент1 2 3 3 3" xfId="2821"/>
    <cellStyle name="20% - Акцент1 2 3 3 3 10" xfId="2822"/>
    <cellStyle name="20% - Акцент1 2 3 3 3 2" xfId="2823"/>
    <cellStyle name="20% - Акцент1 2 3 3 3 2 2" xfId="2824"/>
    <cellStyle name="20% - Акцент1 2 3 3 3 2 2 2" xfId="2825"/>
    <cellStyle name="20% - Акцент1 2 3 3 3 2 2 2 2" xfId="2826"/>
    <cellStyle name="20% - Акцент1 2 3 3 3 2 2 3" xfId="2827"/>
    <cellStyle name="20% - Акцент1 2 3 3 3 2 2 4" xfId="2828"/>
    <cellStyle name="20% - Акцент1 2 3 3 3 2 2 5" xfId="2829"/>
    <cellStyle name="20% - Акцент1 2 3 3 3 2 2 6" xfId="2830"/>
    <cellStyle name="20% - Акцент1 2 3 3 3 2 2 7" xfId="2831"/>
    <cellStyle name="20% - Акцент1 2 3 3 3 2 3" xfId="2832"/>
    <cellStyle name="20% - Акцент1 2 3 3 3 2 3 2" xfId="2833"/>
    <cellStyle name="20% - Акцент1 2 3 3 3 2 4" xfId="2834"/>
    <cellStyle name="20% - Акцент1 2 3 3 3 2 5" xfId="2835"/>
    <cellStyle name="20% - Акцент1 2 3 3 3 2 6" xfId="2836"/>
    <cellStyle name="20% - Акцент1 2 3 3 3 2 7" xfId="2837"/>
    <cellStyle name="20% - Акцент1 2 3 3 3 2 8" xfId="2838"/>
    <cellStyle name="20% - Акцент1 2 3 3 3 2 9" xfId="2839"/>
    <cellStyle name="20% - Акцент1 2 3 3 3 3" xfId="2840"/>
    <cellStyle name="20% - Акцент1 2 3 3 3 3 2" xfId="2841"/>
    <cellStyle name="20% - Акцент1 2 3 3 3 3 2 2" xfId="2842"/>
    <cellStyle name="20% - Акцент1 2 3 3 3 3 3" xfId="2843"/>
    <cellStyle name="20% - Акцент1 2 3 3 3 3 4" xfId="2844"/>
    <cellStyle name="20% - Акцент1 2 3 3 3 3 5" xfId="2845"/>
    <cellStyle name="20% - Акцент1 2 3 3 3 3 6" xfId="2846"/>
    <cellStyle name="20% - Акцент1 2 3 3 3 3 7" xfId="2847"/>
    <cellStyle name="20% - Акцент1 2 3 3 3 4" xfId="2848"/>
    <cellStyle name="20% - Акцент1 2 3 3 3 4 2" xfId="2849"/>
    <cellStyle name="20% - Акцент1 2 3 3 3 5" xfId="2850"/>
    <cellStyle name="20% - Акцент1 2 3 3 3 6" xfId="2851"/>
    <cellStyle name="20% - Акцент1 2 3 3 3 7" xfId="2852"/>
    <cellStyle name="20% - Акцент1 2 3 3 3 8" xfId="2853"/>
    <cellStyle name="20% - Акцент1 2 3 3 3 9" xfId="2854"/>
    <cellStyle name="20% - Акцент1 2 3 3 4" xfId="2855"/>
    <cellStyle name="20% - Акцент1 2 3 3 4 10" xfId="2856"/>
    <cellStyle name="20% - Акцент1 2 3 3 4 2" xfId="2857"/>
    <cellStyle name="20% - Акцент1 2 3 3 4 2 2" xfId="2858"/>
    <cellStyle name="20% - Акцент1 2 3 3 4 2 2 2" xfId="2859"/>
    <cellStyle name="20% - Акцент1 2 3 3 4 2 2 2 2" xfId="2860"/>
    <cellStyle name="20% - Акцент1 2 3 3 4 2 2 3" xfId="2861"/>
    <cellStyle name="20% - Акцент1 2 3 3 4 2 2 4" xfId="2862"/>
    <cellStyle name="20% - Акцент1 2 3 3 4 2 2 5" xfId="2863"/>
    <cellStyle name="20% - Акцент1 2 3 3 4 2 2 6" xfId="2864"/>
    <cellStyle name="20% - Акцент1 2 3 3 4 2 2 7" xfId="2865"/>
    <cellStyle name="20% - Акцент1 2 3 3 4 2 3" xfId="2866"/>
    <cellStyle name="20% - Акцент1 2 3 3 4 2 3 2" xfId="2867"/>
    <cellStyle name="20% - Акцент1 2 3 3 4 2 4" xfId="2868"/>
    <cellStyle name="20% - Акцент1 2 3 3 4 2 5" xfId="2869"/>
    <cellStyle name="20% - Акцент1 2 3 3 4 2 6" xfId="2870"/>
    <cellStyle name="20% - Акцент1 2 3 3 4 2 7" xfId="2871"/>
    <cellStyle name="20% - Акцент1 2 3 3 4 2 8" xfId="2872"/>
    <cellStyle name="20% - Акцент1 2 3 3 4 2 9" xfId="2873"/>
    <cellStyle name="20% - Акцент1 2 3 3 4 3" xfId="2874"/>
    <cellStyle name="20% - Акцент1 2 3 3 4 3 2" xfId="2875"/>
    <cellStyle name="20% - Акцент1 2 3 3 4 3 2 2" xfId="2876"/>
    <cellStyle name="20% - Акцент1 2 3 3 4 3 3" xfId="2877"/>
    <cellStyle name="20% - Акцент1 2 3 3 4 3 4" xfId="2878"/>
    <cellStyle name="20% - Акцент1 2 3 3 4 3 5" xfId="2879"/>
    <cellStyle name="20% - Акцент1 2 3 3 4 3 6" xfId="2880"/>
    <cellStyle name="20% - Акцент1 2 3 3 4 3 7" xfId="2881"/>
    <cellStyle name="20% - Акцент1 2 3 3 4 4" xfId="2882"/>
    <cellStyle name="20% - Акцент1 2 3 3 4 4 2" xfId="2883"/>
    <cellStyle name="20% - Акцент1 2 3 3 4 5" xfId="2884"/>
    <cellStyle name="20% - Акцент1 2 3 3 4 6" xfId="2885"/>
    <cellStyle name="20% - Акцент1 2 3 3 4 7" xfId="2886"/>
    <cellStyle name="20% - Акцент1 2 3 3 4 8" xfId="2887"/>
    <cellStyle name="20% - Акцент1 2 3 3 4 9" xfId="2888"/>
    <cellStyle name="20% - Акцент1 2 3 3 5" xfId="2889"/>
    <cellStyle name="20% - Акцент1 2 3 3 5 2" xfId="2890"/>
    <cellStyle name="20% - Акцент1 2 3 3 5 2 2" xfId="2891"/>
    <cellStyle name="20% - Акцент1 2 3 3 5 2 2 2" xfId="2892"/>
    <cellStyle name="20% - Акцент1 2 3 3 5 2 3" xfId="2893"/>
    <cellStyle name="20% - Акцент1 2 3 3 5 2 4" xfId="2894"/>
    <cellStyle name="20% - Акцент1 2 3 3 5 2 5" xfId="2895"/>
    <cellStyle name="20% - Акцент1 2 3 3 5 2 6" xfId="2896"/>
    <cellStyle name="20% - Акцент1 2 3 3 5 2 7" xfId="2897"/>
    <cellStyle name="20% - Акцент1 2 3 3 5 3" xfId="2898"/>
    <cellStyle name="20% - Акцент1 2 3 3 5 3 2" xfId="2899"/>
    <cellStyle name="20% - Акцент1 2 3 3 5 4" xfId="2900"/>
    <cellStyle name="20% - Акцент1 2 3 3 5 5" xfId="2901"/>
    <cellStyle name="20% - Акцент1 2 3 3 5 6" xfId="2902"/>
    <cellStyle name="20% - Акцент1 2 3 3 5 7" xfId="2903"/>
    <cellStyle name="20% - Акцент1 2 3 3 5 8" xfId="2904"/>
    <cellStyle name="20% - Акцент1 2 3 3 5 9" xfId="2905"/>
    <cellStyle name="20% - Акцент1 2 3 3 6" xfId="2906"/>
    <cellStyle name="20% - Акцент1 2 3 3 6 2" xfId="2907"/>
    <cellStyle name="20% - Акцент1 2 3 3 6 2 2" xfId="2908"/>
    <cellStyle name="20% - Акцент1 2 3 3 6 2 2 2" xfId="2909"/>
    <cellStyle name="20% - Акцент1 2 3 3 6 2 3" xfId="2910"/>
    <cellStyle name="20% - Акцент1 2 3 3 6 2 4" xfId="2911"/>
    <cellStyle name="20% - Акцент1 2 3 3 6 2 5" xfId="2912"/>
    <cellStyle name="20% - Акцент1 2 3 3 6 2 6" xfId="2913"/>
    <cellStyle name="20% - Акцент1 2 3 3 6 2 7" xfId="2914"/>
    <cellStyle name="20% - Акцент1 2 3 3 6 3" xfId="2915"/>
    <cellStyle name="20% - Акцент1 2 3 3 6 3 2" xfId="2916"/>
    <cellStyle name="20% - Акцент1 2 3 3 6 4" xfId="2917"/>
    <cellStyle name="20% - Акцент1 2 3 3 6 5" xfId="2918"/>
    <cellStyle name="20% - Акцент1 2 3 3 6 6" xfId="2919"/>
    <cellStyle name="20% - Акцент1 2 3 3 6 7" xfId="2920"/>
    <cellStyle name="20% - Акцент1 2 3 3 6 8" xfId="2921"/>
    <cellStyle name="20% - Акцент1 2 3 3 6 9" xfId="2922"/>
    <cellStyle name="20% - Акцент1 2 3 3 7" xfId="2923"/>
    <cellStyle name="20% - Акцент1 2 3 3 7 2" xfId="2924"/>
    <cellStyle name="20% - Акцент1 2 3 3 7 2 2" xfId="2925"/>
    <cellStyle name="20% - Акцент1 2 3 3 7 2 3" xfId="2926"/>
    <cellStyle name="20% - Акцент1 2 3 3 7 3" xfId="2927"/>
    <cellStyle name="20% - Акцент1 2 3 3 7 4" xfId="2928"/>
    <cellStyle name="20% - Акцент1 2 3 3 7 5" xfId="2929"/>
    <cellStyle name="20% - Акцент1 2 3 3 7 6" xfId="2930"/>
    <cellStyle name="20% - Акцент1 2 3 3 7 7" xfId="2931"/>
    <cellStyle name="20% - Акцент1 2 3 3 8" xfId="2932"/>
    <cellStyle name="20% - Акцент1 2 3 3 8 2" xfId="2933"/>
    <cellStyle name="20% - Акцент1 2 3 3 8 2 2" xfId="2934"/>
    <cellStyle name="20% - Акцент1 2 3 3 8 3" xfId="2935"/>
    <cellStyle name="20% - Акцент1 2 3 3 8 4" xfId="2936"/>
    <cellStyle name="20% - Акцент1 2 3 3 8 5" xfId="2937"/>
    <cellStyle name="20% - Акцент1 2 3 3 8 6" xfId="2938"/>
    <cellStyle name="20% - Акцент1 2 3 3 8 7" xfId="2939"/>
    <cellStyle name="20% - Акцент1 2 3 3 9" xfId="2940"/>
    <cellStyle name="20% - Акцент1 2 3 3 9 2" xfId="2941"/>
    <cellStyle name="20% - Акцент1 2 3 3 9 3" xfId="2942"/>
    <cellStyle name="20% - Акцент1 2 3 4" xfId="2943"/>
    <cellStyle name="20% - Акцент1 2 3 4 10" xfId="2944"/>
    <cellStyle name="20% - Акцент1 2 3 4 11" xfId="2945"/>
    <cellStyle name="20% - Акцент1 2 3 4 12" xfId="2946"/>
    <cellStyle name="20% - Акцент1 2 3 4 13" xfId="2947"/>
    <cellStyle name="20% - Акцент1 2 3 4 2" xfId="2948"/>
    <cellStyle name="20% - Акцент1 2 3 4 2 10" xfId="2949"/>
    <cellStyle name="20% - Акцент1 2 3 4 2 2" xfId="2950"/>
    <cellStyle name="20% - Акцент1 2 3 4 2 2 2" xfId="2951"/>
    <cellStyle name="20% - Акцент1 2 3 4 2 2 2 2" xfId="2952"/>
    <cellStyle name="20% - Акцент1 2 3 4 2 2 2 2 2" xfId="2953"/>
    <cellStyle name="20% - Акцент1 2 3 4 2 2 2 3" xfId="2954"/>
    <cellStyle name="20% - Акцент1 2 3 4 2 2 2 4" xfId="2955"/>
    <cellStyle name="20% - Акцент1 2 3 4 2 2 2 5" xfId="2956"/>
    <cellStyle name="20% - Акцент1 2 3 4 2 2 2 6" xfId="2957"/>
    <cellStyle name="20% - Акцент1 2 3 4 2 2 2 7" xfId="2958"/>
    <cellStyle name="20% - Акцент1 2 3 4 2 2 3" xfId="2959"/>
    <cellStyle name="20% - Акцент1 2 3 4 2 2 3 2" xfId="2960"/>
    <cellStyle name="20% - Акцент1 2 3 4 2 2 4" xfId="2961"/>
    <cellStyle name="20% - Акцент1 2 3 4 2 2 5" xfId="2962"/>
    <cellStyle name="20% - Акцент1 2 3 4 2 2 6" xfId="2963"/>
    <cellStyle name="20% - Акцент1 2 3 4 2 2 7" xfId="2964"/>
    <cellStyle name="20% - Акцент1 2 3 4 2 2 8" xfId="2965"/>
    <cellStyle name="20% - Акцент1 2 3 4 2 2 9" xfId="2966"/>
    <cellStyle name="20% - Акцент1 2 3 4 2 3" xfId="2967"/>
    <cellStyle name="20% - Акцент1 2 3 4 2 3 2" xfId="2968"/>
    <cellStyle name="20% - Акцент1 2 3 4 2 3 2 2" xfId="2969"/>
    <cellStyle name="20% - Акцент1 2 3 4 2 3 3" xfId="2970"/>
    <cellStyle name="20% - Акцент1 2 3 4 2 3 4" xfId="2971"/>
    <cellStyle name="20% - Акцент1 2 3 4 2 3 5" xfId="2972"/>
    <cellStyle name="20% - Акцент1 2 3 4 2 3 6" xfId="2973"/>
    <cellStyle name="20% - Акцент1 2 3 4 2 3 7" xfId="2974"/>
    <cellStyle name="20% - Акцент1 2 3 4 2 4" xfId="2975"/>
    <cellStyle name="20% - Акцент1 2 3 4 2 4 2" xfId="2976"/>
    <cellStyle name="20% - Акцент1 2 3 4 2 5" xfId="2977"/>
    <cellStyle name="20% - Акцент1 2 3 4 2 6" xfId="2978"/>
    <cellStyle name="20% - Акцент1 2 3 4 2 7" xfId="2979"/>
    <cellStyle name="20% - Акцент1 2 3 4 2 8" xfId="2980"/>
    <cellStyle name="20% - Акцент1 2 3 4 2 9" xfId="2981"/>
    <cellStyle name="20% - Акцент1 2 3 4 3" xfId="2982"/>
    <cellStyle name="20% - Акцент1 2 3 4 3 10" xfId="2983"/>
    <cellStyle name="20% - Акцент1 2 3 4 3 2" xfId="2984"/>
    <cellStyle name="20% - Акцент1 2 3 4 3 2 2" xfId="2985"/>
    <cellStyle name="20% - Акцент1 2 3 4 3 2 2 2" xfId="2986"/>
    <cellStyle name="20% - Акцент1 2 3 4 3 2 2 2 2" xfId="2987"/>
    <cellStyle name="20% - Акцент1 2 3 4 3 2 2 3" xfId="2988"/>
    <cellStyle name="20% - Акцент1 2 3 4 3 2 2 4" xfId="2989"/>
    <cellStyle name="20% - Акцент1 2 3 4 3 2 2 5" xfId="2990"/>
    <cellStyle name="20% - Акцент1 2 3 4 3 2 2 6" xfId="2991"/>
    <cellStyle name="20% - Акцент1 2 3 4 3 2 2 7" xfId="2992"/>
    <cellStyle name="20% - Акцент1 2 3 4 3 2 3" xfId="2993"/>
    <cellStyle name="20% - Акцент1 2 3 4 3 2 3 2" xfId="2994"/>
    <cellStyle name="20% - Акцент1 2 3 4 3 2 4" xfId="2995"/>
    <cellStyle name="20% - Акцент1 2 3 4 3 2 5" xfId="2996"/>
    <cellStyle name="20% - Акцент1 2 3 4 3 2 6" xfId="2997"/>
    <cellStyle name="20% - Акцент1 2 3 4 3 2 7" xfId="2998"/>
    <cellStyle name="20% - Акцент1 2 3 4 3 2 8" xfId="2999"/>
    <cellStyle name="20% - Акцент1 2 3 4 3 2 9" xfId="3000"/>
    <cellStyle name="20% - Акцент1 2 3 4 3 3" xfId="3001"/>
    <cellStyle name="20% - Акцент1 2 3 4 3 3 2" xfId="3002"/>
    <cellStyle name="20% - Акцент1 2 3 4 3 3 2 2" xfId="3003"/>
    <cellStyle name="20% - Акцент1 2 3 4 3 3 3" xfId="3004"/>
    <cellStyle name="20% - Акцент1 2 3 4 3 3 4" xfId="3005"/>
    <cellStyle name="20% - Акцент1 2 3 4 3 3 5" xfId="3006"/>
    <cellStyle name="20% - Акцент1 2 3 4 3 3 6" xfId="3007"/>
    <cellStyle name="20% - Акцент1 2 3 4 3 3 7" xfId="3008"/>
    <cellStyle name="20% - Акцент1 2 3 4 3 4" xfId="3009"/>
    <cellStyle name="20% - Акцент1 2 3 4 3 4 2" xfId="3010"/>
    <cellStyle name="20% - Акцент1 2 3 4 3 5" xfId="3011"/>
    <cellStyle name="20% - Акцент1 2 3 4 3 6" xfId="3012"/>
    <cellStyle name="20% - Акцент1 2 3 4 3 7" xfId="3013"/>
    <cellStyle name="20% - Акцент1 2 3 4 3 8" xfId="3014"/>
    <cellStyle name="20% - Акцент1 2 3 4 3 9" xfId="3015"/>
    <cellStyle name="20% - Акцент1 2 3 4 4" xfId="3016"/>
    <cellStyle name="20% - Акцент1 2 3 4 4 2" xfId="3017"/>
    <cellStyle name="20% - Акцент1 2 3 4 4 2 2" xfId="3018"/>
    <cellStyle name="20% - Акцент1 2 3 4 4 2 2 2" xfId="3019"/>
    <cellStyle name="20% - Акцент1 2 3 4 4 2 3" xfId="3020"/>
    <cellStyle name="20% - Акцент1 2 3 4 4 2 4" xfId="3021"/>
    <cellStyle name="20% - Акцент1 2 3 4 4 2 5" xfId="3022"/>
    <cellStyle name="20% - Акцент1 2 3 4 4 2 6" xfId="3023"/>
    <cellStyle name="20% - Акцент1 2 3 4 4 2 7" xfId="3024"/>
    <cellStyle name="20% - Акцент1 2 3 4 4 3" xfId="3025"/>
    <cellStyle name="20% - Акцент1 2 3 4 4 3 2" xfId="3026"/>
    <cellStyle name="20% - Акцент1 2 3 4 4 4" xfId="3027"/>
    <cellStyle name="20% - Акцент1 2 3 4 4 5" xfId="3028"/>
    <cellStyle name="20% - Акцент1 2 3 4 4 6" xfId="3029"/>
    <cellStyle name="20% - Акцент1 2 3 4 4 7" xfId="3030"/>
    <cellStyle name="20% - Акцент1 2 3 4 4 8" xfId="3031"/>
    <cellStyle name="20% - Акцент1 2 3 4 4 9" xfId="3032"/>
    <cellStyle name="20% - Акцент1 2 3 4 5" xfId="3033"/>
    <cellStyle name="20% - Акцент1 2 3 4 5 2" xfId="3034"/>
    <cellStyle name="20% - Акцент1 2 3 4 5 2 2" xfId="3035"/>
    <cellStyle name="20% - Акцент1 2 3 4 5 2 2 2" xfId="3036"/>
    <cellStyle name="20% - Акцент1 2 3 4 5 2 3" xfId="3037"/>
    <cellStyle name="20% - Акцент1 2 3 4 5 2 4" xfId="3038"/>
    <cellStyle name="20% - Акцент1 2 3 4 5 2 5" xfId="3039"/>
    <cellStyle name="20% - Акцент1 2 3 4 5 2 6" xfId="3040"/>
    <cellStyle name="20% - Акцент1 2 3 4 5 2 7" xfId="3041"/>
    <cellStyle name="20% - Акцент1 2 3 4 5 3" xfId="3042"/>
    <cellStyle name="20% - Акцент1 2 3 4 5 3 2" xfId="3043"/>
    <cellStyle name="20% - Акцент1 2 3 4 5 4" xfId="3044"/>
    <cellStyle name="20% - Акцент1 2 3 4 5 5" xfId="3045"/>
    <cellStyle name="20% - Акцент1 2 3 4 5 6" xfId="3046"/>
    <cellStyle name="20% - Акцент1 2 3 4 5 7" xfId="3047"/>
    <cellStyle name="20% - Акцент1 2 3 4 5 8" xfId="3048"/>
    <cellStyle name="20% - Акцент1 2 3 4 5 9" xfId="3049"/>
    <cellStyle name="20% - Акцент1 2 3 4 6" xfId="3050"/>
    <cellStyle name="20% - Акцент1 2 3 4 6 2" xfId="3051"/>
    <cellStyle name="20% - Акцент1 2 3 4 6 2 2" xfId="3052"/>
    <cellStyle name="20% - Акцент1 2 3 4 6 3" xfId="3053"/>
    <cellStyle name="20% - Акцент1 2 3 4 6 4" xfId="3054"/>
    <cellStyle name="20% - Акцент1 2 3 4 6 5" xfId="3055"/>
    <cellStyle name="20% - Акцент1 2 3 4 6 6" xfId="3056"/>
    <cellStyle name="20% - Акцент1 2 3 4 6 7" xfId="3057"/>
    <cellStyle name="20% - Акцент1 2 3 4 7" xfId="3058"/>
    <cellStyle name="20% - Акцент1 2 3 4 7 2" xfId="3059"/>
    <cellStyle name="20% - Акцент1 2 3 4 8" xfId="3060"/>
    <cellStyle name="20% - Акцент1 2 3 4 9" xfId="3061"/>
    <cellStyle name="20% - Акцент1 2 3 5" xfId="3062"/>
    <cellStyle name="20% - Акцент1 2 3 5 10" xfId="3063"/>
    <cellStyle name="20% - Акцент1 2 3 5 11" xfId="3064"/>
    <cellStyle name="20% - Акцент1 2 3 5 12" xfId="3065"/>
    <cellStyle name="20% - Акцент1 2 3 5 13" xfId="3066"/>
    <cellStyle name="20% - Акцент1 2 3 5 2" xfId="3067"/>
    <cellStyle name="20% - Акцент1 2 3 5 2 10" xfId="3068"/>
    <cellStyle name="20% - Акцент1 2 3 5 2 2" xfId="3069"/>
    <cellStyle name="20% - Акцент1 2 3 5 2 2 2" xfId="3070"/>
    <cellStyle name="20% - Акцент1 2 3 5 2 2 2 2" xfId="3071"/>
    <cellStyle name="20% - Акцент1 2 3 5 2 2 2 2 2" xfId="3072"/>
    <cellStyle name="20% - Акцент1 2 3 5 2 2 2 3" xfId="3073"/>
    <cellStyle name="20% - Акцент1 2 3 5 2 2 2 4" xfId="3074"/>
    <cellStyle name="20% - Акцент1 2 3 5 2 2 2 5" xfId="3075"/>
    <cellStyle name="20% - Акцент1 2 3 5 2 2 2 6" xfId="3076"/>
    <cellStyle name="20% - Акцент1 2 3 5 2 2 2 7" xfId="3077"/>
    <cellStyle name="20% - Акцент1 2 3 5 2 2 3" xfId="3078"/>
    <cellStyle name="20% - Акцент1 2 3 5 2 2 3 2" xfId="3079"/>
    <cellStyle name="20% - Акцент1 2 3 5 2 2 4" xfId="3080"/>
    <cellStyle name="20% - Акцент1 2 3 5 2 2 5" xfId="3081"/>
    <cellStyle name="20% - Акцент1 2 3 5 2 2 6" xfId="3082"/>
    <cellStyle name="20% - Акцент1 2 3 5 2 2 7" xfId="3083"/>
    <cellStyle name="20% - Акцент1 2 3 5 2 2 8" xfId="3084"/>
    <cellStyle name="20% - Акцент1 2 3 5 2 2 9" xfId="3085"/>
    <cellStyle name="20% - Акцент1 2 3 5 2 3" xfId="3086"/>
    <cellStyle name="20% - Акцент1 2 3 5 2 3 2" xfId="3087"/>
    <cellStyle name="20% - Акцент1 2 3 5 2 3 2 2" xfId="3088"/>
    <cellStyle name="20% - Акцент1 2 3 5 2 3 3" xfId="3089"/>
    <cellStyle name="20% - Акцент1 2 3 5 2 3 4" xfId="3090"/>
    <cellStyle name="20% - Акцент1 2 3 5 2 3 5" xfId="3091"/>
    <cellStyle name="20% - Акцент1 2 3 5 2 3 6" xfId="3092"/>
    <cellStyle name="20% - Акцент1 2 3 5 2 3 7" xfId="3093"/>
    <cellStyle name="20% - Акцент1 2 3 5 2 4" xfId="3094"/>
    <cellStyle name="20% - Акцент1 2 3 5 2 4 2" xfId="3095"/>
    <cellStyle name="20% - Акцент1 2 3 5 2 5" xfId="3096"/>
    <cellStyle name="20% - Акцент1 2 3 5 2 6" xfId="3097"/>
    <cellStyle name="20% - Акцент1 2 3 5 2 7" xfId="3098"/>
    <cellStyle name="20% - Акцент1 2 3 5 2 8" xfId="3099"/>
    <cellStyle name="20% - Акцент1 2 3 5 2 9" xfId="3100"/>
    <cellStyle name="20% - Акцент1 2 3 5 3" xfId="3101"/>
    <cellStyle name="20% - Акцент1 2 3 5 3 10" xfId="3102"/>
    <cellStyle name="20% - Акцент1 2 3 5 3 2" xfId="3103"/>
    <cellStyle name="20% - Акцент1 2 3 5 3 2 2" xfId="3104"/>
    <cellStyle name="20% - Акцент1 2 3 5 3 2 2 2" xfId="3105"/>
    <cellStyle name="20% - Акцент1 2 3 5 3 2 2 2 2" xfId="3106"/>
    <cellStyle name="20% - Акцент1 2 3 5 3 2 2 3" xfId="3107"/>
    <cellStyle name="20% - Акцент1 2 3 5 3 2 2 4" xfId="3108"/>
    <cellStyle name="20% - Акцент1 2 3 5 3 2 2 5" xfId="3109"/>
    <cellStyle name="20% - Акцент1 2 3 5 3 2 2 6" xfId="3110"/>
    <cellStyle name="20% - Акцент1 2 3 5 3 2 2 7" xfId="3111"/>
    <cellStyle name="20% - Акцент1 2 3 5 3 2 3" xfId="3112"/>
    <cellStyle name="20% - Акцент1 2 3 5 3 2 3 2" xfId="3113"/>
    <cellStyle name="20% - Акцент1 2 3 5 3 2 4" xfId="3114"/>
    <cellStyle name="20% - Акцент1 2 3 5 3 2 5" xfId="3115"/>
    <cellStyle name="20% - Акцент1 2 3 5 3 2 6" xfId="3116"/>
    <cellStyle name="20% - Акцент1 2 3 5 3 2 7" xfId="3117"/>
    <cellStyle name="20% - Акцент1 2 3 5 3 2 8" xfId="3118"/>
    <cellStyle name="20% - Акцент1 2 3 5 3 2 9" xfId="3119"/>
    <cellStyle name="20% - Акцент1 2 3 5 3 3" xfId="3120"/>
    <cellStyle name="20% - Акцент1 2 3 5 3 3 2" xfId="3121"/>
    <cellStyle name="20% - Акцент1 2 3 5 3 3 2 2" xfId="3122"/>
    <cellStyle name="20% - Акцент1 2 3 5 3 3 3" xfId="3123"/>
    <cellStyle name="20% - Акцент1 2 3 5 3 3 4" xfId="3124"/>
    <cellStyle name="20% - Акцент1 2 3 5 3 3 5" xfId="3125"/>
    <cellStyle name="20% - Акцент1 2 3 5 3 3 6" xfId="3126"/>
    <cellStyle name="20% - Акцент1 2 3 5 3 3 7" xfId="3127"/>
    <cellStyle name="20% - Акцент1 2 3 5 3 4" xfId="3128"/>
    <cellStyle name="20% - Акцент1 2 3 5 3 4 2" xfId="3129"/>
    <cellStyle name="20% - Акцент1 2 3 5 3 5" xfId="3130"/>
    <cellStyle name="20% - Акцент1 2 3 5 3 6" xfId="3131"/>
    <cellStyle name="20% - Акцент1 2 3 5 3 7" xfId="3132"/>
    <cellStyle name="20% - Акцент1 2 3 5 3 8" xfId="3133"/>
    <cellStyle name="20% - Акцент1 2 3 5 3 9" xfId="3134"/>
    <cellStyle name="20% - Акцент1 2 3 5 4" xfId="3135"/>
    <cellStyle name="20% - Акцент1 2 3 5 4 2" xfId="3136"/>
    <cellStyle name="20% - Акцент1 2 3 5 4 2 2" xfId="3137"/>
    <cellStyle name="20% - Акцент1 2 3 5 4 2 2 2" xfId="3138"/>
    <cellStyle name="20% - Акцент1 2 3 5 4 2 3" xfId="3139"/>
    <cellStyle name="20% - Акцент1 2 3 5 4 2 4" xfId="3140"/>
    <cellStyle name="20% - Акцент1 2 3 5 4 2 5" xfId="3141"/>
    <cellStyle name="20% - Акцент1 2 3 5 4 2 6" xfId="3142"/>
    <cellStyle name="20% - Акцент1 2 3 5 4 2 7" xfId="3143"/>
    <cellStyle name="20% - Акцент1 2 3 5 4 3" xfId="3144"/>
    <cellStyle name="20% - Акцент1 2 3 5 4 3 2" xfId="3145"/>
    <cellStyle name="20% - Акцент1 2 3 5 4 4" xfId="3146"/>
    <cellStyle name="20% - Акцент1 2 3 5 4 5" xfId="3147"/>
    <cellStyle name="20% - Акцент1 2 3 5 4 6" xfId="3148"/>
    <cellStyle name="20% - Акцент1 2 3 5 4 7" xfId="3149"/>
    <cellStyle name="20% - Акцент1 2 3 5 4 8" xfId="3150"/>
    <cellStyle name="20% - Акцент1 2 3 5 4 9" xfId="3151"/>
    <cellStyle name="20% - Акцент1 2 3 5 5" xfId="3152"/>
    <cellStyle name="20% - Акцент1 2 3 5 5 2" xfId="3153"/>
    <cellStyle name="20% - Акцент1 2 3 5 5 2 2" xfId="3154"/>
    <cellStyle name="20% - Акцент1 2 3 5 5 2 2 2" xfId="3155"/>
    <cellStyle name="20% - Акцент1 2 3 5 5 2 3" xfId="3156"/>
    <cellStyle name="20% - Акцент1 2 3 5 5 2 4" xfId="3157"/>
    <cellStyle name="20% - Акцент1 2 3 5 5 2 5" xfId="3158"/>
    <cellStyle name="20% - Акцент1 2 3 5 5 2 6" xfId="3159"/>
    <cellStyle name="20% - Акцент1 2 3 5 5 2 7" xfId="3160"/>
    <cellStyle name="20% - Акцент1 2 3 5 5 3" xfId="3161"/>
    <cellStyle name="20% - Акцент1 2 3 5 5 3 2" xfId="3162"/>
    <cellStyle name="20% - Акцент1 2 3 5 5 4" xfId="3163"/>
    <cellStyle name="20% - Акцент1 2 3 5 5 5" xfId="3164"/>
    <cellStyle name="20% - Акцент1 2 3 5 5 6" xfId="3165"/>
    <cellStyle name="20% - Акцент1 2 3 5 5 7" xfId="3166"/>
    <cellStyle name="20% - Акцент1 2 3 5 5 8" xfId="3167"/>
    <cellStyle name="20% - Акцент1 2 3 5 5 9" xfId="3168"/>
    <cellStyle name="20% - Акцент1 2 3 5 6" xfId="3169"/>
    <cellStyle name="20% - Акцент1 2 3 5 6 2" xfId="3170"/>
    <cellStyle name="20% - Акцент1 2 3 5 6 2 2" xfId="3171"/>
    <cellStyle name="20% - Акцент1 2 3 5 6 3" xfId="3172"/>
    <cellStyle name="20% - Акцент1 2 3 5 6 4" xfId="3173"/>
    <cellStyle name="20% - Акцент1 2 3 5 6 5" xfId="3174"/>
    <cellStyle name="20% - Акцент1 2 3 5 6 6" xfId="3175"/>
    <cellStyle name="20% - Акцент1 2 3 5 6 7" xfId="3176"/>
    <cellStyle name="20% - Акцент1 2 3 5 7" xfId="3177"/>
    <cellStyle name="20% - Акцент1 2 3 5 7 2" xfId="3178"/>
    <cellStyle name="20% - Акцент1 2 3 5 8" xfId="3179"/>
    <cellStyle name="20% - Акцент1 2 3 5 9" xfId="3180"/>
    <cellStyle name="20% - Акцент1 2 3 6" xfId="3181"/>
    <cellStyle name="20% - Акцент1 2 3 6 10" xfId="3182"/>
    <cellStyle name="20% - Акцент1 2 3 6 2" xfId="3183"/>
    <cellStyle name="20% - Акцент1 2 3 6 2 2" xfId="3184"/>
    <cellStyle name="20% - Акцент1 2 3 6 2 2 2" xfId="3185"/>
    <cellStyle name="20% - Акцент1 2 3 6 2 2 2 2" xfId="3186"/>
    <cellStyle name="20% - Акцент1 2 3 6 2 2 3" xfId="3187"/>
    <cellStyle name="20% - Акцент1 2 3 6 2 2 4" xfId="3188"/>
    <cellStyle name="20% - Акцент1 2 3 6 2 2 5" xfId="3189"/>
    <cellStyle name="20% - Акцент1 2 3 6 2 2 6" xfId="3190"/>
    <cellStyle name="20% - Акцент1 2 3 6 2 2 7" xfId="3191"/>
    <cellStyle name="20% - Акцент1 2 3 6 2 3" xfId="3192"/>
    <cellStyle name="20% - Акцент1 2 3 6 2 3 2" xfId="3193"/>
    <cellStyle name="20% - Акцент1 2 3 6 2 4" xfId="3194"/>
    <cellStyle name="20% - Акцент1 2 3 6 2 5" xfId="3195"/>
    <cellStyle name="20% - Акцент1 2 3 6 2 6" xfId="3196"/>
    <cellStyle name="20% - Акцент1 2 3 6 2 7" xfId="3197"/>
    <cellStyle name="20% - Акцент1 2 3 6 2 8" xfId="3198"/>
    <cellStyle name="20% - Акцент1 2 3 6 2 9" xfId="3199"/>
    <cellStyle name="20% - Акцент1 2 3 6 3" xfId="3200"/>
    <cellStyle name="20% - Акцент1 2 3 6 3 2" xfId="3201"/>
    <cellStyle name="20% - Акцент1 2 3 6 3 2 2" xfId="3202"/>
    <cellStyle name="20% - Акцент1 2 3 6 3 3" xfId="3203"/>
    <cellStyle name="20% - Акцент1 2 3 6 3 4" xfId="3204"/>
    <cellStyle name="20% - Акцент1 2 3 6 3 5" xfId="3205"/>
    <cellStyle name="20% - Акцент1 2 3 6 3 6" xfId="3206"/>
    <cellStyle name="20% - Акцент1 2 3 6 3 7" xfId="3207"/>
    <cellStyle name="20% - Акцент1 2 3 6 4" xfId="3208"/>
    <cellStyle name="20% - Акцент1 2 3 6 4 2" xfId="3209"/>
    <cellStyle name="20% - Акцент1 2 3 6 5" xfId="3210"/>
    <cellStyle name="20% - Акцент1 2 3 6 6" xfId="3211"/>
    <cellStyle name="20% - Акцент1 2 3 6 7" xfId="3212"/>
    <cellStyle name="20% - Акцент1 2 3 6 8" xfId="3213"/>
    <cellStyle name="20% - Акцент1 2 3 6 9" xfId="3214"/>
    <cellStyle name="20% - Акцент1 2 3 7" xfId="3215"/>
    <cellStyle name="20% - Акцент1 2 3 7 10" xfId="3216"/>
    <cellStyle name="20% - Акцент1 2 3 7 2" xfId="3217"/>
    <cellStyle name="20% - Акцент1 2 3 7 2 2" xfId="3218"/>
    <cellStyle name="20% - Акцент1 2 3 7 2 2 2" xfId="3219"/>
    <cellStyle name="20% - Акцент1 2 3 7 2 2 2 2" xfId="3220"/>
    <cellStyle name="20% - Акцент1 2 3 7 2 2 3" xfId="3221"/>
    <cellStyle name="20% - Акцент1 2 3 7 2 2 4" xfId="3222"/>
    <cellStyle name="20% - Акцент1 2 3 7 2 2 5" xfId="3223"/>
    <cellStyle name="20% - Акцент1 2 3 7 2 2 6" xfId="3224"/>
    <cellStyle name="20% - Акцент1 2 3 7 2 2 7" xfId="3225"/>
    <cellStyle name="20% - Акцент1 2 3 7 2 3" xfId="3226"/>
    <cellStyle name="20% - Акцент1 2 3 7 2 3 2" xfId="3227"/>
    <cellStyle name="20% - Акцент1 2 3 7 2 4" xfId="3228"/>
    <cellStyle name="20% - Акцент1 2 3 7 2 5" xfId="3229"/>
    <cellStyle name="20% - Акцент1 2 3 7 2 6" xfId="3230"/>
    <cellStyle name="20% - Акцент1 2 3 7 2 7" xfId="3231"/>
    <cellStyle name="20% - Акцент1 2 3 7 2 8" xfId="3232"/>
    <cellStyle name="20% - Акцент1 2 3 7 2 9" xfId="3233"/>
    <cellStyle name="20% - Акцент1 2 3 7 3" xfId="3234"/>
    <cellStyle name="20% - Акцент1 2 3 7 3 2" xfId="3235"/>
    <cellStyle name="20% - Акцент1 2 3 7 3 2 2" xfId="3236"/>
    <cellStyle name="20% - Акцент1 2 3 7 3 3" xfId="3237"/>
    <cellStyle name="20% - Акцент1 2 3 7 3 4" xfId="3238"/>
    <cellStyle name="20% - Акцент1 2 3 7 3 5" xfId="3239"/>
    <cellStyle name="20% - Акцент1 2 3 7 3 6" xfId="3240"/>
    <cellStyle name="20% - Акцент1 2 3 7 3 7" xfId="3241"/>
    <cellStyle name="20% - Акцент1 2 3 7 4" xfId="3242"/>
    <cellStyle name="20% - Акцент1 2 3 7 4 2" xfId="3243"/>
    <cellStyle name="20% - Акцент1 2 3 7 5" xfId="3244"/>
    <cellStyle name="20% - Акцент1 2 3 7 6" xfId="3245"/>
    <cellStyle name="20% - Акцент1 2 3 7 7" xfId="3246"/>
    <cellStyle name="20% - Акцент1 2 3 7 8" xfId="3247"/>
    <cellStyle name="20% - Акцент1 2 3 7 9" xfId="3248"/>
    <cellStyle name="20% - Акцент1 2 3 8" xfId="3249"/>
    <cellStyle name="20% - Акцент1 2 3 8 2" xfId="3250"/>
    <cellStyle name="20% - Акцент1 2 3 8 2 2" xfId="3251"/>
    <cellStyle name="20% - Акцент1 2 3 8 2 2 2" xfId="3252"/>
    <cellStyle name="20% - Акцент1 2 3 8 2 3" xfId="3253"/>
    <cellStyle name="20% - Акцент1 2 3 8 2 4" xfId="3254"/>
    <cellStyle name="20% - Акцент1 2 3 8 2 5" xfId="3255"/>
    <cellStyle name="20% - Акцент1 2 3 8 2 6" xfId="3256"/>
    <cellStyle name="20% - Акцент1 2 3 8 2 7" xfId="3257"/>
    <cellStyle name="20% - Акцент1 2 3 8 3" xfId="3258"/>
    <cellStyle name="20% - Акцент1 2 3 8 3 2" xfId="3259"/>
    <cellStyle name="20% - Акцент1 2 3 8 4" xfId="3260"/>
    <cellStyle name="20% - Акцент1 2 3 8 5" xfId="3261"/>
    <cellStyle name="20% - Акцент1 2 3 8 6" xfId="3262"/>
    <cellStyle name="20% - Акцент1 2 3 8 7" xfId="3263"/>
    <cellStyle name="20% - Акцент1 2 3 8 8" xfId="3264"/>
    <cellStyle name="20% - Акцент1 2 3 8 9" xfId="3265"/>
    <cellStyle name="20% - Акцент1 2 3 9" xfId="3266"/>
    <cellStyle name="20% - Акцент1 2 3 9 2" xfId="3267"/>
    <cellStyle name="20% - Акцент1 2 3 9 2 2" xfId="3268"/>
    <cellStyle name="20% - Акцент1 2 3 9 2 2 2" xfId="3269"/>
    <cellStyle name="20% - Акцент1 2 3 9 2 3" xfId="3270"/>
    <cellStyle name="20% - Акцент1 2 3 9 2 4" xfId="3271"/>
    <cellStyle name="20% - Акцент1 2 3 9 2 5" xfId="3272"/>
    <cellStyle name="20% - Акцент1 2 3 9 2 6" xfId="3273"/>
    <cellStyle name="20% - Акцент1 2 3 9 2 7" xfId="3274"/>
    <cellStyle name="20% - Акцент1 2 3 9 3" xfId="3275"/>
    <cellStyle name="20% - Акцент1 2 3 9 3 2" xfId="3276"/>
    <cellStyle name="20% - Акцент1 2 3 9 4" xfId="3277"/>
    <cellStyle name="20% - Акцент1 2 3 9 5" xfId="3278"/>
    <cellStyle name="20% - Акцент1 2 3 9 6" xfId="3279"/>
    <cellStyle name="20% - Акцент1 2 3 9 7" xfId="3280"/>
    <cellStyle name="20% - Акцент1 2 3 9 8" xfId="3281"/>
    <cellStyle name="20% - Акцент1 2 3 9 9" xfId="3282"/>
    <cellStyle name="20% - Акцент1 2 4" xfId="3283"/>
    <cellStyle name="20% - Акцент1 2 4 10" xfId="3284"/>
    <cellStyle name="20% - Акцент1 2 4 10 2" xfId="3285"/>
    <cellStyle name="20% - Акцент1 2 4 10 2 2" xfId="3286"/>
    <cellStyle name="20% - Акцент1 2 4 10 2 3" xfId="3287"/>
    <cellStyle name="20% - Акцент1 2 4 10 3" xfId="3288"/>
    <cellStyle name="20% - Акцент1 2 4 10 4" xfId="3289"/>
    <cellStyle name="20% - Акцент1 2 4 10 5" xfId="3290"/>
    <cellStyle name="20% - Акцент1 2 4 10 6" xfId="3291"/>
    <cellStyle name="20% - Акцент1 2 4 10 7" xfId="3292"/>
    <cellStyle name="20% - Акцент1 2 4 11" xfId="3293"/>
    <cellStyle name="20% - Акцент1 2 4 11 2" xfId="3294"/>
    <cellStyle name="20% - Акцент1 2 4 11 2 2" xfId="3295"/>
    <cellStyle name="20% - Акцент1 2 4 11 2 3" xfId="3296"/>
    <cellStyle name="20% - Акцент1 2 4 11 3" xfId="3297"/>
    <cellStyle name="20% - Акцент1 2 4 11 4" xfId="3298"/>
    <cellStyle name="20% - Акцент1 2 4 11 5" xfId="3299"/>
    <cellStyle name="20% - Акцент1 2 4 11 6" xfId="3300"/>
    <cellStyle name="20% - Акцент1 2 4 11 7" xfId="3301"/>
    <cellStyle name="20% - Акцент1 2 4 12" xfId="3302"/>
    <cellStyle name="20% - Акцент1 2 4 12 2" xfId="3303"/>
    <cellStyle name="20% - Акцент1 2 4 12 3" xfId="3304"/>
    <cellStyle name="20% - Акцент1 2 4 13" xfId="3305"/>
    <cellStyle name="20% - Акцент1 2 4 14" xfId="3306"/>
    <cellStyle name="20% - Акцент1 2 4 15" xfId="3307"/>
    <cellStyle name="20% - Акцент1 2 4 16" xfId="3308"/>
    <cellStyle name="20% - Акцент1 2 4 17" xfId="3309"/>
    <cellStyle name="20% - Акцент1 2 4 18" xfId="3310"/>
    <cellStyle name="20% - Акцент1 2 4 2" xfId="3311"/>
    <cellStyle name="20% - Акцент1 2 4 2 10" xfId="3312"/>
    <cellStyle name="20% - Акцент1 2 4 2 11" xfId="3313"/>
    <cellStyle name="20% - Акцент1 2 4 2 12" xfId="3314"/>
    <cellStyle name="20% - Акцент1 2 4 2 13" xfId="3315"/>
    <cellStyle name="20% - Акцент1 2 4 2 14" xfId="3316"/>
    <cellStyle name="20% - Акцент1 2 4 2 2" xfId="3317"/>
    <cellStyle name="20% - Акцент1 2 4 2 2 10" xfId="3318"/>
    <cellStyle name="20% - Акцент1 2 4 2 2 2" xfId="3319"/>
    <cellStyle name="20% - Акцент1 2 4 2 2 2 2" xfId="3320"/>
    <cellStyle name="20% - Акцент1 2 4 2 2 2 2 2" xfId="3321"/>
    <cellStyle name="20% - Акцент1 2 4 2 2 2 2 2 2" xfId="3322"/>
    <cellStyle name="20% - Акцент1 2 4 2 2 2 2 3" xfId="3323"/>
    <cellStyle name="20% - Акцент1 2 4 2 2 2 2 4" xfId="3324"/>
    <cellStyle name="20% - Акцент1 2 4 2 2 2 2 5" xfId="3325"/>
    <cellStyle name="20% - Акцент1 2 4 2 2 2 2 6" xfId="3326"/>
    <cellStyle name="20% - Акцент1 2 4 2 2 2 2 7" xfId="3327"/>
    <cellStyle name="20% - Акцент1 2 4 2 2 2 3" xfId="3328"/>
    <cellStyle name="20% - Акцент1 2 4 2 2 2 3 2" xfId="3329"/>
    <cellStyle name="20% - Акцент1 2 4 2 2 2 4" xfId="3330"/>
    <cellStyle name="20% - Акцент1 2 4 2 2 2 5" xfId="3331"/>
    <cellStyle name="20% - Акцент1 2 4 2 2 2 6" xfId="3332"/>
    <cellStyle name="20% - Акцент1 2 4 2 2 2 7" xfId="3333"/>
    <cellStyle name="20% - Акцент1 2 4 2 2 2 8" xfId="3334"/>
    <cellStyle name="20% - Акцент1 2 4 2 2 2 9" xfId="3335"/>
    <cellStyle name="20% - Акцент1 2 4 2 2 3" xfId="3336"/>
    <cellStyle name="20% - Акцент1 2 4 2 2 3 2" xfId="3337"/>
    <cellStyle name="20% - Акцент1 2 4 2 2 3 2 2" xfId="3338"/>
    <cellStyle name="20% - Акцент1 2 4 2 2 3 3" xfId="3339"/>
    <cellStyle name="20% - Акцент1 2 4 2 2 3 4" xfId="3340"/>
    <cellStyle name="20% - Акцент1 2 4 2 2 3 5" xfId="3341"/>
    <cellStyle name="20% - Акцент1 2 4 2 2 3 6" xfId="3342"/>
    <cellStyle name="20% - Акцент1 2 4 2 2 3 7" xfId="3343"/>
    <cellStyle name="20% - Акцент1 2 4 2 2 4" xfId="3344"/>
    <cellStyle name="20% - Акцент1 2 4 2 2 4 2" xfId="3345"/>
    <cellStyle name="20% - Акцент1 2 4 2 2 5" xfId="3346"/>
    <cellStyle name="20% - Акцент1 2 4 2 2 6" xfId="3347"/>
    <cellStyle name="20% - Акцент1 2 4 2 2 7" xfId="3348"/>
    <cellStyle name="20% - Акцент1 2 4 2 2 8" xfId="3349"/>
    <cellStyle name="20% - Акцент1 2 4 2 2 9" xfId="3350"/>
    <cellStyle name="20% - Акцент1 2 4 2 3" xfId="3351"/>
    <cellStyle name="20% - Акцент1 2 4 2 3 10" xfId="3352"/>
    <cellStyle name="20% - Акцент1 2 4 2 3 2" xfId="3353"/>
    <cellStyle name="20% - Акцент1 2 4 2 3 2 2" xfId="3354"/>
    <cellStyle name="20% - Акцент1 2 4 2 3 2 2 2" xfId="3355"/>
    <cellStyle name="20% - Акцент1 2 4 2 3 2 2 2 2" xfId="3356"/>
    <cellStyle name="20% - Акцент1 2 4 2 3 2 2 3" xfId="3357"/>
    <cellStyle name="20% - Акцент1 2 4 2 3 2 2 4" xfId="3358"/>
    <cellStyle name="20% - Акцент1 2 4 2 3 2 2 5" xfId="3359"/>
    <cellStyle name="20% - Акцент1 2 4 2 3 2 2 6" xfId="3360"/>
    <cellStyle name="20% - Акцент1 2 4 2 3 2 2 7" xfId="3361"/>
    <cellStyle name="20% - Акцент1 2 4 2 3 2 3" xfId="3362"/>
    <cellStyle name="20% - Акцент1 2 4 2 3 2 3 2" xfId="3363"/>
    <cellStyle name="20% - Акцент1 2 4 2 3 2 4" xfId="3364"/>
    <cellStyle name="20% - Акцент1 2 4 2 3 2 5" xfId="3365"/>
    <cellStyle name="20% - Акцент1 2 4 2 3 2 6" xfId="3366"/>
    <cellStyle name="20% - Акцент1 2 4 2 3 2 7" xfId="3367"/>
    <cellStyle name="20% - Акцент1 2 4 2 3 2 8" xfId="3368"/>
    <cellStyle name="20% - Акцент1 2 4 2 3 2 9" xfId="3369"/>
    <cellStyle name="20% - Акцент1 2 4 2 3 3" xfId="3370"/>
    <cellStyle name="20% - Акцент1 2 4 2 3 3 2" xfId="3371"/>
    <cellStyle name="20% - Акцент1 2 4 2 3 3 2 2" xfId="3372"/>
    <cellStyle name="20% - Акцент1 2 4 2 3 3 3" xfId="3373"/>
    <cellStyle name="20% - Акцент1 2 4 2 3 3 4" xfId="3374"/>
    <cellStyle name="20% - Акцент1 2 4 2 3 3 5" xfId="3375"/>
    <cellStyle name="20% - Акцент1 2 4 2 3 3 6" xfId="3376"/>
    <cellStyle name="20% - Акцент1 2 4 2 3 3 7" xfId="3377"/>
    <cellStyle name="20% - Акцент1 2 4 2 3 4" xfId="3378"/>
    <cellStyle name="20% - Акцент1 2 4 2 3 4 2" xfId="3379"/>
    <cellStyle name="20% - Акцент1 2 4 2 3 5" xfId="3380"/>
    <cellStyle name="20% - Акцент1 2 4 2 3 6" xfId="3381"/>
    <cellStyle name="20% - Акцент1 2 4 2 3 7" xfId="3382"/>
    <cellStyle name="20% - Акцент1 2 4 2 3 8" xfId="3383"/>
    <cellStyle name="20% - Акцент1 2 4 2 3 9" xfId="3384"/>
    <cellStyle name="20% - Акцент1 2 4 2 4" xfId="3385"/>
    <cellStyle name="20% - Акцент1 2 4 2 4 10" xfId="3386"/>
    <cellStyle name="20% - Акцент1 2 4 2 4 2" xfId="3387"/>
    <cellStyle name="20% - Акцент1 2 4 2 4 2 2" xfId="3388"/>
    <cellStyle name="20% - Акцент1 2 4 2 4 2 2 2" xfId="3389"/>
    <cellStyle name="20% - Акцент1 2 4 2 4 2 2 2 2" xfId="3390"/>
    <cellStyle name="20% - Акцент1 2 4 2 4 2 2 3" xfId="3391"/>
    <cellStyle name="20% - Акцент1 2 4 2 4 2 2 4" xfId="3392"/>
    <cellStyle name="20% - Акцент1 2 4 2 4 2 2 5" xfId="3393"/>
    <cellStyle name="20% - Акцент1 2 4 2 4 2 2 6" xfId="3394"/>
    <cellStyle name="20% - Акцент1 2 4 2 4 2 2 7" xfId="3395"/>
    <cellStyle name="20% - Акцент1 2 4 2 4 2 3" xfId="3396"/>
    <cellStyle name="20% - Акцент1 2 4 2 4 2 3 2" xfId="3397"/>
    <cellStyle name="20% - Акцент1 2 4 2 4 2 4" xfId="3398"/>
    <cellStyle name="20% - Акцент1 2 4 2 4 2 5" xfId="3399"/>
    <cellStyle name="20% - Акцент1 2 4 2 4 2 6" xfId="3400"/>
    <cellStyle name="20% - Акцент1 2 4 2 4 2 7" xfId="3401"/>
    <cellStyle name="20% - Акцент1 2 4 2 4 2 8" xfId="3402"/>
    <cellStyle name="20% - Акцент1 2 4 2 4 2 9" xfId="3403"/>
    <cellStyle name="20% - Акцент1 2 4 2 4 3" xfId="3404"/>
    <cellStyle name="20% - Акцент1 2 4 2 4 3 2" xfId="3405"/>
    <cellStyle name="20% - Акцент1 2 4 2 4 3 2 2" xfId="3406"/>
    <cellStyle name="20% - Акцент1 2 4 2 4 3 3" xfId="3407"/>
    <cellStyle name="20% - Акцент1 2 4 2 4 3 4" xfId="3408"/>
    <cellStyle name="20% - Акцент1 2 4 2 4 3 5" xfId="3409"/>
    <cellStyle name="20% - Акцент1 2 4 2 4 3 6" xfId="3410"/>
    <cellStyle name="20% - Акцент1 2 4 2 4 3 7" xfId="3411"/>
    <cellStyle name="20% - Акцент1 2 4 2 4 4" xfId="3412"/>
    <cellStyle name="20% - Акцент1 2 4 2 4 4 2" xfId="3413"/>
    <cellStyle name="20% - Акцент1 2 4 2 4 5" xfId="3414"/>
    <cellStyle name="20% - Акцент1 2 4 2 4 6" xfId="3415"/>
    <cellStyle name="20% - Акцент1 2 4 2 4 7" xfId="3416"/>
    <cellStyle name="20% - Акцент1 2 4 2 4 8" xfId="3417"/>
    <cellStyle name="20% - Акцент1 2 4 2 4 9" xfId="3418"/>
    <cellStyle name="20% - Акцент1 2 4 2 5" xfId="3419"/>
    <cellStyle name="20% - Акцент1 2 4 2 5 2" xfId="3420"/>
    <cellStyle name="20% - Акцент1 2 4 2 5 2 2" xfId="3421"/>
    <cellStyle name="20% - Акцент1 2 4 2 5 2 2 2" xfId="3422"/>
    <cellStyle name="20% - Акцент1 2 4 2 5 2 3" xfId="3423"/>
    <cellStyle name="20% - Акцент1 2 4 2 5 2 4" xfId="3424"/>
    <cellStyle name="20% - Акцент1 2 4 2 5 2 5" xfId="3425"/>
    <cellStyle name="20% - Акцент1 2 4 2 5 2 6" xfId="3426"/>
    <cellStyle name="20% - Акцент1 2 4 2 5 2 7" xfId="3427"/>
    <cellStyle name="20% - Акцент1 2 4 2 5 3" xfId="3428"/>
    <cellStyle name="20% - Акцент1 2 4 2 5 3 2" xfId="3429"/>
    <cellStyle name="20% - Акцент1 2 4 2 5 4" xfId="3430"/>
    <cellStyle name="20% - Акцент1 2 4 2 5 5" xfId="3431"/>
    <cellStyle name="20% - Акцент1 2 4 2 5 6" xfId="3432"/>
    <cellStyle name="20% - Акцент1 2 4 2 5 7" xfId="3433"/>
    <cellStyle name="20% - Акцент1 2 4 2 5 8" xfId="3434"/>
    <cellStyle name="20% - Акцент1 2 4 2 5 9" xfId="3435"/>
    <cellStyle name="20% - Акцент1 2 4 2 6" xfId="3436"/>
    <cellStyle name="20% - Акцент1 2 4 2 6 2" xfId="3437"/>
    <cellStyle name="20% - Акцент1 2 4 2 6 2 2" xfId="3438"/>
    <cellStyle name="20% - Акцент1 2 4 2 6 2 2 2" xfId="3439"/>
    <cellStyle name="20% - Акцент1 2 4 2 6 2 3" xfId="3440"/>
    <cellStyle name="20% - Акцент1 2 4 2 6 2 4" xfId="3441"/>
    <cellStyle name="20% - Акцент1 2 4 2 6 2 5" xfId="3442"/>
    <cellStyle name="20% - Акцент1 2 4 2 6 2 6" xfId="3443"/>
    <cellStyle name="20% - Акцент1 2 4 2 6 2 7" xfId="3444"/>
    <cellStyle name="20% - Акцент1 2 4 2 6 3" xfId="3445"/>
    <cellStyle name="20% - Акцент1 2 4 2 6 3 2" xfId="3446"/>
    <cellStyle name="20% - Акцент1 2 4 2 6 4" xfId="3447"/>
    <cellStyle name="20% - Акцент1 2 4 2 6 5" xfId="3448"/>
    <cellStyle name="20% - Акцент1 2 4 2 6 6" xfId="3449"/>
    <cellStyle name="20% - Акцент1 2 4 2 6 7" xfId="3450"/>
    <cellStyle name="20% - Акцент1 2 4 2 6 8" xfId="3451"/>
    <cellStyle name="20% - Акцент1 2 4 2 6 9" xfId="3452"/>
    <cellStyle name="20% - Акцент1 2 4 2 7" xfId="3453"/>
    <cellStyle name="20% - Акцент1 2 4 2 7 2" xfId="3454"/>
    <cellStyle name="20% - Акцент1 2 4 2 7 2 2" xfId="3455"/>
    <cellStyle name="20% - Акцент1 2 4 2 7 3" xfId="3456"/>
    <cellStyle name="20% - Акцент1 2 4 2 7 4" xfId="3457"/>
    <cellStyle name="20% - Акцент1 2 4 2 7 5" xfId="3458"/>
    <cellStyle name="20% - Акцент1 2 4 2 7 6" xfId="3459"/>
    <cellStyle name="20% - Акцент1 2 4 2 7 7" xfId="3460"/>
    <cellStyle name="20% - Акцент1 2 4 2 8" xfId="3461"/>
    <cellStyle name="20% - Акцент1 2 4 2 8 2" xfId="3462"/>
    <cellStyle name="20% - Акцент1 2 4 2 9" xfId="3463"/>
    <cellStyle name="20% - Акцент1 2 4 3" xfId="3464"/>
    <cellStyle name="20% - Акцент1 2 4 3 10" xfId="3465"/>
    <cellStyle name="20% - Акцент1 2 4 3 11" xfId="3466"/>
    <cellStyle name="20% - Акцент1 2 4 3 12" xfId="3467"/>
    <cellStyle name="20% - Акцент1 2 4 3 13" xfId="3468"/>
    <cellStyle name="20% - Акцент1 2 4 3 2" xfId="3469"/>
    <cellStyle name="20% - Акцент1 2 4 3 2 10" xfId="3470"/>
    <cellStyle name="20% - Акцент1 2 4 3 2 2" xfId="3471"/>
    <cellStyle name="20% - Акцент1 2 4 3 2 2 2" xfId="3472"/>
    <cellStyle name="20% - Акцент1 2 4 3 2 2 2 2" xfId="3473"/>
    <cellStyle name="20% - Акцент1 2 4 3 2 2 2 2 2" xfId="3474"/>
    <cellStyle name="20% - Акцент1 2 4 3 2 2 2 3" xfId="3475"/>
    <cellStyle name="20% - Акцент1 2 4 3 2 2 2 4" xfId="3476"/>
    <cellStyle name="20% - Акцент1 2 4 3 2 2 2 5" xfId="3477"/>
    <cellStyle name="20% - Акцент1 2 4 3 2 2 2 6" xfId="3478"/>
    <cellStyle name="20% - Акцент1 2 4 3 2 2 2 7" xfId="3479"/>
    <cellStyle name="20% - Акцент1 2 4 3 2 2 3" xfId="3480"/>
    <cellStyle name="20% - Акцент1 2 4 3 2 2 3 2" xfId="3481"/>
    <cellStyle name="20% - Акцент1 2 4 3 2 2 4" xfId="3482"/>
    <cellStyle name="20% - Акцент1 2 4 3 2 2 5" xfId="3483"/>
    <cellStyle name="20% - Акцент1 2 4 3 2 2 6" xfId="3484"/>
    <cellStyle name="20% - Акцент1 2 4 3 2 2 7" xfId="3485"/>
    <cellStyle name="20% - Акцент1 2 4 3 2 2 8" xfId="3486"/>
    <cellStyle name="20% - Акцент1 2 4 3 2 2 9" xfId="3487"/>
    <cellStyle name="20% - Акцент1 2 4 3 2 3" xfId="3488"/>
    <cellStyle name="20% - Акцент1 2 4 3 2 3 2" xfId="3489"/>
    <cellStyle name="20% - Акцент1 2 4 3 2 3 2 2" xfId="3490"/>
    <cellStyle name="20% - Акцент1 2 4 3 2 3 3" xfId="3491"/>
    <cellStyle name="20% - Акцент1 2 4 3 2 3 4" xfId="3492"/>
    <cellStyle name="20% - Акцент1 2 4 3 2 3 5" xfId="3493"/>
    <cellStyle name="20% - Акцент1 2 4 3 2 3 6" xfId="3494"/>
    <cellStyle name="20% - Акцент1 2 4 3 2 3 7" xfId="3495"/>
    <cellStyle name="20% - Акцент1 2 4 3 2 4" xfId="3496"/>
    <cellStyle name="20% - Акцент1 2 4 3 2 4 2" xfId="3497"/>
    <cellStyle name="20% - Акцент1 2 4 3 2 5" xfId="3498"/>
    <cellStyle name="20% - Акцент1 2 4 3 2 6" xfId="3499"/>
    <cellStyle name="20% - Акцент1 2 4 3 2 7" xfId="3500"/>
    <cellStyle name="20% - Акцент1 2 4 3 2 8" xfId="3501"/>
    <cellStyle name="20% - Акцент1 2 4 3 2 9" xfId="3502"/>
    <cellStyle name="20% - Акцент1 2 4 3 3" xfId="3503"/>
    <cellStyle name="20% - Акцент1 2 4 3 3 10" xfId="3504"/>
    <cellStyle name="20% - Акцент1 2 4 3 3 2" xfId="3505"/>
    <cellStyle name="20% - Акцент1 2 4 3 3 2 2" xfId="3506"/>
    <cellStyle name="20% - Акцент1 2 4 3 3 2 2 2" xfId="3507"/>
    <cellStyle name="20% - Акцент1 2 4 3 3 2 2 2 2" xfId="3508"/>
    <cellStyle name="20% - Акцент1 2 4 3 3 2 2 3" xfId="3509"/>
    <cellStyle name="20% - Акцент1 2 4 3 3 2 2 4" xfId="3510"/>
    <cellStyle name="20% - Акцент1 2 4 3 3 2 2 5" xfId="3511"/>
    <cellStyle name="20% - Акцент1 2 4 3 3 2 2 6" xfId="3512"/>
    <cellStyle name="20% - Акцент1 2 4 3 3 2 2 7" xfId="3513"/>
    <cellStyle name="20% - Акцент1 2 4 3 3 2 3" xfId="3514"/>
    <cellStyle name="20% - Акцент1 2 4 3 3 2 3 2" xfId="3515"/>
    <cellStyle name="20% - Акцент1 2 4 3 3 2 4" xfId="3516"/>
    <cellStyle name="20% - Акцент1 2 4 3 3 2 5" xfId="3517"/>
    <cellStyle name="20% - Акцент1 2 4 3 3 2 6" xfId="3518"/>
    <cellStyle name="20% - Акцент1 2 4 3 3 2 7" xfId="3519"/>
    <cellStyle name="20% - Акцент1 2 4 3 3 2 8" xfId="3520"/>
    <cellStyle name="20% - Акцент1 2 4 3 3 2 9" xfId="3521"/>
    <cellStyle name="20% - Акцент1 2 4 3 3 3" xfId="3522"/>
    <cellStyle name="20% - Акцент1 2 4 3 3 3 2" xfId="3523"/>
    <cellStyle name="20% - Акцент1 2 4 3 3 3 2 2" xfId="3524"/>
    <cellStyle name="20% - Акцент1 2 4 3 3 3 3" xfId="3525"/>
    <cellStyle name="20% - Акцент1 2 4 3 3 3 4" xfId="3526"/>
    <cellStyle name="20% - Акцент1 2 4 3 3 3 5" xfId="3527"/>
    <cellStyle name="20% - Акцент1 2 4 3 3 3 6" xfId="3528"/>
    <cellStyle name="20% - Акцент1 2 4 3 3 3 7" xfId="3529"/>
    <cellStyle name="20% - Акцент1 2 4 3 3 4" xfId="3530"/>
    <cellStyle name="20% - Акцент1 2 4 3 3 4 2" xfId="3531"/>
    <cellStyle name="20% - Акцент1 2 4 3 3 5" xfId="3532"/>
    <cellStyle name="20% - Акцент1 2 4 3 3 6" xfId="3533"/>
    <cellStyle name="20% - Акцент1 2 4 3 3 7" xfId="3534"/>
    <cellStyle name="20% - Акцент1 2 4 3 3 8" xfId="3535"/>
    <cellStyle name="20% - Акцент1 2 4 3 3 9" xfId="3536"/>
    <cellStyle name="20% - Акцент1 2 4 3 4" xfId="3537"/>
    <cellStyle name="20% - Акцент1 2 4 3 4 2" xfId="3538"/>
    <cellStyle name="20% - Акцент1 2 4 3 4 2 2" xfId="3539"/>
    <cellStyle name="20% - Акцент1 2 4 3 4 2 2 2" xfId="3540"/>
    <cellStyle name="20% - Акцент1 2 4 3 4 2 3" xfId="3541"/>
    <cellStyle name="20% - Акцент1 2 4 3 4 2 4" xfId="3542"/>
    <cellStyle name="20% - Акцент1 2 4 3 4 2 5" xfId="3543"/>
    <cellStyle name="20% - Акцент1 2 4 3 4 2 6" xfId="3544"/>
    <cellStyle name="20% - Акцент1 2 4 3 4 2 7" xfId="3545"/>
    <cellStyle name="20% - Акцент1 2 4 3 4 3" xfId="3546"/>
    <cellStyle name="20% - Акцент1 2 4 3 4 3 2" xfId="3547"/>
    <cellStyle name="20% - Акцент1 2 4 3 4 4" xfId="3548"/>
    <cellStyle name="20% - Акцент1 2 4 3 4 5" xfId="3549"/>
    <cellStyle name="20% - Акцент1 2 4 3 4 6" xfId="3550"/>
    <cellStyle name="20% - Акцент1 2 4 3 4 7" xfId="3551"/>
    <cellStyle name="20% - Акцент1 2 4 3 4 8" xfId="3552"/>
    <cellStyle name="20% - Акцент1 2 4 3 4 9" xfId="3553"/>
    <cellStyle name="20% - Акцент1 2 4 3 5" xfId="3554"/>
    <cellStyle name="20% - Акцент1 2 4 3 5 2" xfId="3555"/>
    <cellStyle name="20% - Акцент1 2 4 3 5 2 2" xfId="3556"/>
    <cellStyle name="20% - Акцент1 2 4 3 5 2 2 2" xfId="3557"/>
    <cellStyle name="20% - Акцент1 2 4 3 5 2 3" xfId="3558"/>
    <cellStyle name="20% - Акцент1 2 4 3 5 2 4" xfId="3559"/>
    <cellStyle name="20% - Акцент1 2 4 3 5 2 5" xfId="3560"/>
    <cellStyle name="20% - Акцент1 2 4 3 5 2 6" xfId="3561"/>
    <cellStyle name="20% - Акцент1 2 4 3 5 2 7" xfId="3562"/>
    <cellStyle name="20% - Акцент1 2 4 3 5 3" xfId="3563"/>
    <cellStyle name="20% - Акцент1 2 4 3 5 3 2" xfId="3564"/>
    <cellStyle name="20% - Акцент1 2 4 3 5 4" xfId="3565"/>
    <cellStyle name="20% - Акцент1 2 4 3 5 5" xfId="3566"/>
    <cellStyle name="20% - Акцент1 2 4 3 5 6" xfId="3567"/>
    <cellStyle name="20% - Акцент1 2 4 3 5 7" xfId="3568"/>
    <cellStyle name="20% - Акцент1 2 4 3 5 8" xfId="3569"/>
    <cellStyle name="20% - Акцент1 2 4 3 5 9" xfId="3570"/>
    <cellStyle name="20% - Акцент1 2 4 3 6" xfId="3571"/>
    <cellStyle name="20% - Акцент1 2 4 3 6 2" xfId="3572"/>
    <cellStyle name="20% - Акцент1 2 4 3 6 2 2" xfId="3573"/>
    <cellStyle name="20% - Акцент1 2 4 3 6 3" xfId="3574"/>
    <cellStyle name="20% - Акцент1 2 4 3 6 4" xfId="3575"/>
    <cellStyle name="20% - Акцент1 2 4 3 6 5" xfId="3576"/>
    <cellStyle name="20% - Акцент1 2 4 3 6 6" xfId="3577"/>
    <cellStyle name="20% - Акцент1 2 4 3 6 7" xfId="3578"/>
    <cellStyle name="20% - Акцент1 2 4 3 7" xfId="3579"/>
    <cellStyle name="20% - Акцент1 2 4 3 7 2" xfId="3580"/>
    <cellStyle name="20% - Акцент1 2 4 3 8" xfId="3581"/>
    <cellStyle name="20% - Акцент1 2 4 3 9" xfId="3582"/>
    <cellStyle name="20% - Акцент1 2 4 4" xfId="3583"/>
    <cellStyle name="20% - Акцент1 2 4 4 10" xfId="3584"/>
    <cellStyle name="20% - Акцент1 2 4 4 11" xfId="3585"/>
    <cellStyle name="20% - Акцент1 2 4 4 12" xfId="3586"/>
    <cellStyle name="20% - Акцент1 2 4 4 13" xfId="3587"/>
    <cellStyle name="20% - Акцент1 2 4 4 2" xfId="3588"/>
    <cellStyle name="20% - Акцент1 2 4 4 2 10" xfId="3589"/>
    <cellStyle name="20% - Акцент1 2 4 4 2 2" xfId="3590"/>
    <cellStyle name="20% - Акцент1 2 4 4 2 2 2" xfId="3591"/>
    <cellStyle name="20% - Акцент1 2 4 4 2 2 2 2" xfId="3592"/>
    <cellStyle name="20% - Акцент1 2 4 4 2 2 2 2 2" xfId="3593"/>
    <cellStyle name="20% - Акцент1 2 4 4 2 2 2 3" xfId="3594"/>
    <cellStyle name="20% - Акцент1 2 4 4 2 2 2 4" xfId="3595"/>
    <cellStyle name="20% - Акцент1 2 4 4 2 2 2 5" xfId="3596"/>
    <cellStyle name="20% - Акцент1 2 4 4 2 2 2 6" xfId="3597"/>
    <cellStyle name="20% - Акцент1 2 4 4 2 2 2 7" xfId="3598"/>
    <cellStyle name="20% - Акцент1 2 4 4 2 2 3" xfId="3599"/>
    <cellStyle name="20% - Акцент1 2 4 4 2 2 3 2" xfId="3600"/>
    <cellStyle name="20% - Акцент1 2 4 4 2 2 4" xfId="3601"/>
    <cellStyle name="20% - Акцент1 2 4 4 2 2 5" xfId="3602"/>
    <cellStyle name="20% - Акцент1 2 4 4 2 2 6" xfId="3603"/>
    <cellStyle name="20% - Акцент1 2 4 4 2 2 7" xfId="3604"/>
    <cellStyle name="20% - Акцент1 2 4 4 2 2 8" xfId="3605"/>
    <cellStyle name="20% - Акцент1 2 4 4 2 2 9" xfId="3606"/>
    <cellStyle name="20% - Акцент1 2 4 4 2 3" xfId="3607"/>
    <cellStyle name="20% - Акцент1 2 4 4 2 3 2" xfId="3608"/>
    <cellStyle name="20% - Акцент1 2 4 4 2 3 2 2" xfId="3609"/>
    <cellStyle name="20% - Акцент1 2 4 4 2 3 3" xfId="3610"/>
    <cellStyle name="20% - Акцент1 2 4 4 2 3 4" xfId="3611"/>
    <cellStyle name="20% - Акцент1 2 4 4 2 3 5" xfId="3612"/>
    <cellStyle name="20% - Акцент1 2 4 4 2 3 6" xfId="3613"/>
    <cellStyle name="20% - Акцент1 2 4 4 2 3 7" xfId="3614"/>
    <cellStyle name="20% - Акцент1 2 4 4 2 4" xfId="3615"/>
    <cellStyle name="20% - Акцент1 2 4 4 2 4 2" xfId="3616"/>
    <cellStyle name="20% - Акцент1 2 4 4 2 5" xfId="3617"/>
    <cellStyle name="20% - Акцент1 2 4 4 2 6" xfId="3618"/>
    <cellStyle name="20% - Акцент1 2 4 4 2 7" xfId="3619"/>
    <cellStyle name="20% - Акцент1 2 4 4 2 8" xfId="3620"/>
    <cellStyle name="20% - Акцент1 2 4 4 2 9" xfId="3621"/>
    <cellStyle name="20% - Акцент1 2 4 4 3" xfId="3622"/>
    <cellStyle name="20% - Акцент1 2 4 4 3 10" xfId="3623"/>
    <cellStyle name="20% - Акцент1 2 4 4 3 2" xfId="3624"/>
    <cellStyle name="20% - Акцент1 2 4 4 3 2 2" xfId="3625"/>
    <cellStyle name="20% - Акцент1 2 4 4 3 2 2 2" xfId="3626"/>
    <cellStyle name="20% - Акцент1 2 4 4 3 2 2 2 2" xfId="3627"/>
    <cellStyle name="20% - Акцент1 2 4 4 3 2 2 3" xfId="3628"/>
    <cellStyle name="20% - Акцент1 2 4 4 3 2 2 4" xfId="3629"/>
    <cellStyle name="20% - Акцент1 2 4 4 3 2 2 5" xfId="3630"/>
    <cellStyle name="20% - Акцент1 2 4 4 3 2 2 6" xfId="3631"/>
    <cellStyle name="20% - Акцент1 2 4 4 3 2 2 7" xfId="3632"/>
    <cellStyle name="20% - Акцент1 2 4 4 3 2 3" xfId="3633"/>
    <cellStyle name="20% - Акцент1 2 4 4 3 2 3 2" xfId="3634"/>
    <cellStyle name="20% - Акцент1 2 4 4 3 2 4" xfId="3635"/>
    <cellStyle name="20% - Акцент1 2 4 4 3 2 5" xfId="3636"/>
    <cellStyle name="20% - Акцент1 2 4 4 3 2 6" xfId="3637"/>
    <cellStyle name="20% - Акцент1 2 4 4 3 2 7" xfId="3638"/>
    <cellStyle name="20% - Акцент1 2 4 4 3 2 8" xfId="3639"/>
    <cellStyle name="20% - Акцент1 2 4 4 3 2 9" xfId="3640"/>
    <cellStyle name="20% - Акцент1 2 4 4 3 3" xfId="3641"/>
    <cellStyle name="20% - Акцент1 2 4 4 3 3 2" xfId="3642"/>
    <cellStyle name="20% - Акцент1 2 4 4 3 3 2 2" xfId="3643"/>
    <cellStyle name="20% - Акцент1 2 4 4 3 3 3" xfId="3644"/>
    <cellStyle name="20% - Акцент1 2 4 4 3 3 4" xfId="3645"/>
    <cellStyle name="20% - Акцент1 2 4 4 3 3 5" xfId="3646"/>
    <cellStyle name="20% - Акцент1 2 4 4 3 3 6" xfId="3647"/>
    <cellStyle name="20% - Акцент1 2 4 4 3 3 7" xfId="3648"/>
    <cellStyle name="20% - Акцент1 2 4 4 3 4" xfId="3649"/>
    <cellStyle name="20% - Акцент1 2 4 4 3 4 2" xfId="3650"/>
    <cellStyle name="20% - Акцент1 2 4 4 3 5" xfId="3651"/>
    <cellStyle name="20% - Акцент1 2 4 4 3 6" xfId="3652"/>
    <cellStyle name="20% - Акцент1 2 4 4 3 7" xfId="3653"/>
    <cellStyle name="20% - Акцент1 2 4 4 3 8" xfId="3654"/>
    <cellStyle name="20% - Акцент1 2 4 4 3 9" xfId="3655"/>
    <cellStyle name="20% - Акцент1 2 4 4 4" xfId="3656"/>
    <cellStyle name="20% - Акцент1 2 4 4 4 2" xfId="3657"/>
    <cellStyle name="20% - Акцент1 2 4 4 4 2 2" xfId="3658"/>
    <cellStyle name="20% - Акцент1 2 4 4 4 2 2 2" xfId="3659"/>
    <cellStyle name="20% - Акцент1 2 4 4 4 2 3" xfId="3660"/>
    <cellStyle name="20% - Акцент1 2 4 4 4 2 4" xfId="3661"/>
    <cellStyle name="20% - Акцент1 2 4 4 4 2 5" xfId="3662"/>
    <cellStyle name="20% - Акцент1 2 4 4 4 2 6" xfId="3663"/>
    <cellStyle name="20% - Акцент1 2 4 4 4 2 7" xfId="3664"/>
    <cellStyle name="20% - Акцент1 2 4 4 4 3" xfId="3665"/>
    <cellStyle name="20% - Акцент1 2 4 4 4 3 2" xfId="3666"/>
    <cellStyle name="20% - Акцент1 2 4 4 4 4" xfId="3667"/>
    <cellStyle name="20% - Акцент1 2 4 4 4 5" xfId="3668"/>
    <cellStyle name="20% - Акцент1 2 4 4 4 6" xfId="3669"/>
    <cellStyle name="20% - Акцент1 2 4 4 4 7" xfId="3670"/>
    <cellStyle name="20% - Акцент1 2 4 4 4 8" xfId="3671"/>
    <cellStyle name="20% - Акцент1 2 4 4 4 9" xfId="3672"/>
    <cellStyle name="20% - Акцент1 2 4 4 5" xfId="3673"/>
    <cellStyle name="20% - Акцент1 2 4 4 5 2" xfId="3674"/>
    <cellStyle name="20% - Акцент1 2 4 4 5 2 2" xfId="3675"/>
    <cellStyle name="20% - Акцент1 2 4 4 5 2 2 2" xfId="3676"/>
    <cellStyle name="20% - Акцент1 2 4 4 5 2 3" xfId="3677"/>
    <cellStyle name="20% - Акцент1 2 4 4 5 2 4" xfId="3678"/>
    <cellStyle name="20% - Акцент1 2 4 4 5 2 5" xfId="3679"/>
    <cellStyle name="20% - Акцент1 2 4 4 5 2 6" xfId="3680"/>
    <cellStyle name="20% - Акцент1 2 4 4 5 2 7" xfId="3681"/>
    <cellStyle name="20% - Акцент1 2 4 4 5 3" xfId="3682"/>
    <cellStyle name="20% - Акцент1 2 4 4 5 3 2" xfId="3683"/>
    <cellStyle name="20% - Акцент1 2 4 4 5 4" xfId="3684"/>
    <cellStyle name="20% - Акцент1 2 4 4 5 5" xfId="3685"/>
    <cellStyle name="20% - Акцент1 2 4 4 5 6" xfId="3686"/>
    <cellStyle name="20% - Акцент1 2 4 4 5 7" xfId="3687"/>
    <cellStyle name="20% - Акцент1 2 4 4 5 8" xfId="3688"/>
    <cellStyle name="20% - Акцент1 2 4 4 5 9" xfId="3689"/>
    <cellStyle name="20% - Акцент1 2 4 4 6" xfId="3690"/>
    <cellStyle name="20% - Акцент1 2 4 4 6 2" xfId="3691"/>
    <cellStyle name="20% - Акцент1 2 4 4 6 2 2" xfId="3692"/>
    <cellStyle name="20% - Акцент1 2 4 4 6 3" xfId="3693"/>
    <cellStyle name="20% - Акцент1 2 4 4 6 4" xfId="3694"/>
    <cellStyle name="20% - Акцент1 2 4 4 6 5" xfId="3695"/>
    <cellStyle name="20% - Акцент1 2 4 4 6 6" xfId="3696"/>
    <cellStyle name="20% - Акцент1 2 4 4 6 7" xfId="3697"/>
    <cellStyle name="20% - Акцент1 2 4 4 7" xfId="3698"/>
    <cellStyle name="20% - Акцент1 2 4 4 7 2" xfId="3699"/>
    <cellStyle name="20% - Акцент1 2 4 4 8" xfId="3700"/>
    <cellStyle name="20% - Акцент1 2 4 4 9" xfId="3701"/>
    <cellStyle name="20% - Акцент1 2 4 5" xfId="3702"/>
    <cellStyle name="20% - Акцент1 2 4 5 10" xfId="3703"/>
    <cellStyle name="20% - Акцент1 2 4 5 2" xfId="3704"/>
    <cellStyle name="20% - Акцент1 2 4 5 2 2" xfId="3705"/>
    <cellStyle name="20% - Акцент1 2 4 5 2 2 2" xfId="3706"/>
    <cellStyle name="20% - Акцент1 2 4 5 2 2 2 2" xfId="3707"/>
    <cellStyle name="20% - Акцент1 2 4 5 2 2 3" xfId="3708"/>
    <cellStyle name="20% - Акцент1 2 4 5 2 2 4" xfId="3709"/>
    <cellStyle name="20% - Акцент1 2 4 5 2 2 5" xfId="3710"/>
    <cellStyle name="20% - Акцент1 2 4 5 2 2 6" xfId="3711"/>
    <cellStyle name="20% - Акцент1 2 4 5 2 2 7" xfId="3712"/>
    <cellStyle name="20% - Акцент1 2 4 5 2 3" xfId="3713"/>
    <cellStyle name="20% - Акцент1 2 4 5 2 3 2" xfId="3714"/>
    <cellStyle name="20% - Акцент1 2 4 5 2 4" xfId="3715"/>
    <cellStyle name="20% - Акцент1 2 4 5 2 5" xfId="3716"/>
    <cellStyle name="20% - Акцент1 2 4 5 2 6" xfId="3717"/>
    <cellStyle name="20% - Акцент1 2 4 5 2 7" xfId="3718"/>
    <cellStyle name="20% - Акцент1 2 4 5 2 8" xfId="3719"/>
    <cellStyle name="20% - Акцент1 2 4 5 2 9" xfId="3720"/>
    <cellStyle name="20% - Акцент1 2 4 5 3" xfId="3721"/>
    <cellStyle name="20% - Акцент1 2 4 5 3 2" xfId="3722"/>
    <cellStyle name="20% - Акцент1 2 4 5 3 2 2" xfId="3723"/>
    <cellStyle name="20% - Акцент1 2 4 5 3 3" xfId="3724"/>
    <cellStyle name="20% - Акцент1 2 4 5 3 4" xfId="3725"/>
    <cellStyle name="20% - Акцент1 2 4 5 3 5" xfId="3726"/>
    <cellStyle name="20% - Акцент1 2 4 5 3 6" xfId="3727"/>
    <cellStyle name="20% - Акцент1 2 4 5 3 7" xfId="3728"/>
    <cellStyle name="20% - Акцент1 2 4 5 4" xfId="3729"/>
    <cellStyle name="20% - Акцент1 2 4 5 4 2" xfId="3730"/>
    <cellStyle name="20% - Акцент1 2 4 5 5" xfId="3731"/>
    <cellStyle name="20% - Акцент1 2 4 5 6" xfId="3732"/>
    <cellStyle name="20% - Акцент1 2 4 5 7" xfId="3733"/>
    <cellStyle name="20% - Акцент1 2 4 5 8" xfId="3734"/>
    <cellStyle name="20% - Акцент1 2 4 5 9" xfId="3735"/>
    <cellStyle name="20% - Акцент1 2 4 6" xfId="3736"/>
    <cellStyle name="20% - Акцент1 2 4 6 10" xfId="3737"/>
    <cellStyle name="20% - Акцент1 2 4 6 2" xfId="3738"/>
    <cellStyle name="20% - Акцент1 2 4 6 2 2" xfId="3739"/>
    <cellStyle name="20% - Акцент1 2 4 6 2 2 2" xfId="3740"/>
    <cellStyle name="20% - Акцент1 2 4 6 2 2 2 2" xfId="3741"/>
    <cellStyle name="20% - Акцент1 2 4 6 2 2 3" xfId="3742"/>
    <cellStyle name="20% - Акцент1 2 4 6 2 2 4" xfId="3743"/>
    <cellStyle name="20% - Акцент1 2 4 6 2 2 5" xfId="3744"/>
    <cellStyle name="20% - Акцент1 2 4 6 2 2 6" xfId="3745"/>
    <cellStyle name="20% - Акцент1 2 4 6 2 2 7" xfId="3746"/>
    <cellStyle name="20% - Акцент1 2 4 6 2 3" xfId="3747"/>
    <cellStyle name="20% - Акцент1 2 4 6 2 3 2" xfId="3748"/>
    <cellStyle name="20% - Акцент1 2 4 6 2 4" xfId="3749"/>
    <cellStyle name="20% - Акцент1 2 4 6 2 5" xfId="3750"/>
    <cellStyle name="20% - Акцент1 2 4 6 2 6" xfId="3751"/>
    <cellStyle name="20% - Акцент1 2 4 6 2 7" xfId="3752"/>
    <cellStyle name="20% - Акцент1 2 4 6 2 8" xfId="3753"/>
    <cellStyle name="20% - Акцент1 2 4 6 2 9" xfId="3754"/>
    <cellStyle name="20% - Акцент1 2 4 6 3" xfId="3755"/>
    <cellStyle name="20% - Акцент1 2 4 6 3 2" xfId="3756"/>
    <cellStyle name="20% - Акцент1 2 4 6 3 2 2" xfId="3757"/>
    <cellStyle name="20% - Акцент1 2 4 6 3 3" xfId="3758"/>
    <cellStyle name="20% - Акцент1 2 4 6 3 4" xfId="3759"/>
    <cellStyle name="20% - Акцент1 2 4 6 3 5" xfId="3760"/>
    <cellStyle name="20% - Акцент1 2 4 6 3 6" xfId="3761"/>
    <cellStyle name="20% - Акцент1 2 4 6 3 7" xfId="3762"/>
    <cellStyle name="20% - Акцент1 2 4 6 4" xfId="3763"/>
    <cellStyle name="20% - Акцент1 2 4 6 4 2" xfId="3764"/>
    <cellStyle name="20% - Акцент1 2 4 6 5" xfId="3765"/>
    <cellStyle name="20% - Акцент1 2 4 6 6" xfId="3766"/>
    <cellStyle name="20% - Акцент1 2 4 6 7" xfId="3767"/>
    <cellStyle name="20% - Акцент1 2 4 6 8" xfId="3768"/>
    <cellStyle name="20% - Акцент1 2 4 6 9" xfId="3769"/>
    <cellStyle name="20% - Акцент1 2 4 7" xfId="3770"/>
    <cellStyle name="20% - Акцент1 2 4 7 2" xfId="3771"/>
    <cellStyle name="20% - Акцент1 2 4 7 2 2" xfId="3772"/>
    <cellStyle name="20% - Акцент1 2 4 7 2 2 2" xfId="3773"/>
    <cellStyle name="20% - Акцент1 2 4 7 2 3" xfId="3774"/>
    <cellStyle name="20% - Акцент1 2 4 7 2 4" xfId="3775"/>
    <cellStyle name="20% - Акцент1 2 4 7 2 5" xfId="3776"/>
    <cellStyle name="20% - Акцент1 2 4 7 2 6" xfId="3777"/>
    <cellStyle name="20% - Акцент1 2 4 7 2 7" xfId="3778"/>
    <cellStyle name="20% - Акцент1 2 4 7 3" xfId="3779"/>
    <cellStyle name="20% - Акцент1 2 4 7 3 2" xfId="3780"/>
    <cellStyle name="20% - Акцент1 2 4 7 4" xfId="3781"/>
    <cellStyle name="20% - Акцент1 2 4 7 5" xfId="3782"/>
    <cellStyle name="20% - Акцент1 2 4 7 6" xfId="3783"/>
    <cellStyle name="20% - Акцент1 2 4 7 7" xfId="3784"/>
    <cellStyle name="20% - Акцент1 2 4 7 8" xfId="3785"/>
    <cellStyle name="20% - Акцент1 2 4 7 9" xfId="3786"/>
    <cellStyle name="20% - Акцент1 2 4 8" xfId="3787"/>
    <cellStyle name="20% - Акцент1 2 4 8 2" xfId="3788"/>
    <cellStyle name="20% - Акцент1 2 4 8 2 2" xfId="3789"/>
    <cellStyle name="20% - Акцент1 2 4 8 2 2 2" xfId="3790"/>
    <cellStyle name="20% - Акцент1 2 4 8 2 3" xfId="3791"/>
    <cellStyle name="20% - Акцент1 2 4 8 2 4" xfId="3792"/>
    <cellStyle name="20% - Акцент1 2 4 8 2 5" xfId="3793"/>
    <cellStyle name="20% - Акцент1 2 4 8 2 6" xfId="3794"/>
    <cellStyle name="20% - Акцент1 2 4 8 2 7" xfId="3795"/>
    <cellStyle name="20% - Акцент1 2 4 8 3" xfId="3796"/>
    <cellStyle name="20% - Акцент1 2 4 8 3 2" xfId="3797"/>
    <cellStyle name="20% - Акцент1 2 4 8 4" xfId="3798"/>
    <cellStyle name="20% - Акцент1 2 4 8 5" xfId="3799"/>
    <cellStyle name="20% - Акцент1 2 4 8 6" xfId="3800"/>
    <cellStyle name="20% - Акцент1 2 4 8 7" xfId="3801"/>
    <cellStyle name="20% - Акцент1 2 4 8 8" xfId="3802"/>
    <cellStyle name="20% - Акцент1 2 4 8 9" xfId="3803"/>
    <cellStyle name="20% - Акцент1 2 4 9" xfId="3804"/>
    <cellStyle name="20% - Акцент1 2 4 9 2" xfId="3805"/>
    <cellStyle name="20% - Акцент1 2 4 9 2 2" xfId="3806"/>
    <cellStyle name="20% - Акцент1 2 4 9 2 2 2" xfId="3807"/>
    <cellStyle name="20% - Акцент1 2 4 9 2 3" xfId="3808"/>
    <cellStyle name="20% - Акцент1 2 4 9 2 4" xfId="3809"/>
    <cellStyle name="20% - Акцент1 2 4 9 2 5" xfId="3810"/>
    <cellStyle name="20% - Акцент1 2 4 9 2 6" xfId="3811"/>
    <cellStyle name="20% - Акцент1 2 4 9 2 7" xfId="3812"/>
    <cellStyle name="20% - Акцент1 2 4 9 3" xfId="3813"/>
    <cellStyle name="20% - Акцент1 2 4 9 3 2" xfId="3814"/>
    <cellStyle name="20% - Акцент1 2 4 9 4" xfId="3815"/>
    <cellStyle name="20% - Акцент1 2 4 9 5" xfId="3816"/>
    <cellStyle name="20% - Акцент1 2 4 9 6" xfId="3817"/>
    <cellStyle name="20% - Акцент1 2 4 9 7" xfId="3818"/>
    <cellStyle name="20% - Акцент1 2 4 9 8" xfId="3819"/>
    <cellStyle name="20% - Акцент1 2 4 9 9" xfId="3820"/>
    <cellStyle name="20% - Акцент1 2 5" xfId="3821"/>
    <cellStyle name="20% - Акцент1 2 5 10" xfId="3822"/>
    <cellStyle name="20% - Акцент1 2 5 11" xfId="3823"/>
    <cellStyle name="20% - Акцент1 2 5 12" xfId="3824"/>
    <cellStyle name="20% - Акцент1 2 5 13" xfId="3825"/>
    <cellStyle name="20% - Акцент1 2 5 14" xfId="3826"/>
    <cellStyle name="20% - Акцент1 2 5 15" xfId="3827"/>
    <cellStyle name="20% - Акцент1 2 5 2" xfId="3828"/>
    <cellStyle name="20% - Акцент1 2 5 2 10" xfId="3829"/>
    <cellStyle name="20% - Акцент1 2 5 2 11" xfId="3830"/>
    <cellStyle name="20% - Акцент1 2 5 2 12" xfId="3831"/>
    <cellStyle name="20% - Акцент1 2 5 2 13" xfId="3832"/>
    <cellStyle name="20% - Акцент1 2 5 2 2" xfId="3833"/>
    <cellStyle name="20% - Акцент1 2 5 2 2 10" xfId="3834"/>
    <cellStyle name="20% - Акцент1 2 5 2 2 2" xfId="3835"/>
    <cellStyle name="20% - Акцент1 2 5 2 2 2 2" xfId="3836"/>
    <cellStyle name="20% - Акцент1 2 5 2 2 2 2 2" xfId="3837"/>
    <cellStyle name="20% - Акцент1 2 5 2 2 2 2 2 2" xfId="3838"/>
    <cellStyle name="20% - Акцент1 2 5 2 2 2 2 3" xfId="3839"/>
    <cellStyle name="20% - Акцент1 2 5 2 2 2 2 4" xfId="3840"/>
    <cellStyle name="20% - Акцент1 2 5 2 2 2 2 5" xfId="3841"/>
    <cellStyle name="20% - Акцент1 2 5 2 2 2 2 6" xfId="3842"/>
    <cellStyle name="20% - Акцент1 2 5 2 2 2 2 7" xfId="3843"/>
    <cellStyle name="20% - Акцент1 2 5 2 2 2 3" xfId="3844"/>
    <cellStyle name="20% - Акцент1 2 5 2 2 2 3 2" xfId="3845"/>
    <cellStyle name="20% - Акцент1 2 5 2 2 2 4" xfId="3846"/>
    <cellStyle name="20% - Акцент1 2 5 2 2 2 5" xfId="3847"/>
    <cellStyle name="20% - Акцент1 2 5 2 2 2 6" xfId="3848"/>
    <cellStyle name="20% - Акцент1 2 5 2 2 2 7" xfId="3849"/>
    <cellStyle name="20% - Акцент1 2 5 2 2 2 8" xfId="3850"/>
    <cellStyle name="20% - Акцент1 2 5 2 2 2 9" xfId="3851"/>
    <cellStyle name="20% - Акцент1 2 5 2 2 3" xfId="3852"/>
    <cellStyle name="20% - Акцент1 2 5 2 2 3 2" xfId="3853"/>
    <cellStyle name="20% - Акцент1 2 5 2 2 3 2 2" xfId="3854"/>
    <cellStyle name="20% - Акцент1 2 5 2 2 3 3" xfId="3855"/>
    <cellStyle name="20% - Акцент1 2 5 2 2 3 4" xfId="3856"/>
    <cellStyle name="20% - Акцент1 2 5 2 2 3 5" xfId="3857"/>
    <cellStyle name="20% - Акцент1 2 5 2 2 3 6" xfId="3858"/>
    <cellStyle name="20% - Акцент1 2 5 2 2 3 7" xfId="3859"/>
    <cellStyle name="20% - Акцент1 2 5 2 2 4" xfId="3860"/>
    <cellStyle name="20% - Акцент1 2 5 2 2 4 2" xfId="3861"/>
    <cellStyle name="20% - Акцент1 2 5 2 2 5" xfId="3862"/>
    <cellStyle name="20% - Акцент1 2 5 2 2 6" xfId="3863"/>
    <cellStyle name="20% - Акцент1 2 5 2 2 7" xfId="3864"/>
    <cellStyle name="20% - Акцент1 2 5 2 2 8" xfId="3865"/>
    <cellStyle name="20% - Акцент1 2 5 2 2 9" xfId="3866"/>
    <cellStyle name="20% - Акцент1 2 5 2 3" xfId="3867"/>
    <cellStyle name="20% - Акцент1 2 5 2 3 10" xfId="3868"/>
    <cellStyle name="20% - Акцент1 2 5 2 3 2" xfId="3869"/>
    <cellStyle name="20% - Акцент1 2 5 2 3 2 2" xfId="3870"/>
    <cellStyle name="20% - Акцент1 2 5 2 3 2 2 2" xfId="3871"/>
    <cellStyle name="20% - Акцент1 2 5 2 3 2 2 2 2" xfId="3872"/>
    <cellStyle name="20% - Акцент1 2 5 2 3 2 2 3" xfId="3873"/>
    <cellStyle name="20% - Акцент1 2 5 2 3 2 2 4" xfId="3874"/>
    <cellStyle name="20% - Акцент1 2 5 2 3 2 2 5" xfId="3875"/>
    <cellStyle name="20% - Акцент1 2 5 2 3 2 2 6" xfId="3876"/>
    <cellStyle name="20% - Акцент1 2 5 2 3 2 2 7" xfId="3877"/>
    <cellStyle name="20% - Акцент1 2 5 2 3 2 3" xfId="3878"/>
    <cellStyle name="20% - Акцент1 2 5 2 3 2 3 2" xfId="3879"/>
    <cellStyle name="20% - Акцент1 2 5 2 3 2 4" xfId="3880"/>
    <cellStyle name="20% - Акцент1 2 5 2 3 2 5" xfId="3881"/>
    <cellStyle name="20% - Акцент1 2 5 2 3 2 6" xfId="3882"/>
    <cellStyle name="20% - Акцент1 2 5 2 3 2 7" xfId="3883"/>
    <cellStyle name="20% - Акцент1 2 5 2 3 2 8" xfId="3884"/>
    <cellStyle name="20% - Акцент1 2 5 2 3 2 9" xfId="3885"/>
    <cellStyle name="20% - Акцент1 2 5 2 3 3" xfId="3886"/>
    <cellStyle name="20% - Акцент1 2 5 2 3 3 2" xfId="3887"/>
    <cellStyle name="20% - Акцент1 2 5 2 3 3 2 2" xfId="3888"/>
    <cellStyle name="20% - Акцент1 2 5 2 3 3 3" xfId="3889"/>
    <cellStyle name="20% - Акцент1 2 5 2 3 3 4" xfId="3890"/>
    <cellStyle name="20% - Акцент1 2 5 2 3 3 5" xfId="3891"/>
    <cellStyle name="20% - Акцент1 2 5 2 3 3 6" xfId="3892"/>
    <cellStyle name="20% - Акцент1 2 5 2 3 3 7" xfId="3893"/>
    <cellStyle name="20% - Акцент1 2 5 2 3 4" xfId="3894"/>
    <cellStyle name="20% - Акцент1 2 5 2 3 4 2" xfId="3895"/>
    <cellStyle name="20% - Акцент1 2 5 2 3 5" xfId="3896"/>
    <cellStyle name="20% - Акцент1 2 5 2 3 6" xfId="3897"/>
    <cellStyle name="20% - Акцент1 2 5 2 3 7" xfId="3898"/>
    <cellStyle name="20% - Акцент1 2 5 2 3 8" xfId="3899"/>
    <cellStyle name="20% - Акцент1 2 5 2 3 9" xfId="3900"/>
    <cellStyle name="20% - Акцент1 2 5 2 4" xfId="3901"/>
    <cellStyle name="20% - Акцент1 2 5 2 4 2" xfId="3902"/>
    <cellStyle name="20% - Акцент1 2 5 2 4 2 2" xfId="3903"/>
    <cellStyle name="20% - Акцент1 2 5 2 4 2 2 2" xfId="3904"/>
    <cellStyle name="20% - Акцент1 2 5 2 4 2 3" xfId="3905"/>
    <cellStyle name="20% - Акцент1 2 5 2 4 2 4" xfId="3906"/>
    <cellStyle name="20% - Акцент1 2 5 2 4 2 5" xfId="3907"/>
    <cellStyle name="20% - Акцент1 2 5 2 4 2 6" xfId="3908"/>
    <cellStyle name="20% - Акцент1 2 5 2 4 2 7" xfId="3909"/>
    <cellStyle name="20% - Акцент1 2 5 2 4 3" xfId="3910"/>
    <cellStyle name="20% - Акцент1 2 5 2 4 3 2" xfId="3911"/>
    <cellStyle name="20% - Акцент1 2 5 2 4 4" xfId="3912"/>
    <cellStyle name="20% - Акцент1 2 5 2 4 5" xfId="3913"/>
    <cellStyle name="20% - Акцент1 2 5 2 4 6" xfId="3914"/>
    <cellStyle name="20% - Акцент1 2 5 2 4 7" xfId="3915"/>
    <cellStyle name="20% - Акцент1 2 5 2 4 8" xfId="3916"/>
    <cellStyle name="20% - Акцент1 2 5 2 4 9" xfId="3917"/>
    <cellStyle name="20% - Акцент1 2 5 2 5" xfId="3918"/>
    <cellStyle name="20% - Акцент1 2 5 2 5 2" xfId="3919"/>
    <cellStyle name="20% - Акцент1 2 5 2 5 2 2" xfId="3920"/>
    <cellStyle name="20% - Акцент1 2 5 2 5 2 2 2" xfId="3921"/>
    <cellStyle name="20% - Акцент1 2 5 2 5 2 3" xfId="3922"/>
    <cellStyle name="20% - Акцент1 2 5 2 5 2 4" xfId="3923"/>
    <cellStyle name="20% - Акцент1 2 5 2 5 2 5" xfId="3924"/>
    <cellStyle name="20% - Акцент1 2 5 2 5 2 6" xfId="3925"/>
    <cellStyle name="20% - Акцент1 2 5 2 5 2 7" xfId="3926"/>
    <cellStyle name="20% - Акцент1 2 5 2 5 3" xfId="3927"/>
    <cellStyle name="20% - Акцент1 2 5 2 5 3 2" xfId="3928"/>
    <cellStyle name="20% - Акцент1 2 5 2 5 4" xfId="3929"/>
    <cellStyle name="20% - Акцент1 2 5 2 5 5" xfId="3930"/>
    <cellStyle name="20% - Акцент1 2 5 2 5 6" xfId="3931"/>
    <cellStyle name="20% - Акцент1 2 5 2 5 7" xfId="3932"/>
    <cellStyle name="20% - Акцент1 2 5 2 5 8" xfId="3933"/>
    <cellStyle name="20% - Акцент1 2 5 2 5 9" xfId="3934"/>
    <cellStyle name="20% - Акцент1 2 5 2 6" xfId="3935"/>
    <cellStyle name="20% - Акцент1 2 5 2 6 2" xfId="3936"/>
    <cellStyle name="20% - Акцент1 2 5 2 6 2 2" xfId="3937"/>
    <cellStyle name="20% - Акцент1 2 5 2 6 3" xfId="3938"/>
    <cellStyle name="20% - Акцент1 2 5 2 6 4" xfId="3939"/>
    <cellStyle name="20% - Акцент1 2 5 2 6 5" xfId="3940"/>
    <cellStyle name="20% - Акцент1 2 5 2 6 6" xfId="3941"/>
    <cellStyle name="20% - Акцент1 2 5 2 6 7" xfId="3942"/>
    <cellStyle name="20% - Акцент1 2 5 2 7" xfId="3943"/>
    <cellStyle name="20% - Акцент1 2 5 2 7 2" xfId="3944"/>
    <cellStyle name="20% - Акцент1 2 5 2 8" xfId="3945"/>
    <cellStyle name="20% - Акцент1 2 5 2 9" xfId="3946"/>
    <cellStyle name="20% - Акцент1 2 5 3" xfId="3947"/>
    <cellStyle name="20% - Акцент1 2 5 3 10" xfId="3948"/>
    <cellStyle name="20% - Акцент1 2 5 3 11" xfId="3949"/>
    <cellStyle name="20% - Акцент1 2 5 3 12" xfId="3950"/>
    <cellStyle name="20% - Акцент1 2 5 3 13" xfId="3951"/>
    <cellStyle name="20% - Акцент1 2 5 3 2" xfId="3952"/>
    <cellStyle name="20% - Акцент1 2 5 3 2 10" xfId="3953"/>
    <cellStyle name="20% - Акцент1 2 5 3 2 2" xfId="3954"/>
    <cellStyle name="20% - Акцент1 2 5 3 2 2 2" xfId="3955"/>
    <cellStyle name="20% - Акцент1 2 5 3 2 2 2 2" xfId="3956"/>
    <cellStyle name="20% - Акцент1 2 5 3 2 2 2 2 2" xfId="3957"/>
    <cellStyle name="20% - Акцент1 2 5 3 2 2 2 3" xfId="3958"/>
    <cellStyle name="20% - Акцент1 2 5 3 2 2 2 4" xfId="3959"/>
    <cellStyle name="20% - Акцент1 2 5 3 2 2 2 5" xfId="3960"/>
    <cellStyle name="20% - Акцент1 2 5 3 2 2 2 6" xfId="3961"/>
    <cellStyle name="20% - Акцент1 2 5 3 2 2 2 7" xfId="3962"/>
    <cellStyle name="20% - Акцент1 2 5 3 2 2 3" xfId="3963"/>
    <cellStyle name="20% - Акцент1 2 5 3 2 2 3 2" xfId="3964"/>
    <cellStyle name="20% - Акцент1 2 5 3 2 2 4" xfId="3965"/>
    <cellStyle name="20% - Акцент1 2 5 3 2 2 5" xfId="3966"/>
    <cellStyle name="20% - Акцент1 2 5 3 2 2 6" xfId="3967"/>
    <cellStyle name="20% - Акцент1 2 5 3 2 2 7" xfId="3968"/>
    <cellStyle name="20% - Акцент1 2 5 3 2 2 8" xfId="3969"/>
    <cellStyle name="20% - Акцент1 2 5 3 2 2 9" xfId="3970"/>
    <cellStyle name="20% - Акцент1 2 5 3 2 3" xfId="3971"/>
    <cellStyle name="20% - Акцент1 2 5 3 2 3 2" xfId="3972"/>
    <cellStyle name="20% - Акцент1 2 5 3 2 3 2 2" xfId="3973"/>
    <cellStyle name="20% - Акцент1 2 5 3 2 3 3" xfId="3974"/>
    <cellStyle name="20% - Акцент1 2 5 3 2 3 4" xfId="3975"/>
    <cellStyle name="20% - Акцент1 2 5 3 2 3 5" xfId="3976"/>
    <cellStyle name="20% - Акцент1 2 5 3 2 3 6" xfId="3977"/>
    <cellStyle name="20% - Акцент1 2 5 3 2 3 7" xfId="3978"/>
    <cellStyle name="20% - Акцент1 2 5 3 2 4" xfId="3979"/>
    <cellStyle name="20% - Акцент1 2 5 3 2 4 2" xfId="3980"/>
    <cellStyle name="20% - Акцент1 2 5 3 2 5" xfId="3981"/>
    <cellStyle name="20% - Акцент1 2 5 3 2 6" xfId="3982"/>
    <cellStyle name="20% - Акцент1 2 5 3 2 7" xfId="3983"/>
    <cellStyle name="20% - Акцент1 2 5 3 2 8" xfId="3984"/>
    <cellStyle name="20% - Акцент1 2 5 3 2 9" xfId="3985"/>
    <cellStyle name="20% - Акцент1 2 5 3 3" xfId="3986"/>
    <cellStyle name="20% - Акцент1 2 5 3 3 10" xfId="3987"/>
    <cellStyle name="20% - Акцент1 2 5 3 3 2" xfId="3988"/>
    <cellStyle name="20% - Акцент1 2 5 3 3 2 2" xfId="3989"/>
    <cellStyle name="20% - Акцент1 2 5 3 3 2 2 2" xfId="3990"/>
    <cellStyle name="20% - Акцент1 2 5 3 3 2 2 2 2" xfId="3991"/>
    <cellStyle name="20% - Акцент1 2 5 3 3 2 2 3" xfId="3992"/>
    <cellStyle name="20% - Акцент1 2 5 3 3 2 2 4" xfId="3993"/>
    <cellStyle name="20% - Акцент1 2 5 3 3 2 2 5" xfId="3994"/>
    <cellStyle name="20% - Акцент1 2 5 3 3 2 2 6" xfId="3995"/>
    <cellStyle name="20% - Акцент1 2 5 3 3 2 2 7" xfId="3996"/>
    <cellStyle name="20% - Акцент1 2 5 3 3 2 3" xfId="3997"/>
    <cellStyle name="20% - Акцент1 2 5 3 3 2 3 2" xfId="3998"/>
    <cellStyle name="20% - Акцент1 2 5 3 3 2 4" xfId="3999"/>
    <cellStyle name="20% - Акцент1 2 5 3 3 2 5" xfId="4000"/>
    <cellStyle name="20% - Акцент1 2 5 3 3 2 6" xfId="4001"/>
    <cellStyle name="20% - Акцент1 2 5 3 3 2 7" xfId="4002"/>
    <cellStyle name="20% - Акцент1 2 5 3 3 2 8" xfId="4003"/>
    <cellStyle name="20% - Акцент1 2 5 3 3 2 9" xfId="4004"/>
    <cellStyle name="20% - Акцент1 2 5 3 3 3" xfId="4005"/>
    <cellStyle name="20% - Акцент1 2 5 3 3 3 2" xfId="4006"/>
    <cellStyle name="20% - Акцент1 2 5 3 3 3 2 2" xfId="4007"/>
    <cellStyle name="20% - Акцент1 2 5 3 3 3 3" xfId="4008"/>
    <cellStyle name="20% - Акцент1 2 5 3 3 3 4" xfId="4009"/>
    <cellStyle name="20% - Акцент1 2 5 3 3 3 5" xfId="4010"/>
    <cellStyle name="20% - Акцент1 2 5 3 3 3 6" xfId="4011"/>
    <cellStyle name="20% - Акцент1 2 5 3 3 3 7" xfId="4012"/>
    <cellStyle name="20% - Акцент1 2 5 3 3 4" xfId="4013"/>
    <cellStyle name="20% - Акцент1 2 5 3 3 4 2" xfId="4014"/>
    <cellStyle name="20% - Акцент1 2 5 3 3 5" xfId="4015"/>
    <cellStyle name="20% - Акцент1 2 5 3 3 6" xfId="4016"/>
    <cellStyle name="20% - Акцент1 2 5 3 3 7" xfId="4017"/>
    <cellStyle name="20% - Акцент1 2 5 3 3 8" xfId="4018"/>
    <cellStyle name="20% - Акцент1 2 5 3 3 9" xfId="4019"/>
    <cellStyle name="20% - Акцент1 2 5 3 4" xfId="4020"/>
    <cellStyle name="20% - Акцент1 2 5 3 4 2" xfId="4021"/>
    <cellStyle name="20% - Акцент1 2 5 3 4 2 2" xfId="4022"/>
    <cellStyle name="20% - Акцент1 2 5 3 4 2 2 2" xfId="4023"/>
    <cellStyle name="20% - Акцент1 2 5 3 4 2 3" xfId="4024"/>
    <cellStyle name="20% - Акцент1 2 5 3 4 2 4" xfId="4025"/>
    <cellStyle name="20% - Акцент1 2 5 3 4 2 5" xfId="4026"/>
    <cellStyle name="20% - Акцент1 2 5 3 4 2 6" xfId="4027"/>
    <cellStyle name="20% - Акцент1 2 5 3 4 2 7" xfId="4028"/>
    <cellStyle name="20% - Акцент1 2 5 3 4 3" xfId="4029"/>
    <cellStyle name="20% - Акцент1 2 5 3 4 3 2" xfId="4030"/>
    <cellStyle name="20% - Акцент1 2 5 3 4 4" xfId="4031"/>
    <cellStyle name="20% - Акцент1 2 5 3 4 5" xfId="4032"/>
    <cellStyle name="20% - Акцент1 2 5 3 4 6" xfId="4033"/>
    <cellStyle name="20% - Акцент1 2 5 3 4 7" xfId="4034"/>
    <cellStyle name="20% - Акцент1 2 5 3 4 8" xfId="4035"/>
    <cellStyle name="20% - Акцент1 2 5 3 4 9" xfId="4036"/>
    <cellStyle name="20% - Акцент1 2 5 3 5" xfId="4037"/>
    <cellStyle name="20% - Акцент1 2 5 3 5 2" xfId="4038"/>
    <cellStyle name="20% - Акцент1 2 5 3 5 2 2" xfId="4039"/>
    <cellStyle name="20% - Акцент1 2 5 3 5 2 2 2" xfId="4040"/>
    <cellStyle name="20% - Акцент1 2 5 3 5 2 3" xfId="4041"/>
    <cellStyle name="20% - Акцент1 2 5 3 5 2 4" xfId="4042"/>
    <cellStyle name="20% - Акцент1 2 5 3 5 2 5" xfId="4043"/>
    <cellStyle name="20% - Акцент1 2 5 3 5 2 6" xfId="4044"/>
    <cellStyle name="20% - Акцент1 2 5 3 5 2 7" xfId="4045"/>
    <cellStyle name="20% - Акцент1 2 5 3 5 3" xfId="4046"/>
    <cellStyle name="20% - Акцент1 2 5 3 5 3 2" xfId="4047"/>
    <cellStyle name="20% - Акцент1 2 5 3 5 4" xfId="4048"/>
    <cellStyle name="20% - Акцент1 2 5 3 5 5" xfId="4049"/>
    <cellStyle name="20% - Акцент1 2 5 3 5 6" xfId="4050"/>
    <cellStyle name="20% - Акцент1 2 5 3 5 7" xfId="4051"/>
    <cellStyle name="20% - Акцент1 2 5 3 5 8" xfId="4052"/>
    <cellStyle name="20% - Акцент1 2 5 3 5 9" xfId="4053"/>
    <cellStyle name="20% - Акцент1 2 5 3 6" xfId="4054"/>
    <cellStyle name="20% - Акцент1 2 5 3 6 2" xfId="4055"/>
    <cellStyle name="20% - Акцент1 2 5 3 6 2 2" xfId="4056"/>
    <cellStyle name="20% - Акцент1 2 5 3 6 3" xfId="4057"/>
    <cellStyle name="20% - Акцент1 2 5 3 6 4" xfId="4058"/>
    <cellStyle name="20% - Акцент1 2 5 3 6 5" xfId="4059"/>
    <cellStyle name="20% - Акцент1 2 5 3 6 6" xfId="4060"/>
    <cellStyle name="20% - Акцент1 2 5 3 6 7" xfId="4061"/>
    <cellStyle name="20% - Акцент1 2 5 3 7" xfId="4062"/>
    <cellStyle name="20% - Акцент1 2 5 3 7 2" xfId="4063"/>
    <cellStyle name="20% - Акцент1 2 5 3 8" xfId="4064"/>
    <cellStyle name="20% - Акцент1 2 5 3 9" xfId="4065"/>
    <cellStyle name="20% - Акцент1 2 5 4" xfId="4066"/>
    <cellStyle name="20% - Акцент1 2 5 4 10" xfId="4067"/>
    <cellStyle name="20% - Акцент1 2 5 4 2" xfId="4068"/>
    <cellStyle name="20% - Акцент1 2 5 4 2 2" xfId="4069"/>
    <cellStyle name="20% - Акцент1 2 5 4 2 2 2" xfId="4070"/>
    <cellStyle name="20% - Акцент1 2 5 4 2 2 2 2" xfId="4071"/>
    <cellStyle name="20% - Акцент1 2 5 4 2 2 3" xfId="4072"/>
    <cellStyle name="20% - Акцент1 2 5 4 2 2 4" xfId="4073"/>
    <cellStyle name="20% - Акцент1 2 5 4 2 2 5" xfId="4074"/>
    <cellStyle name="20% - Акцент1 2 5 4 2 2 6" xfId="4075"/>
    <cellStyle name="20% - Акцент1 2 5 4 2 2 7" xfId="4076"/>
    <cellStyle name="20% - Акцент1 2 5 4 2 3" xfId="4077"/>
    <cellStyle name="20% - Акцент1 2 5 4 2 3 2" xfId="4078"/>
    <cellStyle name="20% - Акцент1 2 5 4 2 4" xfId="4079"/>
    <cellStyle name="20% - Акцент1 2 5 4 2 5" xfId="4080"/>
    <cellStyle name="20% - Акцент1 2 5 4 2 6" xfId="4081"/>
    <cellStyle name="20% - Акцент1 2 5 4 2 7" xfId="4082"/>
    <cellStyle name="20% - Акцент1 2 5 4 2 8" xfId="4083"/>
    <cellStyle name="20% - Акцент1 2 5 4 2 9" xfId="4084"/>
    <cellStyle name="20% - Акцент1 2 5 4 3" xfId="4085"/>
    <cellStyle name="20% - Акцент1 2 5 4 3 2" xfId="4086"/>
    <cellStyle name="20% - Акцент1 2 5 4 3 2 2" xfId="4087"/>
    <cellStyle name="20% - Акцент1 2 5 4 3 3" xfId="4088"/>
    <cellStyle name="20% - Акцент1 2 5 4 3 4" xfId="4089"/>
    <cellStyle name="20% - Акцент1 2 5 4 3 5" xfId="4090"/>
    <cellStyle name="20% - Акцент1 2 5 4 3 6" xfId="4091"/>
    <cellStyle name="20% - Акцент1 2 5 4 3 7" xfId="4092"/>
    <cellStyle name="20% - Акцент1 2 5 4 4" xfId="4093"/>
    <cellStyle name="20% - Акцент1 2 5 4 4 2" xfId="4094"/>
    <cellStyle name="20% - Акцент1 2 5 4 5" xfId="4095"/>
    <cellStyle name="20% - Акцент1 2 5 4 6" xfId="4096"/>
    <cellStyle name="20% - Акцент1 2 5 4 7" xfId="4097"/>
    <cellStyle name="20% - Акцент1 2 5 4 8" xfId="4098"/>
    <cellStyle name="20% - Акцент1 2 5 4 9" xfId="4099"/>
    <cellStyle name="20% - Акцент1 2 5 5" xfId="4100"/>
    <cellStyle name="20% - Акцент1 2 5 5 10" xfId="4101"/>
    <cellStyle name="20% - Акцент1 2 5 5 2" xfId="4102"/>
    <cellStyle name="20% - Акцент1 2 5 5 2 2" xfId="4103"/>
    <cellStyle name="20% - Акцент1 2 5 5 2 2 2" xfId="4104"/>
    <cellStyle name="20% - Акцент1 2 5 5 2 2 2 2" xfId="4105"/>
    <cellStyle name="20% - Акцент1 2 5 5 2 2 3" xfId="4106"/>
    <cellStyle name="20% - Акцент1 2 5 5 2 2 4" xfId="4107"/>
    <cellStyle name="20% - Акцент1 2 5 5 2 2 5" xfId="4108"/>
    <cellStyle name="20% - Акцент1 2 5 5 2 2 6" xfId="4109"/>
    <cellStyle name="20% - Акцент1 2 5 5 2 2 7" xfId="4110"/>
    <cellStyle name="20% - Акцент1 2 5 5 2 3" xfId="4111"/>
    <cellStyle name="20% - Акцент1 2 5 5 2 3 2" xfId="4112"/>
    <cellStyle name="20% - Акцент1 2 5 5 2 4" xfId="4113"/>
    <cellStyle name="20% - Акцент1 2 5 5 2 5" xfId="4114"/>
    <cellStyle name="20% - Акцент1 2 5 5 2 6" xfId="4115"/>
    <cellStyle name="20% - Акцент1 2 5 5 2 7" xfId="4116"/>
    <cellStyle name="20% - Акцент1 2 5 5 2 8" xfId="4117"/>
    <cellStyle name="20% - Акцент1 2 5 5 2 9" xfId="4118"/>
    <cellStyle name="20% - Акцент1 2 5 5 3" xfId="4119"/>
    <cellStyle name="20% - Акцент1 2 5 5 3 2" xfId="4120"/>
    <cellStyle name="20% - Акцент1 2 5 5 3 2 2" xfId="4121"/>
    <cellStyle name="20% - Акцент1 2 5 5 3 3" xfId="4122"/>
    <cellStyle name="20% - Акцент1 2 5 5 3 4" xfId="4123"/>
    <cellStyle name="20% - Акцент1 2 5 5 3 5" xfId="4124"/>
    <cellStyle name="20% - Акцент1 2 5 5 3 6" xfId="4125"/>
    <cellStyle name="20% - Акцент1 2 5 5 3 7" xfId="4126"/>
    <cellStyle name="20% - Акцент1 2 5 5 4" xfId="4127"/>
    <cellStyle name="20% - Акцент1 2 5 5 4 2" xfId="4128"/>
    <cellStyle name="20% - Акцент1 2 5 5 5" xfId="4129"/>
    <cellStyle name="20% - Акцент1 2 5 5 6" xfId="4130"/>
    <cellStyle name="20% - Акцент1 2 5 5 7" xfId="4131"/>
    <cellStyle name="20% - Акцент1 2 5 5 8" xfId="4132"/>
    <cellStyle name="20% - Акцент1 2 5 5 9" xfId="4133"/>
    <cellStyle name="20% - Акцент1 2 5 6" xfId="4134"/>
    <cellStyle name="20% - Акцент1 2 5 6 2" xfId="4135"/>
    <cellStyle name="20% - Акцент1 2 5 6 2 2" xfId="4136"/>
    <cellStyle name="20% - Акцент1 2 5 6 2 2 2" xfId="4137"/>
    <cellStyle name="20% - Акцент1 2 5 6 2 3" xfId="4138"/>
    <cellStyle name="20% - Акцент1 2 5 6 2 4" xfId="4139"/>
    <cellStyle name="20% - Акцент1 2 5 6 2 5" xfId="4140"/>
    <cellStyle name="20% - Акцент1 2 5 6 2 6" xfId="4141"/>
    <cellStyle name="20% - Акцент1 2 5 6 2 7" xfId="4142"/>
    <cellStyle name="20% - Акцент1 2 5 6 3" xfId="4143"/>
    <cellStyle name="20% - Акцент1 2 5 6 3 2" xfId="4144"/>
    <cellStyle name="20% - Акцент1 2 5 6 4" xfId="4145"/>
    <cellStyle name="20% - Акцент1 2 5 6 5" xfId="4146"/>
    <cellStyle name="20% - Акцент1 2 5 6 6" xfId="4147"/>
    <cellStyle name="20% - Акцент1 2 5 6 7" xfId="4148"/>
    <cellStyle name="20% - Акцент1 2 5 6 8" xfId="4149"/>
    <cellStyle name="20% - Акцент1 2 5 6 9" xfId="4150"/>
    <cellStyle name="20% - Акцент1 2 5 7" xfId="4151"/>
    <cellStyle name="20% - Акцент1 2 5 7 2" xfId="4152"/>
    <cellStyle name="20% - Акцент1 2 5 7 2 2" xfId="4153"/>
    <cellStyle name="20% - Акцент1 2 5 7 2 2 2" xfId="4154"/>
    <cellStyle name="20% - Акцент1 2 5 7 2 3" xfId="4155"/>
    <cellStyle name="20% - Акцент1 2 5 7 2 4" xfId="4156"/>
    <cellStyle name="20% - Акцент1 2 5 7 2 5" xfId="4157"/>
    <cellStyle name="20% - Акцент1 2 5 7 2 6" xfId="4158"/>
    <cellStyle name="20% - Акцент1 2 5 7 2 7" xfId="4159"/>
    <cellStyle name="20% - Акцент1 2 5 7 3" xfId="4160"/>
    <cellStyle name="20% - Акцент1 2 5 7 3 2" xfId="4161"/>
    <cellStyle name="20% - Акцент1 2 5 7 4" xfId="4162"/>
    <cellStyle name="20% - Акцент1 2 5 7 5" xfId="4163"/>
    <cellStyle name="20% - Акцент1 2 5 7 6" xfId="4164"/>
    <cellStyle name="20% - Акцент1 2 5 7 7" xfId="4165"/>
    <cellStyle name="20% - Акцент1 2 5 7 8" xfId="4166"/>
    <cellStyle name="20% - Акцент1 2 5 7 9" xfId="4167"/>
    <cellStyle name="20% - Акцент1 2 5 8" xfId="4168"/>
    <cellStyle name="20% - Акцент1 2 5 8 2" xfId="4169"/>
    <cellStyle name="20% - Акцент1 2 5 8 2 2" xfId="4170"/>
    <cellStyle name="20% - Акцент1 2 5 8 3" xfId="4171"/>
    <cellStyle name="20% - Акцент1 2 5 8 4" xfId="4172"/>
    <cellStyle name="20% - Акцент1 2 5 8 5" xfId="4173"/>
    <cellStyle name="20% - Акцент1 2 5 8 6" xfId="4174"/>
    <cellStyle name="20% - Акцент1 2 5 8 7" xfId="4175"/>
    <cellStyle name="20% - Акцент1 2 5 9" xfId="4176"/>
    <cellStyle name="20% - Акцент1 2 5 9 2" xfId="4177"/>
    <cellStyle name="20% - Акцент1 2 6" xfId="4178"/>
    <cellStyle name="20% - Акцент1 2 6 10" xfId="4179"/>
    <cellStyle name="20% - Акцент1 2 6 11" xfId="4180"/>
    <cellStyle name="20% - Акцент1 2 6 12" xfId="4181"/>
    <cellStyle name="20% - Акцент1 2 6 13" xfId="4182"/>
    <cellStyle name="20% - Акцент1 2 6 14" xfId="4183"/>
    <cellStyle name="20% - Акцент1 2 6 15" xfId="4184"/>
    <cellStyle name="20% - Акцент1 2 6 16" xfId="4185"/>
    <cellStyle name="20% - Акцент1 2 6 2" xfId="4186"/>
    <cellStyle name="20% - Акцент1 2 6 2 10" xfId="4187"/>
    <cellStyle name="20% - Акцент1 2 6 2 2" xfId="4188"/>
    <cellStyle name="20% - Акцент1 2 6 2 2 2" xfId="4189"/>
    <cellStyle name="20% - Акцент1 2 6 2 2 2 2" xfId="4190"/>
    <cellStyle name="20% - Акцент1 2 6 2 2 2 2 2" xfId="4191"/>
    <cellStyle name="20% - Акцент1 2 6 2 2 2 3" xfId="4192"/>
    <cellStyle name="20% - Акцент1 2 6 2 2 2 4" xfId="4193"/>
    <cellStyle name="20% - Акцент1 2 6 2 2 2 5" xfId="4194"/>
    <cellStyle name="20% - Акцент1 2 6 2 2 2 6" xfId="4195"/>
    <cellStyle name="20% - Акцент1 2 6 2 2 2 7" xfId="4196"/>
    <cellStyle name="20% - Акцент1 2 6 2 2 3" xfId="4197"/>
    <cellStyle name="20% - Акцент1 2 6 2 2 3 2" xfId="4198"/>
    <cellStyle name="20% - Акцент1 2 6 2 2 4" xfId="4199"/>
    <cellStyle name="20% - Акцент1 2 6 2 2 5" xfId="4200"/>
    <cellStyle name="20% - Акцент1 2 6 2 2 6" xfId="4201"/>
    <cellStyle name="20% - Акцент1 2 6 2 2 7" xfId="4202"/>
    <cellStyle name="20% - Акцент1 2 6 2 2 8" xfId="4203"/>
    <cellStyle name="20% - Акцент1 2 6 2 2 9" xfId="4204"/>
    <cellStyle name="20% - Акцент1 2 6 2 3" xfId="4205"/>
    <cellStyle name="20% - Акцент1 2 6 2 3 2" xfId="4206"/>
    <cellStyle name="20% - Акцент1 2 6 2 3 2 2" xfId="4207"/>
    <cellStyle name="20% - Акцент1 2 6 2 3 3" xfId="4208"/>
    <cellStyle name="20% - Акцент1 2 6 2 3 4" xfId="4209"/>
    <cellStyle name="20% - Акцент1 2 6 2 3 5" xfId="4210"/>
    <cellStyle name="20% - Акцент1 2 6 2 3 6" xfId="4211"/>
    <cellStyle name="20% - Акцент1 2 6 2 3 7" xfId="4212"/>
    <cellStyle name="20% - Акцент1 2 6 2 4" xfId="4213"/>
    <cellStyle name="20% - Акцент1 2 6 2 4 2" xfId="4214"/>
    <cellStyle name="20% - Акцент1 2 6 2 5" xfId="4215"/>
    <cellStyle name="20% - Акцент1 2 6 2 6" xfId="4216"/>
    <cellStyle name="20% - Акцент1 2 6 2 7" xfId="4217"/>
    <cellStyle name="20% - Акцент1 2 6 2 8" xfId="4218"/>
    <cellStyle name="20% - Акцент1 2 6 2 9" xfId="4219"/>
    <cellStyle name="20% - Акцент1 2 6 3" xfId="4220"/>
    <cellStyle name="20% - Акцент1 2 6 3 10" xfId="4221"/>
    <cellStyle name="20% - Акцент1 2 6 3 2" xfId="4222"/>
    <cellStyle name="20% - Акцент1 2 6 3 2 2" xfId="4223"/>
    <cellStyle name="20% - Акцент1 2 6 3 2 2 2" xfId="4224"/>
    <cellStyle name="20% - Акцент1 2 6 3 2 2 2 2" xfId="4225"/>
    <cellStyle name="20% - Акцент1 2 6 3 2 2 3" xfId="4226"/>
    <cellStyle name="20% - Акцент1 2 6 3 2 2 4" xfId="4227"/>
    <cellStyle name="20% - Акцент1 2 6 3 2 2 5" xfId="4228"/>
    <cellStyle name="20% - Акцент1 2 6 3 2 2 6" xfId="4229"/>
    <cellStyle name="20% - Акцент1 2 6 3 2 2 7" xfId="4230"/>
    <cellStyle name="20% - Акцент1 2 6 3 2 3" xfId="4231"/>
    <cellStyle name="20% - Акцент1 2 6 3 2 3 2" xfId="4232"/>
    <cellStyle name="20% - Акцент1 2 6 3 2 4" xfId="4233"/>
    <cellStyle name="20% - Акцент1 2 6 3 2 5" xfId="4234"/>
    <cellStyle name="20% - Акцент1 2 6 3 2 6" xfId="4235"/>
    <cellStyle name="20% - Акцент1 2 6 3 2 7" xfId="4236"/>
    <cellStyle name="20% - Акцент1 2 6 3 2 8" xfId="4237"/>
    <cellStyle name="20% - Акцент1 2 6 3 2 9" xfId="4238"/>
    <cellStyle name="20% - Акцент1 2 6 3 3" xfId="4239"/>
    <cellStyle name="20% - Акцент1 2 6 3 3 2" xfId="4240"/>
    <cellStyle name="20% - Акцент1 2 6 3 3 2 2" xfId="4241"/>
    <cellStyle name="20% - Акцент1 2 6 3 3 3" xfId="4242"/>
    <cellStyle name="20% - Акцент1 2 6 3 3 4" xfId="4243"/>
    <cellStyle name="20% - Акцент1 2 6 3 3 5" xfId="4244"/>
    <cellStyle name="20% - Акцент1 2 6 3 3 6" xfId="4245"/>
    <cellStyle name="20% - Акцент1 2 6 3 3 7" xfId="4246"/>
    <cellStyle name="20% - Акцент1 2 6 3 4" xfId="4247"/>
    <cellStyle name="20% - Акцент1 2 6 3 4 2" xfId="4248"/>
    <cellStyle name="20% - Акцент1 2 6 3 5" xfId="4249"/>
    <cellStyle name="20% - Акцент1 2 6 3 6" xfId="4250"/>
    <cellStyle name="20% - Акцент1 2 6 3 7" xfId="4251"/>
    <cellStyle name="20% - Акцент1 2 6 3 8" xfId="4252"/>
    <cellStyle name="20% - Акцент1 2 6 3 9" xfId="4253"/>
    <cellStyle name="20% - Акцент1 2 6 4" xfId="4254"/>
    <cellStyle name="20% - Акцент1 2 6 4 10" xfId="4255"/>
    <cellStyle name="20% - Акцент1 2 6 4 2" xfId="4256"/>
    <cellStyle name="20% - Акцент1 2 6 4 2 2" xfId="4257"/>
    <cellStyle name="20% - Акцент1 2 6 4 2 2 2" xfId="4258"/>
    <cellStyle name="20% - Акцент1 2 6 4 2 2 2 2" xfId="4259"/>
    <cellStyle name="20% - Акцент1 2 6 4 2 2 3" xfId="4260"/>
    <cellStyle name="20% - Акцент1 2 6 4 2 2 4" xfId="4261"/>
    <cellStyle name="20% - Акцент1 2 6 4 2 2 5" xfId="4262"/>
    <cellStyle name="20% - Акцент1 2 6 4 2 2 6" xfId="4263"/>
    <cellStyle name="20% - Акцент1 2 6 4 2 2 7" xfId="4264"/>
    <cellStyle name="20% - Акцент1 2 6 4 2 3" xfId="4265"/>
    <cellStyle name="20% - Акцент1 2 6 4 2 3 2" xfId="4266"/>
    <cellStyle name="20% - Акцент1 2 6 4 2 4" xfId="4267"/>
    <cellStyle name="20% - Акцент1 2 6 4 2 5" xfId="4268"/>
    <cellStyle name="20% - Акцент1 2 6 4 2 6" xfId="4269"/>
    <cellStyle name="20% - Акцент1 2 6 4 2 7" xfId="4270"/>
    <cellStyle name="20% - Акцент1 2 6 4 2 8" xfId="4271"/>
    <cellStyle name="20% - Акцент1 2 6 4 2 9" xfId="4272"/>
    <cellStyle name="20% - Акцент1 2 6 4 3" xfId="4273"/>
    <cellStyle name="20% - Акцент1 2 6 4 3 2" xfId="4274"/>
    <cellStyle name="20% - Акцент1 2 6 4 3 2 2" xfId="4275"/>
    <cellStyle name="20% - Акцент1 2 6 4 3 3" xfId="4276"/>
    <cellStyle name="20% - Акцент1 2 6 4 3 4" xfId="4277"/>
    <cellStyle name="20% - Акцент1 2 6 4 3 5" xfId="4278"/>
    <cellStyle name="20% - Акцент1 2 6 4 3 6" xfId="4279"/>
    <cellStyle name="20% - Акцент1 2 6 4 3 7" xfId="4280"/>
    <cellStyle name="20% - Акцент1 2 6 4 4" xfId="4281"/>
    <cellStyle name="20% - Акцент1 2 6 4 4 2" xfId="4282"/>
    <cellStyle name="20% - Акцент1 2 6 4 5" xfId="4283"/>
    <cellStyle name="20% - Акцент1 2 6 4 6" xfId="4284"/>
    <cellStyle name="20% - Акцент1 2 6 4 7" xfId="4285"/>
    <cellStyle name="20% - Акцент1 2 6 4 8" xfId="4286"/>
    <cellStyle name="20% - Акцент1 2 6 4 9" xfId="4287"/>
    <cellStyle name="20% - Акцент1 2 6 5" xfId="4288"/>
    <cellStyle name="20% - Акцент1 2 6 5 2" xfId="4289"/>
    <cellStyle name="20% - Акцент1 2 6 5 2 2" xfId="4290"/>
    <cellStyle name="20% - Акцент1 2 6 5 2 2 2" xfId="4291"/>
    <cellStyle name="20% - Акцент1 2 6 5 2 3" xfId="4292"/>
    <cellStyle name="20% - Акцент1 2 6 5 2 4" xfId="4293"/>
    <cellStyle name="20% - Акцент1 2 6 5 2 5" xfId="4294"/>
    <cellStyle name="20% - Акцент1 2 6 5 2 6" xfId="4295"/>
    <cellStyle name="20% - Акцент1 2 6 5 2 7" xfId="4296"/>
    <cellStyle name="20% - Акцент1 2 6 5 3" xfId="4297"/>
    <cellStyle name="20% - Акцент1 2 6 5 3 2" xfId="4298"/>
    <cellStyle name="20% - Акцент1 2 6 5 4" xfId="4299"/>
    <cellStyle name="20% - Акцент1 2 6 5 5" xfId="4300"/>
    <cellStyle name="20% - Акцент1 2 6 5 6" xfId="4301"/>
    <cellStyle name="20% - Акцент1 2 6 5 7" xfId="4302"/>
    <cellStyle name="20% - Акцент1 2 6 5 8" xfId="4303"/>
    <cellStyle name="20% - Акцент1 2 6 5 9" xfId="4304"/>
    <cellStyle name="20% - Акцент1 2 6 6" xfId="4305"/>
    <cellStyle name="20% - Акцент1 2 6 6 2" xfId="4306"/>
    <cellStyle name="20% - Акцент1 2 6 6 2 2" xfId="4307"/>
    <cellStyle name="20% - Акцент1 2 6 6 2 2 2" xfId="4308"/>
    <cellStyle name="20% - Акцент1 2 6 6 2 3" xfId="4309"/>
    <cellStyle name="20% - Акцент1 2 6 6 2 4" xfId="4310"/>
    <cellStyle name="20% - Акцент1 2 6 6 2 5" xfId="4311"/>
    <cellStyle name="20% - Акцент1 2 6 6 2 6" xfId="4312"/>
    <cellStyle name="20% - Акцент1 2 6 6 2 7" xfId="4313"/>
    <cellStyle name="20% - Акцент1 2 6 6 3" xfId="4314"/>
    <cellStyle name="20% - Акцент1 2 6 6 3 2" xfId="4315"/>
    <cellStyle name="20% - Акцент1 2 6 6 4" xfId="4316"/>
    <cellStyle name="20% - Акцент1 2 6 6 5" xfId="4317"/>
    <cellStyle name="20% - Акцент1 2 6 6 6" xfId="4318"/>
    <cellStyle name="20% - Акцент1 2 6 6 7" xfId="4319"/>
    <cellStyle name="20% - Акцент1 2 6 6 8" xfId="4320"/>
    <cellStyle name="20% - Акцент1 2 6 6 9" xfId="4321"/>
    <cellStyle name="20% - Акцент1 2 6 7" xfId="4322"/>
    <cellStyle name="20% - Акцент1 2 6 7 2" xfId="4323"/>
    <cellStyle name="20% - Акцент1 2 6 7 2 2" xfId="4324"/>
    <cellStyle name="20% - Акцент1 2 6 7 3" xfId="4325"/>
    <cellStyle name="20% - Акцент1 2 6 7 4" xfId="4326"/>
    <cellStyle name="20% - Акцент1 2 6 7 5" xfId="4327"/>
    <cellStyle name="20% - Акцент1 2 6 7 6" xfId="4328"/>
    <cellStyle name="20% - Акцент1 2 6 7 7" xfId="4329"/>
    <cellStyle name="20% - Акцент1 2 6 8" xfId="4330"/>
    <cellStyle name="20% - Акцент1 2 6 8 2" xfId="4331"/>
    <cellStyle name="20% - Акцент1 2 6 8 2 2" xfId="4332"/>
    <cellStyle name="20% - Акцент1 2 6 8 3" xfId="4333"/>
    <cellStyle name="20% - Акцент1 2 6 8 4" xfId="4334"/>
    <cellStyle name="20% - Акцент1 2 6 8 5" xfId="4335"/>
    <cellStyle name="20% - Акцент1 2 6 8 6" xfId="4336"/>
    <cellStyle name="20% - Акцент1 2 6 9" xfId="4337"/>
    <cellStyle name="20% - Акцент1 2 6 9 2" xfId="4338"/>
    <cellStyle name="20% - Акцент1 2 7" xfId="4339"/>
    <cellStyle name="20% - Акцент1 2 7 10" xfId="4340"/>
    <cellStyle name="20% - Акцент1 2 7 11" xfId="4341"/>
    <cellStyle name="20% - Акцент1 2 7 12" xfId="4342"/>
    <cellStyle name="20% - Акцент1 2 7 13" xfId="4343"/>
    <cellStyle name="20% - Акцент1 2 7 14" xfId="4344"/>
    <cellStyle name="20% - Акцент1 2 7 2" xfId="4345"/>
    <cellStyle name="20% - Акцент1 2 7 2 10" xfId="4346"/>
    <cellStyle name="20% - Акцент1 2 7 2 2" xfId="4347"/>
    <cellStyle name="20% - Акцент1 2 7 2 2 2" xfId="4348"/>
    <cellStyle name="20% - Акцент1 2 7 2 2 2 2" xfId="4349"/>
    <cellStyle name="20% - Акцент1 2 7 2 2 2 2 2" xfId="4350"/>
    <cellStyle name="20% - Акцент1 2 7 2 2 2 3" xfId="4351"/>
    <cellStyle name="20% - Акцент1 2 7 2 2 2 4" xfId="4352"/>
    <cellStyle name="20% - Акцент1 2 7 2 2 2 5" xfId="4353"/>
    <cellStyle name="20% - Акцент1 2 7 2 2 2 6" xfId="4354"/>
    <cellStyle name="20% - Акцент1 2 7 2 2 2 7" xfId="4355"/>
    <cellStyle name="20% - Акцент1 2 7 2 2 3" xfId="4356"/>
    <cellStyle name="20% - Акцент1 2 7 2 2 3 2" xfId="4357"/>
    <cellStyle name="20% - Акцент1 2 7 2 2 4" xfId="4358"/>
    <cellStyle name="20% - Акцент1 2 7 2 2 5" xfId="4359"/>
    <cellStyle name="20% - Акцент1 2 7 2 2 6" xfId="4360"/>
    <cellStyle name="20% - Акцент1 2 7 2 2 7" xfId="4361"/>
    <cellStyle name="20% - Акцент1 2 7 2 2 8" xfId="4362"/>
    <cellStyle name="20% - Акцент1 2 7 2 2 9" xfId="4363"/>
    <cellStyle name="20% - Акцент1 2 7 2 3" xfId="4364"/>
    <cellStyle name="20% - Акцент1 2 7 2 3 2" xfId="4365"/>
    <cellStyle name="20% - Акцент1 2 7 2 3 2 2" xfId="4366"/>
    <cellStyle name="20% - Акцент1 2 7 2 3 3" xfId="4367"/>
    <cellStyle name="20% - Акцент1 2 7 2 3 4" xfId="4368"/>
    <cellStyle name="20% - Акцент1 2 7 2 3 5" xfId="4369"/>
    <cellStyle name="20% - Акцент1 2 7 2 3 6" xfId="4370"/>
    <cellStyle name="20% - Акцент1 2 7 2 3 7" xfId="4371"/>
    <cellStyle name="20% - Акцент1 2 7 2 4" xfId="4372"/>
    <cellStyle name="20% - Акцент1 2 7 2 4 2" xfId="4373"/>
    <cellStyle name="20% - Акцент1 2 7 2 5" xfId="4374"/>
    <cellStyle name="20% - Акцент1 2 7 2 6" xfId="4375"/>
    <cellStyle name="20% - Акцент1 2 7 2 7" xfId="4376"/>
    <cellStyle name="20% - Акцент1 2 7 2 8" xfId="4377"/>
    <cellStyle name="20% - Акцент1 2 7 2 9" xfId="4378"/>
    <cellStyle name="20% - Акцент1 2 7 3" xfId="4379"/>
    <cellStyle name="20% - Акцент1 2 7 3 10" xfId="4380"/>
    <cellStyle name="20% - Акцент1 2 7 3 2" xfId="4381"/>
    <cellStyle name="20% - Акцент1 2 7 3 2 2" xfId="4382"/>
    <cellStyle name="20% - Акцент1 2 7 3 2 2 2" xfId="4383"/>
    <cellStyle name="20% - Акцент1 2 7 3 2 2 2 2" xfId="4384"/>
    <cellStyle name="20% - Акцент1 2 7 3 2 2 3" xfId="4385"/>
    <cellStyle name="20% - Акцент1 2 7 3 2 2 4" xfId="4386"/>
    <cellStyle name="20% - Акцент1 2 7 3 2 2 5" xfId="4387"/>
    <cellStyle name="20% - Акцент1 2 7 3 2 2 6" xfId="4388"/>
    <cellStyle name="20% - Акцент1 2 7 3 2 2 7" xfId="4389"/>
    <cellStyle name="20% - Акцент1 2 7 3 2 3" xfId="4390"/>
    <cellStyle name="20% - Акцент1 2 7 3 2 3 2" xfId="4391"/>
    <cellStyle name="20% - Акцент1 2 7 3 2 4" xfId="4392"/>
    <cellStyle name="20% - Акцент1 2 7 3 2 5" xfId="4393"/>
    <cellStyle name="20% - Акцент1 2 7 3 2 6" xfId="4394"/>
    <cellStyle name="20% - Акцент1 2 7 3 2 7" xfId="4395"/>
    <cellStyle name="20% - Акцент1 2 7 3 2 8" xfId="4396"/>
    <cellStyle name="20% - Акцент1 2 7 3 2 9" xfId="4397"/>
    <cellStyle name="20% - Акцент1 2 7 3 3" xfId="4398"/>
    <cellStyle name="20% - Акцент1 2 7 3 3 2" xfId="4399"/>
    <cellStyle name="20% - Акцент1 2 7 3 3 2 2" xfId="4400"/>
    <cellStyle name="20% - Акцент1 2 7 3 3 3" xfId="4401"/>
    <cellStyle name="20% - Акцент1 2 7 3 3 4" xfId="4402"/>
    <cellStyle name="20% - Акцент1 2 7 3 3 5" xfId="4403"/>
    <cellStyle name="20% - Акцент1 2 7 3 3 6" xfId="4404"/>
    <cellStyle name="20% - Акцент1 2 7 3 3 7" xfId="4405"/>
    <cellStyle name="20% - Акцент1 2 7 3 4" xfId="4406"/>
    <cellStyle name="20% - Акцент1 2 7 3 4 2" xfId="4407"/>
    <cellStyle name="20% - Акцент1 2 7 3 5" xfId="4408"/>
    <cellStyle name="20% - Акцент1 2 7 3 6" xfId="4409"/>
    <cellStyle name="20% - Акцент1 2 7 3 7" xfId="4410"/>
    <cellStyle name="20% - Акцент1 2 7 3 8" xfId="4411"/>
    <cellStyle name="20% - Акцент1 2 7 3 9" xfId="4412"/>
    <cellStyle name="20% - Акцент1 2 7 4" xfId="4413"/>
    <cellStyle name="20% - Акцент1 2 7 4 10" xfId="4414"/>
    <cellStyle name="20% - Акцент1 2 7 4 2" xfId="4415"/>
    <cellStyle name="20% - Акцент1 2 7 4 2 2" xfId="4416"/>
    <cellStyle name="20% - Акцент1 2 7 4 2 2 2" xfId="4417"/>
    <cellStyle name="20% - Акцент1 2 7 4 2 2 2 2" xfId="4418"/>
    <cellStyle name="20% - Акцент1 2 7 4 2 2 3" xfId="4419"/>
    <cellStyle name="20% - Акцент1 2 7 4 2 2 4" xfId="4420"/>
    <cellStyle name="20% - Акцент1 2 7 4 2 2 5" xfId="4421"/>
    <cellStyle name="20% - Акцент1 2 7 4 2 2 6" xfId="4422"/>
    <cellStyle name="20% - Акцент1 2 7 4 2 2 7" xfId="4423"/>
    <cellStyle name="20% - Акцент1 2 7 4 2 3" xfId="4424"/>
    <cellStyle name="20% - Акцент1 2 7 4 2 3 2" xfId="4425"/>
    <cellStyle name="20% - Акцент1 2 7 4 2 4" xfId="4426"/>
    <cellStyle name="20% - Акцент1 2 7 4 2 5" xfId="4427"/>
    <cellStyle name="20% - Акцент1 2 7 4 2 6" xfId="4428"/>
    <cellStyle name="20% - Акцент1 2 7 4 2 7" xfId="4429"/>
    <cellStyle name="20% - Акцент1 2 7 4 2 8" xfId="4430"/>
    <cellStyle name="20% - Акцент1 2 7 4 2 9" xfId="4431"/>
    <cellStyle name="20% - Акцент1 2 7 4 3" xfId="4432"/>
    <cellStyle name="20% - Акцент1 2 7 4 3 2" xfId="4433"/>
    <cellStyle name="20% - Акцент1 2 7 4 3 2 2" xfId="4434"/>
    <cellStyle name="20% - Акцент1 2 7 4 3 3" xfId="4435"/>
    <cellStyle name="20% - Акцент1 2 7 4 3 4" xfId="4436"/>
    <cellStyle name="20% - Акцент1 2 7 4 3 5" xfId="4437"/>
    <cellStyle name="20% - Акцент1 2 7 4 3 6" xfId="4438"/>
    <cellStyle name="20% - Акцент1 2 7 4 3 7" xfId="4439"/>
    <cellStyle name="20% - Акцент1 2 7 4 4" xfId="4440"/>
    <cellStyle name="20% - Акцент1 2 7 4 4 2" xfId="4441"/>
    <cellStyle name="20% - Акцент1 2 7 4 5" xfId="4442"/>
    <cellStyle name="20% - Акцент1 2 7 4 6" xfId="4443"/>
    <cellStyle name="20% - Акцент1 2 7 4 7" xfId="4444"/>
    <cellStyle name="20% - Акцент1 2 7 4 8" xfId="4445"/>
    <cellStyle name="20% - Акцент1 2 7 4 9" xfId="4446"/>
    <cellStyle name="20% - Акцент1 2 7 5" xfId="4447"/>
    <cellStyle name="20% - Акцент1 2 7 5 2" xfId="4448"/>
    <cellStyle name="20% - Акцент1 2 7 5 2 2" xfId="4449"/>
    <cellStyle name="20% - Акцент1 2 7 5 2 2 2" xfId="4450"/>
    <cellStyle name="20% - Акцент1 2 7 5 2 3" xfId="4451"/>
    <cellStyle name="20% - Акцент1 2 7 5 2 4" xfId="4452"/>
    <cellStyle name="20% - Акцент1 2 7 5 2 5" xfId="4453"/>
    <cellStyle name="20% - Акцент1 2 7 5 2 6" xfId="4454"/>
    <cellStyle name="20% - Акцент1 2 7 5 2 7" xfId="4455"/>
    <cellStyle name="20% - Акцент1 2 7 5 3" xfId="4456"/>
    <cellStyle name="20% - Акцент1 2 7 5 3 2" xfId="4457"/>
    <cellStyle name="20% - Акцент1 2 7 5 4" xfId="4458"/>
    <cellStyle name="20% - Акцент1 2 7 5 5" xfId="4459"/>
    <cellStyle name="20% - Акцент1 2 7 5 6" xfId="4460"/>
    <cellStyle name="20% - Акцент1 2 7 5 7" xfId="4461"/>
    <cellStyle name="20% - Акцент1 2 7 5 8" xfId="4462"/>
    <cellStyle name="20% - Акцент1 2 7 5 9" xfId="4463"/>
    <cellStyle name="20% - Акцент1 2 7 6" xfId="4464"/>
    <cellStyle name="20% - Акцент1 2 7 6 2" xfId="4465"/>
    <cellStyle name="20% - Акцент1 2 7 6 2 2" xfId="4466"/>
    <cellStyle name="20% - Акцент1 2 7 6 2 2 2" xfId="4467"/>
    <cellStyle name="20% - Акцент1 2 7 6 2 3" xfId="4468"/>
    <cellStyle name="20% - Акцент1 2 7 6 2 4" xfId="4469"/>
    <cellStyle name="20% - Акцент1 2 7 6 2 5" xfId="4470"/>
    <cellStyle name="20% - Акцент1 2 7 6 2 6" xfId="4471"/>
    <cellStyle name="20% - Акцент1 2 7 6 2 7" xfId="4472"/>
    <cellStyle name="20% - Акцент1 2 7 6 3" xfId="4473"/>
    <cellStyle name="20% - Акцент1 2 7 6 3 2" xfId="4474"/>
    <cellStyle name="20% - Акцент1 2 7 6 4" xfId="4475"/>
    <cellStyle name="20% - Акцент1 2 7 6 5" xfId="4476"/>
    <cellStyle name="20% - Акцент1 2 7 6 6" xfId="4477"/>
    <cellStyle name="20% - Акцент1 2 7 6 7" xfId="4478"/>
    <cellStyle name="20% - Акцент1 2 7 6 8" xfId="4479"/>
    <cellStyle name="20% - Акцент1 2 7 6 9" xfId="4480"/>
    <cellStyle name="20% - Акцент1 2 7 7" xfId="4481"/>
    <cellStyle name="20% - Акцент1 2 7 7 2" xfId="4482"/>
    <cellStyle name="20% - Акцент1 2 7 7 2 2" xfId="4483"/>
    <cellStyle name="20% - Акцент1 2 7 7 3" xfId="4484"/>
    <cellStyle name="20% - Акцент1 2 7 7 4" xfId="4485"/>
    <cellStyle name="20% - Акцент1 2 7 7 5" xfId="4486"/>
    <cellStyle name="20% - Акцент1 2 7 7 6" xfId="4487"/>
    <cellStyle name="20% - Акцент1 2 7 7 7" xfId="4488"/>
    <cellStyle name="20% - Акцент1 2 7 8" xfId="4489"/>
    <cellStyle name="20% - Акцент1 2 7 8 2" xfId="4490"/>
    <cellStyle name="20% - Акцент1 2 7 9" xfId="4491"/>
    <cellStyle name="20% - Акцент1 2 8" xfId="4492"/>
    <cellStyle name="20% - Акцент1 2 8 10" xfId="4493"/>
    <cellStyle name="20% - Акцент1 2 8 11" xfId="4494"/>
    <cellStyle name="20% - Акцент1 2 8 12" xfId="4495"/>
    <cellStyle name="20% - Акцент1 2 8 13" xfId="4496"/>
    <cellStyle name="20% - Акцент1 2 8 2" xfId="4497"/>
    <cellStyle name="20% - Акцент1 2 8 2 10" xfId="4498"/>
    <cellStyle name="20% - Акцент1 2 8 2 2" xfId="4499"/>
    <cellStyle name="20% - Акцент1 2 8 2 2 2" xfId="4500"/>
    <cellStyle name="20% - Акцент1 2 8 2 2 2 2" xfId="4501"/>
    <cellStyle name="20% - Акцент1 2 8 2 2 2 2 2" xfId="4502"/>
    <cellStyle name="20% - Акцент1 2 8 2 2 2 3" xfId="4503"/>
    <cellStyle name="20% - Акцент1 2 8 2 2 2 4" xfId="4504"/>
    <cellStyle name="20% - Акцент1 2 8 2 2 2 5" xfId="4505"/>
    <cellStyle name="20% - Акцент1 2 8 2 2 2 6" xfId="4506"/>
    <cellStyle name="20% - Акцент1 2 8 2 2 2 7" xfId="4507"/>
    <cellStyle name="20% - Акцент1 2 8 2 2 3" xfId="4508"/>
    <cellStyle name="20% - Акцент1 2 8 2 2 3 2" xfId="4509"/>
    <cellStyle name="20% - Акцент1 2 8 2 2 4" xfId="4510"/>
    <cellStyle name="20% - Акцент1 2 8 2 2 5" xfId="4511"/>
    <cellStyle name="20% - Акцент1 2 8 2 2 6" xfId="4512"/>
    <cellStyle name="20% - Акцент1 2 8 2 2 7" xfId="4513"/>
    <cellStyle name="20% - Акцент1 2 8 2 2 8" xfId="4514"/>
    <cellStyle name="20% - Акцент1 2 8 2 2 9" xfId="4515"/>
    <cellStyle name="20% - Акцент1 2 8 2 3" xfId="4516"/>
    <cellStyle name="20% - Акцент1 2 8 2 3 2" xfId="4517"/>
    <cellStyle name="20% - Акцент1 2 8 2 3 2 2" xfId="4518"/>
    <cellStyle name="20% - Акцент1 2 8 2 3 3" xfId="4519"/>
    <cellStyle name="20% - Акцент1 2 8 2 3 4" xfId="4520"/>
    <cellStyle name="20% - Акцент1 2 8 2 3 5" xfId="4521"/>
    <cellStyle name="20% - Акцент1 2 8 2 3 6" xfId="4522"/>
    <cellStyle name="20% - Акцент1 2 8 2 3 7" xfId="4523"/>
    <cellStyle name="20% - Акцент1 2 8 2 4" xfId="4524"/>
    <cellStyle name="20% - Акцент1 2 8 2 4 2" xfId="4525"/>
    <cellStyle name="20% - Акцент1 2 8 2 5" xfId="4526"/>
    <cellStyle name="20% - Акцент1 2 8 2 6" xfId="4527"/>
    <cellStyle name="20% - Акцент1 2 8 2 7" xfId="4528"/>
    <cellStyle name="20% - Акцент1 2 8 2 8" xfId="4529"/>
    <cellStyle name="20% - Акцент1 2 8 2 9" xfId="4530"/>
    <cellStyle name="20% - Акцент1 2 8 3" xfId="4531"/>
    <cellStyle name="20% - Акцент1 2 8 3 10" xfId="4532"/>
    <cellStyle name="20% - Акцент1 2 8 3 2" xfId="4533"/>
    <cellStyle name="20% - Акцент1 2 8 3 2 2" xfId="4534"/>
    <cellStyle name="20% - Акцент1 2 8 3 2 2 2" xfId="4535"/>
    <cellStyle name="20% - Акцент1 2 8 3 2 2 2 2" xfId="4536"/>
    <cellStyle name="20% - Акцент1 2 8 3 2 2 3" xfId="4537"/>
    <cellStyle name="20% - Акцент1 2 8 3 2 2 4" xfId="4538"/>
    <cellStyle name="20% - Акцент1 2 8 3 2 2 5" xfId="4539"/>
    <cellStyle name="20% - Акцент1 2 8 3 2 2 6" xfId="4540"/>
    <cellStyle name="20% - Акцент1 2 8 3 2 2 7" xfId="4541"/>
    <cellStyle name="20% - Акцент1 2 8 3 2 3" xfId="4542"/>
    <cellStyle name="20% - Акцент1 2 8 3 2 3 2" xfId="4543"/>
    <cellStyle name="20% - Акцент1 2 8 3 2 4" xfId="4544"/>
    <cellStyle name="20% - Акцент1 2 8 3 2 5" xfId="4545"/>
    <cellStyle name="20% - Акцент1 2 8 3 2 6" xfId="4546"/>
    <cellStyle name="20% - Акцент1 2 8 3 2 7" xfId="4547"/>
    <cellStyle name="20% - Акцент1 2 8 3 2 8" xfId="4548"/>
    <cellStyle name="20% - Акцент1 2 8 3 2 9" xfId="4549"/>
    <cellStyle name="20% - Акцент1 2 8 3 3" xfId="4550"/>
    <cellStyle name="20% - Акцент1 2 8 3 3 2" xfId="4551"/>
    <cellStyle name="20% - Акцент1 2 8 3 3 2 2" xfId="4552"/>
    <cellStyle name="20% - Акцент1 2 8 3 3 3" xfId="4553"/>
    <cellStyle name="20% - Акцент1 2 8 3 3 4" xfId="4554"/>
    <cellStyle name="20% - Акцент1 2 8 3 3 5" xfId="4555"/>
    <cellStyle name="20% - Акцент1 2 8 3 3 6" xfId="4556"/>
    <cellStyle name="20% - Акцент1 2 8 3 3 7" xfId="4557"/>
    <cellStyle name="20% - Акцент1 2 8 3 4" xfId="4558"/>
    <cellStyle name="20% - Акцент1 2 8 3 4 2" xfId="4559"/>
    <cellStyle name="20% - Акцент1 2 8 3 5" xfId="4560"/>
    <cellStyle name="20% - Акцент1 2 8 3 6" xfId="4561"/>
    <cellStyle name="20% - Акцент1 2 8 3 7" xfId="4562"/>
    <cellStyle name="20% - Акцент1 2 8 3 8" xfId="4563"/>
    <cellStyle name="20% - Акцент1 2 8 3 9" xfId="4564"/>
    <cellStyle name="20% - Акцент1 2 8 4" xfId="4565"/>
    <cellStyle name="20% - Акцент1 2 8 4 2" xfId="4566"/>
    <cellStyle name="20% - Акцент1 2 8 4 2 2" xfId="4567"/>
    <cellStyle name="20% - Акцент1 2 8 4 2 2 2" xfId="4568"/>
    <cellStyle name="20% - Акцент1 2 8 4 2 3" xfId="4569"/>
    <cellStyle name="20% - Акцент1 2 8 4 2 4" xfId="4570"/>
    <cellStyle name="20% - Акцент1 2 8 4 2 5" xfId="4571"/>
    <cellStyle name="20% - Акцент1 2 8 4 2 6" xfId="4572"/>
    <cellStyle name="20% - Акцент1 2 8 4 2 7" xfId="4573"/>
    <cellStyle name="20% - Акцент1 2 8 4 3" xfId="4574"/>
    <cellStyle name="20% - Акцент1 2 8 4 3 2" xfId="4575"/>
    <cellStyle name="20% - Акцент1 2 8 4 4" xfId="4576"/>
    <cellStyle name="20% - Акцент1 2 8 4 5" xfId="4577"/>
    <cellStyle name="20% - Акцент1 2 8 4 6" xfId="4578"/>
    <cellStyle name="20% - Акцент1 2 8 4 7" xfId="4579"/>
    <cellStyle name="20% - Акцент1 2 8 4 8" xfId="4580"/>
    <cellStyle name="20% - Акцент1 2 8 4 9" xfId="4581"/>
    <cellStyle name="20% - Акцент1 2 8 5" xfId="4582"/>
    <cellStyle name="20% - Акцент1 2 8 5 2" xfId="4583"/>
    <cellStyle name="20% - Акцент1 2 8 5 2 2" xfId="4584"/>
    <cellStyle name="20% - Акцент1 2 8 5 2 2 2" xfId="4585"/>
    <cellStyle name="20% - Акцент1 2 8 5 2 3" xfId="4586"/>
    <cellStyle name="20% - Акцент1 2 8 5 2 4" xfId="4587"/>
    <cellStyle name="20% - Акцент1 2 8 5 2 5" xfId="4588"/>
    <cellStyle name="20% - Акцент1 2 8 5 2 6" xfId="4589"/>
    <cellStyle name="20% - Акцент1 2 8 5 2 7" xfId="4590"/>
    <cellStyle name="20% - Акцент1 2 8 5 3" xfId="4591"/>
    <cellStyle name="20% - Акцент1 2 8 5 3 2" xfId="4592"/>
    <cellStyle name="20% - Акцент1 2 8 5 4" xfId="4593"/>
    <cellStyle name="20% - Акцент1 2 8 5 5" xfId="4594"/>
    <cellStyle name="20% - Акцент1 2 8 5 6" xfId="4595"/>
    <cellStyle name="20% - Акцент1 2 8 5 7" xfId="4596"/>
    <cellStyle name="20% - Акцент1 2 8 5 8" xfId="4597"/>
    <cellStyle name="20% - Акцент1 2 8 5 9" xfId="4598"/>
    <cellStyle name="20% - Акцент1 2 8 6" xfId="4599"/>
    <cellStyle name="20% - Акцент1 2 8 6 2" xfId="4600"/>
    <cellStyle name="20% - Акцент1 2 8 6 2 2" xfId="4601"/>
    <cellStyle name="20% - Акцент1 2 8 6 3" xfId="4602"/>
    <cellStyle name="20% - Акцент1 2 8 6 4" xfId="4603"/>
    <cellStyle name="20% - Акцент1 2 8 6 5" xfId="4604"/>
    <cellStyle name="20% - Акцент1 2 8 6 6" xfId="4605"/>
    <cellStyle name="20% - Акцент1 2 8 6 7" xfId="4606"/>
    <cellStyle name="20% - Акцент1 2 8 7" xfId="4607"/>
    <cellStyle name="20% - Акцент1 2 8 7 2" xfId="4608"/>
    <cellStyle name="20% - Акцент1 2 8 8" xfId="4609"/>
    <cellStyle name="20% - Акцент1 2 8 9" xfId="4610"/>
    <cellStyle name="20% - Акцент1 2 9" xfId="4611"/>
    <cellStyle name="20% - Акцент1 2 9 10" xfId="4612"/>
    <cellStyle name="20% - Акцент1 2 9 11" xfId="4613"/>
    <cellStyle name="20% - Акцент1 2 9 12" xfId="4614"/>
    <cellStyle name="20% - Акцент1 2 9 13" xfId="4615"/>
    <cellStyle name="20% - Акцент1 2 9 14" xfId="4616"/>
    <cellStyle name="20% - Акцент1 2 9 2" xfId="4617"/>
    <cellStyle name="20% - Акцент1 2 9 2 10" xfId="4618"/>
    <cellStyle name="20% - Акцент1 2 9 2 2" xfId="4619"/>
    <cellStyle name="20% - Акцент1 2 9 2 2 2" xfId="4620"/>
    <cellStyle name="20% - Акцент1 2 9 2 2 2 2" xfId="4621"/>
    <cellStyle name="20% - Акцент1 2 9 2 2 2 2 2" xfId="4622"/>
    <cellStyle name="20% - Акцент1 2 9 2 2 2 3" xfId="4623"/>
    <cellStyle name="20% - Акцент1 2 9 2 2 2 4" xfId="4624"/>
    <cellStyle name="20% - Акцент1 2 9 2 2 2 5" xfId="4625"/>
    <cellStyle name="20% - Акцент1 2 9 2 2 2 6" xfId="4626"/>
    <cellStyle name="20% - Акцент1 2 9 2 2 2 7" xfId="4627"/>
    <cellStyle name="20% - Акцент1 2 9 2 2 3" xfId="4628"/>
    <cellStyle name="20% - Акцент1 2 9 2 2 3 2" xfId="4629"/>
    <cellStyle name="20% - Акцент1 2 9 2 2 4" xfId="4630"/>
    <cellStyle name="20% - Акцент1 2 9 2 2 5" xfId="4631"/>
    <cellStyle name="20% - Акцент1 2 9 2 2 6" xfId="4632"/>
    <cellStyle name="20% - Акцент1 2 9 2 2 7" xfId="4633"/>
    <cellStyle name="20% - Акцент1 2 9 2 2 8" xfId="4634"/>
    <cellStyle name="20% - Акцент1 2 9 2 2 9" xfId="4635"/>
    <cellStyle name="20% - Акцент1 2 9 2 3" xfId="4636"/>
    <cellStyle name="20% - Акцент1 2 9 2 3 2" xfId="4637"/>
    <cellStyle name="20% - Акцент1 2 9 2 3 2 2" xfId="4638"/>
    <cellStyle name="20% - Акцент1 2 9 2 3 3" xfId="4639"/>
    <cellStyle name="20% - Акцент1 2 9 2 3 4" xfId="4640"/>
    <cellStyle name="20% - Акцент1 2 9 2 3 5" xfId="4641"/>
    <cellStyle name="20% - Акцент1 2 9 2 3 6" xfId="4642"/>
    <cellStyle name="20% - Акцент1 2 9 2 3 7" xfId="4643"/>
    <cellStyle name="20% - Акцент1 2 9 2 4" xfId="4644"/>
    <cellStyle name="20% - Акцент1 2 9 2 4 2" xfId="4645"/>
    <cellStyle name="20% - Акцент1 2 9 2 5" xfId="4646"/>
    <cellStyle name="20% - Акцент1 2 9 2 6" xfId="4647"/>
    <cellStyle name="20% - Акцент1 2 9 2 7" xfId="4648"/>
    <cellStyle name="20% - Акцент1 2 9 2 8" xfId="4649"/>
    <cellStyle name="20% - Акцент1 2 9 2 9" xfId="4650"/>
    <cellStyle name="20% - Акцент1 2 9 3" xfId="4651"/>
    <cellStyle name="20% - Акцент1 2 9 3 10" xfId="4652"/>
    <cellStyle name="20% - Акцент1 2 9 3 2" xfId="4653"/>
    <cellStyle name="20% - Акцент1 2 9 3 2 2" xfId="4654"/>
    <cellStyle name="20% - Акцент1 2 9 3 2 2 2" xfId="4655"/>
    <cellStyle name="20% - Акцент1 2 9 3 2 2 2 2" xfId="4656"/>
    <cellStyle name="20% - Акцент1 2 9 3 2 2 3" xfId="4657"/>
    <cellStyle name="20% - Акцент1 2 9 3 2 2 4" xfId="4658"/>
    <cellStyle name="20% - Акцент1 2 9 3 2 2 5" xfId="4659"/>
    <cellStyle name="20% - Акцент1 2 9 3 2 2 6" xfId="4660"/>
    <cellStyle name="20% - Акцент1 2 9 3 2 2 7" xfId="4661"/>
    <cellStyle name="20% - Акцент1 2 9 3 2 3" xfId="4662"/>
    <cellStyle name="20% - Акцент1 2 9 3 2 3 2" xfId="4663"/>
    <cellStyle name="20% - Акцент1 2 9 3 2 4" xfId="4664"/>
    <cellStyle name="20% - Акцент1 2 9 3 2 5" xfId="4665"/>
    <cellStyle name="20% - Акцент1 2 9 3 2 6" xfId="4666"/>
    <cellStyle name="20% - Акцент1 2 9 3 2 7" xfId="4667"/>
    <cellStyle name="20% - Акцент1 2 9 3 2 8" xfId="4668"/>
    <cellStyle name="20% - Акцент1 2 9 3 2 9" xfId="4669"/>
    <cellStyle name="20% - Акцент1 2 9 3 3" xfId="4670"/>
    <cellStyle name="20% - Акцент1 2 9 3 3 2" xfId="4671"/>
    <cellStyle name="20% - Акцент1 2 9 3 3 2 2" xfId="4672"/>
    <cellStyle name="20% - Акцент1 2 9 3 3 3" xfId="4673"/>
    <cellStyle name="20% - Акцент1 2 9 3 3 4" xfId="4674"/>
    <cellStyle name="20% - Акцент1 2 9 3 3 5" xfId="4675"/>
    <cellStyle name="20% - Акцент1 2 9 3 3 6" xfId="4676"/>
    <cellStyle name="20% - Акцент1 2 9 3 3 7" xfId="4677"/>
    <cellStyle name="20% - Акцент1 2 9 3 4" xfId="4678"/>
    <cellStyle name="20% - Акцент1 2 9 3 4 2" xfId="4679"/>
    <cellStyle name="20% - Акцент1 2 9 3 5" xfId="4680"/>
    <cellStyle name="20% - Акцент1 2 9 3 6" xfId="4681"/>
    <cellStyle name="20% - Акцент1 2 9 3 7" xfId="4682"/>
    <cellStyle name="20% - Акцент1 2 9 3 8" xfId="4683"/>
    <cellStyle name="20% - Акцент1 2 9 3 9" xfId="4684"/>
    <cellStyle name="20% - Акцент1 2 9 4" xfId="4685"/>
    <cellStyle name="20% - Акцент1 2 9 4 2" xfId="4686"/>
    <cellStyle name="20% - Акцент1 2 9 4 2 2" xfId="4687"/>
    <cellStyle name="20% - Акцент1 2 9 4 2 2 2" xfId="4688"/>
    <cellStyle name="20% - Акцент1 2 9 4 2 3" xfId="4689"/>
    <cellStyle name="20% - Акцент1 2 9 4 2 4" xfId="4690"/>
    <cellStyle name="20% - Акцент1 2 9 4 2 5" xfId="4691"/>
    <cellStyle name="20% - Акцент1 2 9 4 2 6" xfId="4692"/>
    <cellStyle name="20% - Акцент1 2 9 4 2 7" xfId="4693"/>
    <cellStyle name="20% - Акцент1 2 9 4 3" xfId="4694"/>
    <cellStyle name="20% - Акцент1 2 9 4 3 2" xfId="4695"/>
    <cellStyle name="20% - Акцент1 2 9 4 4" xfId="4696"/>
    <cellStyle name="20% - Акцент1 2 9 4 5" xfId="4697"/>
    <cellStyle name="20% - Акцент1 2 9 4 6" xfId="4698"/>
    <cellStyle name="20% - Акцент1 2 9 4 7" xfId="4699"/>
    <cellStyle name="20% - Акцент1 2 9 4 8" xfId="4700"/>
    <cellStyle name="20% - Акцент1 2 9 4 9" xfId="4701"/>
    <cellStyle name="20% - Акцент1 2 9 5" xfId="4702"/>
    <cellStyle name="20% - Акцент1 2 9 5 2" xfId="4703"/>
    <cellStyle name="20% - Акцент1 2 9 5 2 2" xfId="4704"/>
    <cellStyle name="20% - Акцент1 2 9 5 2 2 2" xfId="4705"/>
    <cellStyle name="20% - Акцент1 2 9 5 2 3" xfId="4706"/>
    <cellStyle name="20% - Акцент1 2 9 5 2 4" xfId="4707"/>
    <cellStyle name="20% - Акцент1 2 9 5 2 5" xfId="4708"/>
    <cellStyle name="20% - Акцент1 2 9 5 2 6" xfId="4709"/>
    <cellStyle name="20% - Акцент1 2 9 5 2 7" xfId="4710"/>
    <cellStyle name="20% - Акцент1 2 9 5 3" xfId="4711"/>
    <cellStyle name="20% - Акцент1 2 9 5 3 2" xfId="4712"/>
    <cellStyle name="20% - Акцент1 2 9 5 4" xfId="4713"/>
    <cellStyle name="20% - Акцент1 2 9 5 5" xfId="4714"/>
    <cellStyle name="20% - Акцент1 2 9 5 6" xfId="4715"/>
    <cellStyle name="20% - Акцент1 2 9 5 7" xfId="4716"/>
    <cellStyle name="20% - Акцент1 2 9 5 8" xfId="4717"/>
    <cellStyle name="20% - Акцент1 2 9 5 9" xfId="4718"/>
    <cellStyle name="20% - Акцент1 2 9 6" xfId="4719"/>
    <cellStyle name="20% - Акцент1 2 9 6 2" xfId="4720"/>
    <cellStyle name="20% - Акцент1 2 9 6 2 2" xfId="4721"/>
    <cellStyle name="20% - Акцент1 2 9 6 2 2 2" xfId="4722"/>
    <cellStyle name="20% - Акцент1 2 9 6 2 3" xfId="4723"/>
    <cellStyle name="20% - Акцент1 2 9 6 2 4" xfId="4724"/>
    <cellStyle name="20% - Акцент1 2 9 6 2 5" xfId="4725"/>
    <cellStyle name="20% - Акцент1 2 9 6 2 6" xfId="4726"/>
    <cellStyle name="20% - Акцент1 2 9 6 2 7" xfId="4727"/>
    <cellStyle name="20% - Акцент1 2 9 6 3" xfId="4728"/>
    <cellStyle name="20% - Акцент1 2 9 6 3 2" xfId="4729"/>
    <cellStyle name="20% - Акцент1 2 9 6 4" xfId="4730"/>
    <cellStyle name="20% - Акцент1 2 9 6 5" xfId="4731"/>
    <cellStyle name="20% - Акцент1 2 9 6 6" xfId="4732"/>
    <cellStyle name="20% - Акцент1 2 9 6 7" xfId="4733"/>
    <cellStyle name="20% - Акцент1 2 9 6 8" xfId="4734"/>
    <cellStyle name="20% - Акцент1 2 9 6 9" xfId="4735"/>
    <cellStyle name="20% - Акцент1 2 9 7" xfId="4736"/>
    <cellStyle name="20% - Акцент1 2 9 7 2" xfId="4737"/>
    <cellStyle name="20% - Акцент1 2 9 7 2 2" xfId="4738"/>
    <cellStyle name="20% - Акцент1 2 9 7 3" xfId="4739"/>
    <cellStyle name="20% - Акцент1 2 9 7 4" xfId="4740"/>
    <cellStyle name="20% - Акцент1 2 9 7 5" xfId="4741"/>
    <cellStyle name="20% - Акцент1 2 9 7 6" xfId="4742"/>
    <cellStyle name="20% - Акцент1 2 9 7 7" xfId="4743"/>
    <cellStyle name="20% - Акцент1 2 9 8" xfId="4744"/>
    <cellStyle name="20% - Акцент1 2 9 8 2" xfId="4745"/>
    <cellStyle name="20% - Акцент1 2 9 9" xfId="4746"/>
    <cellStyle name="20% - Акцент1 3" xfId="4747"/>
    <cellStyle name="20% - Акцент1 3 2" xfId="4748"/>
    <cellStyle name="20% - Акцент1 3 2 2" xfId="4749"/>
    <cellStyle name="20% - Акцент1 3 2 2 10" xfId="4750"/>
    <cellStyle name="20% - Акцент1 3 2 2 11" xfId="4751"/>
    <cellStyle name="20% - Акцент1 3 2 2 2" xfId="4752"/>
    <cellStyle name="20% - Акцент1 3 2 2 2 10" xfId="4753"/>
    <cellStyle name="20% - Акцент1 3 2 2 2 2" xfId="4754"/>
    <cellStyle name="20% - Акцент1 3 2 2 2 2 2" xfId="4755"/>
    <cellStyle name="20% - Акцент1 3 2 2 2 2 2 2" xfId="4756"/>
    <cellStyle name="20% - Акцент1 3 2 2 2 2 2 3" xfId="4757"/>
    <cellStyle name="20% - Акцент1 3 2 2 2 2 3" xfId="4758"/>
    <cellStyle name="20% - Акцент1 3 2 2 2 2 4" xfId="4759"/>
    <cellStyle name="20% - Акцент1 3 2 2 2 2 5" xfId="4760"/>
    <cellStyle name="20% - Акцент1 3 2 2 2 2 6" xfId="4761"/>
    <cellStyle name="20% - Акцент1 3 2 2 2 2 7" xfId="4762"/>
    <cellStyle name="20% - Акцент1 3 2 2 2 3" xfId="4763"/>
    <cellStyle name="20% - Акцент1 3 2 2 2 3 2" xfId="4764"/>
    <cellStyle name="20% - Акцент1 3 2 2 2 3 2 2" xfId="4765"/>
    <cellStyle name="20% - Акцент1 3 2 2 2 3 2 3" xfId="4766"/>
    <cellStyle name="20% - Акцент1 3 2 2 2 3 3" xfId="4767"/>
    <cellStyle name="20% - Акцент1 3 2 2 2 3 4" xfId="4768"/>
    <cellStyle name="20% - Акцент1 3 2 2 2 3 5" xfId="4769"/>
    <cellStyle name="20% - Акцент1 3 2 2 2 3 6" xfId="4770"/>
    <cellStyle name="20% - Акцент1 3 2 2 2 3 7" xfId="4771"/>
    <cellStyle name="20% - Акцент1 3 2 2 2 4" xfId="4772"/>
    <cellStyle name="20% - Акцент1 3 2 2 2 4 2" xfId="4773"/>
    <cellStyle name="20% - Акцент1 3 2 2 2 4 3" xfId="4774"/>
    <cellStyle name="20% - Акцент1 3 2 2 2 5" xfId="4775"/>
    <cellStyle name="20% - Акцент1 3 2 2 2 6" xfId="4776"/>
    <cellStyle name="20% - Акцент1 3 2 2 2 7" xfId="4777"/>
    <cellStyle name="20% - Акцент1 3 2 2 2 8" xfId="4778"/>
    <cellStyle name="20% - Акцент1 3 2 2 2 9" xfId="4779"/>
    <cellStyle name="20% - Акцент1 3 2 2 3" xfId="4780"/>
    <cellStyle name="20% - Акцент1 3 2 2 3 2" xfId="4781"/>
    <cellStyle name="20% - Акцент1 3 2 2 3 2 2" xfId="4782"/>
    <cellStyle name="20% - Акцент1 3 2 2 3 2 3" xfId="4783"/>
    <cellStyle name="20% - Акцент1 3 2 2 3 3" xfId="4784"/>
    <cellStyle name="20% - Акцент1 3 2 2 3 4" xfId="4785"/>
    <cellStyle name="20% - Акцент1 3 2 2 3 5" xfId="4786"/>
    <cellStyle name="20% - Акцент1 3 2 2 3 6" xfId="4787"/>
    <cellStyle name="20% - Акцент1 3 2 2 3 7" xfId="4788"/>
    <cellStyle name="20% - Акцент1 3 2 2 4" xfId="4789"/>
    <cellStyle name="20% - Акцент1 3 2 2 4 2" xfId="4790"/>
    <cellStyle name="20% - Акцент1 3 2 2 4 2 2" xfId="4791"/>
    <cellStyle name="20% - Акцент1 3 2 2 4 2 3" xfId="4792"/>
    <cellStyle name="20% - Акцент1 3 2 2 4 3" xfId="4793"/>
    <cellStyle name="20% - Акцент1 3 2 2 4 4" xfId="4794"/>
    <cellStyle name="20% - Акцент1 3 2 2 4 5" xfId="4795"/>
    <cellStyle name="20% - Акцент1 3 2 2 4 6" xfId="4796"/>
    <cellStyle name="20% - Акцент1 3 2 2 4 7" xfId="4797"/>
    <cellStyle name="20% - Акцент1 3 2 2 5" xfId="4798"/>
    <cellStyle name="20% - Акцент1 3 2 2 5 2" xfId="4799"/>
    <cellStyle name="20% - Акцент1 3 2 2 5 3" xfId="4800"/>
    <cellStyle name="20% - Акцент1 3 2 2 6" xfId="4801"/>
    <cellStyle name="20% - Акцент1 3 2 2 7" xfId="4802"/>
    <cellStyle name="20% - Акцент1 3 2 2 8" xfId="4803"/>
    <cellStyle name="20% - Акцент1 3 2 2 9" xfId="4804"/>
    <cellStyle name="20% - Акцент1 3 2 3" xfId="4805"/>
    <cellStyle name="20% - Акцент1 3 2 3 10" xfId="4806"/>
    <cellStyle name="20% - Акцент1 3 2 3 11" xfId="4807"/>
    <cellStyle name="20% - Акцент1 3 2 3 2" xfId="4808"/>
    <cellStyle name="20% - Акцент1 3 2 3 2 2" xfId="4809"/>
    <cellStyle name="20% - Акцент1 3 2 3 2 2 2" xfId="4810"/>
    <cellStyle name="20% - Акцент1 3 2 3 2 2 2 2" xfId="4811"/>
    <cellStyle name="20% - Акцент1 3 2 3 2 2 3" xfId="4812"/>
    <cellStyle name="20% - Акцент1 3 2 3 2 2 4" xfId="4813"/>
    <cellStyle name="20% - Акцент1 3 2 3 2 2 5" xfId="4814"/>
    <cellStyle name="20% - Акцент1 3 2 3 2 2 6" xfId="4815"/>
    <cellStyle name="20% - Акцент1 3 2 3 2 2 7" xfId="4816"/>
    <cellStyle name="20% - Акцент1 3 2 3 2 3" xfId="4817"/>
    <cellStyle name="20% - Акцент1 3 2 3 2 3 2" xfId="4818"/>
    <cellStyle name="20% - Акцент1 3 2 3 2 4" xfId="4819"/>
    <cellStyle name="20% - Акцент1 3 2 3 2 5" xfId="4820"/>
    <cellStyle name="20% - Акцент1 3 2 3 2 6" xfId="4821"/>
    <cellStyle name="20% - Акцент1 3 2 3 2 7" xfId="4822"/>
    <cellStyle name="20% - Акцент1 3 2 3 2 8" xfId="4823"/>
    <cellStyle name="20% - Акцент1 3 2 3 2 9" xfId="4824"/>
    <cellStyle name="20% - Акцент1 3 2 3 3" xfId="4825"/>
    <cellStyle name="20% - Акцент1 3 2 3 3 2" xfId="4826"/>
    <cellStyle name="20% - Акцент1 3 2 3 3 2 2" xfId="4827"/>
    <cellStyle name="20% - Акцент1 3 2 3 3 2 3" xfId="4828"/>
    <cellStyle name="20% - Акцент1 3 2 3 3 3" xfId="4829"/>
    <cellStyle name="20% - Акцент1 3 2 3 3 4" xfId="4830"/>
    <cellStyle name="20% - Акцент1 3 2 3 3 5" xfId="4831"/>
    <cellStyle name="20% - Акцент1 3 2 3 3 6" xfId="4832"/>
    <cellStyle name="20% - Акцент1 3 2 3 3 7" xfId="4833"/>
    <cellStyle name="20% - Акцент1 3 2 3 4" xfId="4834"/>
    <cellStyle name="20% - Акцент1 3 2 3 4 2" xfId="4835"/>
    <cellStyle name="20% - Акцент1 3 2 3 4 2 2" xfId="4836"/>
    <cellStyle name="20% - Акцент1 3 2 3 4 2 3" xfId="4837"/>
    <cellStyle name="20% - Акцент1 3 2 3 4 3" xfId="4838"/>
    <cellStyle name="20% - Акцент1 3 2 3 4 4" xfId="4839"/>
    <cellStyle name="20% - Акцент1 3 2 3 4 5" xfId="4840"/>
    <cellStyle name="20% - Акцент1 3 2 3 4 6" xfId="4841"/>
    <cellStyle name="20% - Акцент1 3 2 3 4 7" xfId="4842"/>
    <cellStyle name="20% - Акцент1 3 2 3 5" xfId="4843"/>
    <cellStyle name="20% - Акцент1 3 2 3 5 2" xfId="4844"/>
    <cellStyle name="20% - Акцент1 3 2 3 5 3" xfId="4845"/>
    <cellStyle name="20% - Акцент1 3 2 3 6" xfId="4846"/>
    <cellStyle name="20% - Акцент1 3 2 3 7" xfId="4847"/>
    <cellStyle name="20% - Акцент1 3 2 3 8" xfId="4848"/>
    <cellStyle name="20% - Акцент1 3 2 3 9" xfId="4849"/>
    <cellStyle name="20% - Акцент1 3 2 4" xfId="4850"/>
    <cellStyle name="20% - Акцент1 3 2 4 2" xfId="4851"/>
    <cellStyle name="20% - Акцент1 3 2 4 2 2" xfId="4852"/>
    <cellStyle name="20% - Акцент1 3 2 4 2 2 2" xfId="4853"/>
    <cellStyle name="20% - Акцент1 3 2 4 2 3" xfId="4854"/>
    <cellStyle name="20% - Акцент1 3 2 4 2 4" xfId="4855"/>
    <cellStyle name="20% - Акцент1 3 2 4 2 5" xfId="4856"/>
    <cellStyle name="20% - Акцент1 3 2 4 2 6" xfId="4857"/>
    <cellStyle name="20% - Акцент1 3 2 4 2 7" xfId="4858"/>
    <cellStyle name="20% - Акцент1 3 2 4 3" xfId="4859"/>
    <cellStyle name="20% - Акцент1 3 2 4 3 2" xfId="4860"/>
    <cellStyle name="20% - Акцент1 3 2 4 4" xfId="4861"/>
    <cellStyle name="20% - Акцент1 3 2 4 5" xfId="4862"/>
    <cellStyle name="20% - Акцент1 3 2 4 6" xfId="4863"/>
    <cellStyle name="20% - Акцент1 3 2 4 7" xfId="4864"/>
    <cellStyle name="20% - Акцент1 3 2 4 8" xfId="4865"/>
    <cellStyle name="20% - Акцент1 3 2 4 9" xfId="4866"/>
    <cellStyle name="20% - Акцент1 3 2 5" xfId="4867"/>
    <cellStyle name="20% - Акцент1 3 2 6" xfId="4868"/>
    <cellStyle name="20% - Акцент1 3 2 6 2" xfId="4869"/>
    <cellStyle name="20% - Акцент1 3 2 6 2 2" xfId="4870"/>
    <cellStyle name="20% - Акцент1 3 2 6 2 3" xfId="4871"/>
    <cellStyle name="20% - Акцент1 3 2 6 3" xfId="4872"/>
    <cellStyle name="20% - Акцент1 3 2 6 4" xfId="4873"/>
    <cellStyle name="20% - Акцент1 3 2 6 5" xfId="4874"/>
    <cellStyle name="20% - Акцент1 3 2 6 6" xfId="4875"/>
    <cellStyle name="20% - Акцент1 3 2 6 7" xfId="4876"/>
    <cellStyle name="20% - Акцент1 3 2 7" xfId="4877"/>
    <cellStyle name="20% - Акцент1 3 2 8" xfId="4878"/>
    <cellStyle name="20% - Акцент1 3 3" xfId="4879"/>
    <cellStyle name="20% - Акцент1 3 3 10" xfId="4880"/>
    <cellStyle name="20% - Акцент1 3 3 11" xfId="4881"/>
    <cellStyle name="20% - Акцент1 3 3 2" xfId="4882"/>
    <cellStyle name="20% - Акцент1 3 3 2 10" xfId="4883"/>
    <cellStyle name="20% - Акцент1 3 3 2 2" xfId="4884"/>
    <cellStyle name="20% - Акцент1 3 3 2 2 2" xfId="4885"/>
    <cellStyle name="20% - Акцент1 3 3 2 2 2 2" xfId="4886"/>
    <cellStyle name="20% - Акцент1 3 3 2 2 2 3" xfId="4887"/>
    <cellStyle name="20% - Акцент1 3 3 2 2 3" xfId="4888"/>
    <cellStyle name="20% - Акцент1 3 3 2 2 4" xfId="4889"/>
    <cellStyle name="20% - Акцент1 3 3 2 2 5" xfId="4890"/>
    <cellStyle name="20% - Акцент1 3 3 2 2 6" xfId="4891"/>
    <cellStyle name="20% - Акцент1 3 3 2 2 7" xfId="4892"/>
    <cellStyle name="20% - Акцент1 3 3 2 3" xfId="4893"/>
    <cellStyle name="20% - Акцент1 3 3 2 3 2" xfId="4894"/>
    <cellStyle name="20% - Акцент1 3 3 2 3 2 2" xfId="4895"/>
    <cellStyle name="20% - Акцент1 3 3 2 3 2 3" xfId="4896"/>
    <cellStyle name="20% - Акцент1 3 3 2 3 3" xfId="4897"/>
    <cellStyle name="20% - Акцент1 3 3 2 3 4" xfId="4898"/>
    <cellStyle name="20% - Акцент1 3 3 2 3 5" xfId="4899"/>
    <cellStyle name="20% - Акцент1 3 3 2 3 6" xfId="4900"/>
    <cellStyle name="20% - Акцент1 3 3 2 3 7" xfId="4901"/>
    <cellStyle name="20% - Акцент1 3 3 2 4" xfId="4902"/>
    <cellStyle name="20% - Акцент1 3 3 2 4 2" xfId="4903"/>
    <cellStyle name="20% - Акцент1 3 3 2 4 3" xfId="4904"/>
    <cellStyle name="20% - Акцент1 3 3 2 5" xfId="4905"/>
    <cellStyle name="20% - Акцент1 3 3 2 6" xfId="4906"/>
    <cellStyle name="20% - Акцент1 3 3 2 7" xfId="4907"/>
    <cellStyle name="20% - Акцент1 3 3 2 8" xfId="4908"/>
    <cellStyle name="20% - Акцент1 3 3 2 9" xfId="4909"/>
    <cellStyle name="20% - Акцент1 3 3 3" xfId="4910"/>
    <cellStyle name="20% - Акцент1 3 3 3 2" xfId="4911"/>
    <cellStyle name="20% - Акцент1 3 3 3 2 2" xfId="4912"/>
    <cellStyle name="20% - Акцент1 3 3 3 2 3" xfId="4913"/>
    <cellStyle name="20% - Акцент1 3 3 3 3" xfId="4914"/>
    <cellStyle name="20% - Акцент1 3 3 3 4" xfId="4915"/>
    <cellStyle name="20% - Акцент1 3 3 3 5" xfId="4916"/>
    <cellStyle name="20% - Акцент1 3 3 3 6" xfId="4917"/>
    <cellStyle name="20% - Акцент1 3 3 3 7" xfId="4918"/>
    <cellStyle name="20% - Акцент1 3 3 4" xfId="4919"/>
    <cellStyle name="20% - Акцент1 3 3 4 2" xfId="4920"/>
    <cellStyle name="20% - Акцент1 3 3 4 2 2" xfId="4921"/>
    <cellStyle name="20% - Акцент1 3 3 4 2 3" xfId="4922"/>
    <cellStyle name="20% - Акцент1 3 3 4 3" xfId="4923"/>
    <cellStyle name="20% - Акцент1 3 3 4 4" xfId="4924"/>
    <cellStyle name="20% - Акцент1 3 3 4 5" xfId="4925"/>
    <cellStyle name="20% - Акцент1 3 3 4 6" xfId="4926"/>
    <cellStyle name="20% - Акцент1 3 3 4 7" xfId="4927"/>
    <cellStyle name="20% - Акцент1 3 3 5" xfId="4928"/>
    <cellStyle name="20% - Акцент1 3 3 5 2" xfId="4929"/>
    <cellStyle name="20% - Акцент1 3 3 5 3" xfId="4930"/>
    <cellStyle name="20% - Акцент1 3 3 6" xfId="4931"/>
    <cellStyle name="20% - Акцент1 3 3 7" xfId="4932"/>
    <cellStyle name="20% - Акцент1 3 3 8" xfId="4933"/>
    <cellStyle name="20% - Акцент1 3 3 9" xfId="4934"/>
    <cellStyle name="20% - Акцент1 3 4" xfId="4935"/>
    <cellStyle name="20% - Акцент1 3 4 10" xfId="4936"/>
    <cellStyle name="20% - Акцент1 3 4 11" xfId="4937"/>
    <cellStyle name="20% - Акцент1 3 4 2" xfId="4938"/>
    <cellStyle name="20% - Акцент1 3 4 2 2" xfId="4939"/>
    <cellStyle name="20% - Акцент1 3 4 2 2 2" xfId="4940"/>
    <cellStyle name="20% - Акцент1 3 4 2 2 2 2" xfId="4941"/>
    <cellStyle name="20% - Акцент1 3 4 2 2 3" xfId="4942"/>
    <cellStyle name="20% - Акцент1 3 4 2 2 4" xfId="4943"/>
    <cellStyle name="20% - Акцент1 3 4 2 2 5" xfId="4944"/>
    <cellStyle name="20% - Акцент1 3 4 2 2 6" xfId="4945"/>
    <cellStyle name="20% - Акцент1 3 4 2 2 7" xfId="4946"/>
    <cellStyle name="20% - Акцент1 3 4 2 3" xfId="4947"/>
    <cellStyle name="20% - Акцент1 3 4 2 3 2" xfId="4948"/>
    <cellStyle name="20% - Акцент1 3 4 2 4" xfId="4949"/>
    <cellStyle name="20% - Акцент1 3 4 2 5" xfId="4950"/>
    <cellStyle name="20% - Акцент1 3 4 2 6" xfId="4951"/>
    <cellStyle name="20% - Акцент1 3 4 2 7" xfId="4952"/>
    <cellStyle name="20% - Акцент1 3 4 2 8" xfId="4953"/>
    <cellStyle name="20% - Акцент1 3 4 2 9" xfId="4954"/>
    <cellStyle name="20% - Акцент1 3 4 3" xfId="4955"/>
    <cellStyle name="20% - Акцент1 3 4 3 2" xfId="4956"/>
    <cellStyle name="20% - Акцент1 3 4 3 2 2" xfId="4957"/>
    <cellStyle name="20% - Акцент1 3 4 3 2 3" xfId="4958"/>
    <cellStyle name="20% - Акцент1 3 4 3 3" xfId="4959"/>
    <cellStyle name="20% - Акцент1 3 4 3 4" xfId="4960"/>
    <cellStyle name="20% - Акцент1 3 4 3 5" xfId="4961"/>
    <cellStyle name="20% - Акцент1 3 4 3 6" xfId="4962"/>
    <cellStyle name="20% - Акцент1 3 4 3 7" xfId="4963"/>
    <cellStyle name="20% - Акцент1 3 4 4" xfId="4964"/>
    <cellStyle name="20% - Акцент1 3 4 4 2" xfId="4965"/>
    <cellStyle name="20% - Акцент1 3 4 4 2 2" xfId="4966"/>
    <cellStyle name="20% - Акцент1 3 4 4 2 3" xfId="4967"/>
    <cellStyle name="20% - Акцент1 3 4 4 3" xfId="4968"/>
    <cellStyle name="20% - Акцент1 3 4 4 4" xfId="4969"/>
    <cellStyle name="20% - Акцент1 3 4 4 5" xfId="4970"/>
    <cellStyle name="20% - Акцент1 3 4 4 6" xfId="4971"/>
    <cellStyle name="20% - Акцент1 3 4 4 7" xfId="4972"/>
    <cellStyle name="20% - Акцент1 3 4 5" xfId="4973"/>
    <cellStyle name="20% - Акцент1 3 4 5 2" xfId="4974"/>
    <cellStyle name="20% - Акцент1 3 4 5 3" xfId="4975"/>
    <cellStyle name="20% - Акцент1 3 4 6" xfId="4976"/>
    <cellStyle name="20% - Акцент1 3 4 7" xfId="4977"/>
    <cellStyle name="20% - Акцент1 3 4 8" xfId="4978"/>
    <cellStyle name="20% - Акцент1 3 4 9" xfId="4979"/>
    <cellStyle name="20% - Акцент1 3 5" xfId="4980"/>
    <cellStyle name="20% - Акцент1 3 5 2" xfId="4981"/>
    <cellStyle name="20% - Акцент1 3 5 2 2" xfId="4982"/>
    <cellStyle name="20% - Акцент1 3 5 2 2 2" xfId="4983"/>
    <cellStyle name="20% - Акцент1 3 5 2 3" xfId="4984"/>
    <cellStyle name="20% - Акцент1 3 5 2 4" xfId="4985"/>
    <cellStyle name="20% - Акцент1 3 5 2 5" xfId="4986"/>
    <cellStyle name="20% - Акцент1 3 5 2 6" xfId="4987"/>
    <cellStyle name="20% - Акцент1 3 5 2 7" xfId="4988"/>
    <cellStyle name="20% - Акцент1 3 5 3" xfId="4989"/>
    <cellStyle name="20% - Акцент1 3 5 3 2" xfId="4990"/>
    <cellStyle name="20% - Акцент1 3 5 4" xfId="4991"/>
    <cellStyle name="20% - Акцент1 3 5 5" xfId="4992"/>
    <cellStyle name="20% - Акцент1 3 5 6" xfId="4993"/>
    <cellStyle name="20% - Акцент1 3 5 7" xfId="4994"/>
    <cellStyle name="20% - Акцент1 3 5 8" xfId="4995"/>
    <cellStyle name="20% - Акцент1 3 5 9" xfId="4996"/>
    <cellStyle name="20% - Акцент1 3 6" xfId="4997"/>
    <cellStyle name="20% - Акцент1 3 7" xfId="4998"/>
    <cellStyle name="20% - Акцент1 3 7 2" xfId="4999"/>
    <cellStyle name="20% - Акцент1 3 7 2 2" xfId="5000"/>
    <cellStyle name="20% - Акцент1 3 7 2 3" xfId="5001"/>
    <cellStyle name="20% - Акцент1 3 7 3" xfId="5002"/>
    <cellStyle name="20% - Акцент1 3 7 4" xfId="5003"/>
    <cellStyle name="20% - Акцент1 3 7 5" xfId="5004"/>
    <cellStyle name="20% - Акцент1 3 7 6" xfId="5005"/>
    <cellStyle name="20% - Акцент1 3 7 7" xfId="5006"/>
    <cellStyle name="20% - Акцент1 3 8" xfId="5007"/>
    <cellStyle name="20% - Акцент1 3 8 2" xfId="5008"/>
    <cellStyle name="20% - Акцент1 3 8 2 2" xfId="5009"/>
    <cellStyle name="20% - Акцент1 3 8 3" xfId="5010"/>
    <cellStyle name="20% - Акцент1 3 8 4" xfId="5011"/>
    <cellStyle name="20% - Акцент1 3 8 5" xfId="5012"/>
    <cellStyle name="20% - Акцент1 3 8 6" xfId="5013"/>
    <cellStyle name="20% - Акцент1 3 8 7" xfId="5014"/>
    <cellStyle name="20% - Акцент1 3 9" xfId="5015"/>
    <cellStyle name="20% - Акцент1 4" xfId="5016"/>
    <cellStyle name="20% - Акцент1 4 2" xfId="5017"/>
    <cellStyle name="20% - Акцент1 4 2 10" xfId="5018"/>
    <cellStyle name="20% - Акцент1 4 2 11" xfId="5019"/>
    <cellStyle name="20% - Акцент1 4 2 12" xfId="5020"/>
    <cellStyle name="20% - Акцент1 4 2 2" xfId="5021"/>
    <cellStyle name="20% - Акцент1 4 2 2 10" xfId="5022"/>
    <cellStyle name="20% - Акцент1 4 2 2 11" xfId="5023"/>
    <cellStyle name="20% - Акцент1 4 2 2 2" xfId="5024"/>
    <cellStyle name="20% - Акцент1 4 2 2 2 2" xfId="5025"/>
    <cellStyle name="20% - Акцент1 4 2 2 2 2 2" xfId="5026"/>
    <cellStyle name="20% - Акцент1 4 2 2 2 2 3" xfId="5027"/>
    <cellStyle name="20% - Акцент1 4 2 2 2 2 4" xfId="5028"/>
    <cellStyle name="20% - Акцент1 4 2 2 2 3" xfId="5029"/>
    <cellStyle name="20% - Акцент1 4 2 2 2 4" xfId="5030"/>
    <cellStyle name="20% - Акцент1 4 2 2 2 5" xfId="5031"/>
    <cellStyle name="20% - Акцент1 4 2 2 2 6" xfId="5032"/>
    <cellStyle name="20% - Акцент1 4 2 2 2 7" xfId="5033"/>
    <cellStyle name="20% - Акцент1 4 2 2 2 8" xfId="5034"/>
    <cellStyle name="20% - Акцент1 4 2 2 3" xfId="5035"/>
    <cellStyle name="20% - Акцент1 4 2 2 3 2" xfId="5036"/>
    <cellStyle name="20% - Акцент1 4 2 2 3 2 2" xfId="5037"/>
    <cellStyle name="20% - Акцент1 4 2 2 3 2 3" xfId="5038"/>
    <cellStyle name="20% - Акцент1 4 2 2 3 3" xfId="5039"/>
    <cellStyle name="20% - Акцент1 4 2 2 3 4" xfId="5040"/>
    <cellStyle name="20% - Акцент1 4 2 2 3 5" xfId="5041"/>
    <cellStyle name="20% - Акцент1 4 2 2 3 6" xfId="5042"/>
    <cellStyle name="20% - Акцент1 4 2 2 3 7" xfId="5043"/>
    <cellStyle name="20% - Акцент1 4 2 2 4" xfId="5044"/>
    <cellStyle name="20% - Акцент1 4 2 2 4 2" xfId="5045"/>
    <cellStyle name="20% - Акцент1 4 2 2 4 2 2" xfId="5046"/>
    <cellStyle name="20% - Акцент1 4 2 2 4 2 3" xfId="5047"/>
    <cellStyle name="20% - Акцент1 4 2 2 4 3" xfId="5048"/>
    <cellStyle name="20% - Акцент1 4 2 2 4 4" xfId="5049"/>
    <cellStyle name="20% - Акцент1 4 2 2 4 5" xfId="5050"/>
    <cellStyle name="20% - Акцент1 4 2 2 4 6" xfId="5051"/>
    <cellStyle name="20% - Акцент1 4 2 2 4 7" xfId="5052"/>
    <cellStyle name="20% - Акцент1 4 2 2 5" xfId="5053"/>
    <cellStyle name="20% - Акцент1 4 2 2 5 2" xfId="5054"/>
    <cellStyle name="20% - Акцент1 4 2 2 5 3" xfId="5055"/>
    <cellStyle name="20% - Акцент1 4 2 2 6" xfId="5056"/>
    <cellStyle name="20% - Акцент1 4 2 2 7" xfId="5057"/>
    <cellStyle name="20% - Акцент1 4 2 2 8" xfId="5058"/>
    <cellStyle name="20% - Акцент1 4 2 2 9" xfId="5059"/>
    <cellStyle name="20% - Акцент1 4 2 3" xfId="5060"/>
    <cellStyle name="20% - Акцент1 4 2 3 2" xfId="5061"/>
    <cellStyle name="20% - Акцент1 4 2 3 2 2" xfId="5062"/>
    <cellStyle name="20% - Акцент1 4 2 3 2 3" xfId="5063"/>
    <cellStyle name="20% - Акцент1 4 2 3 2 4" xfId="5064"/>
    <cellStyle name="20% - Акцент1 4 2 3 3" xfId="5065"/>
    <cellStyle name="20% - Акцент1 4 2 3 4" xfId="5066"/>
    <cellStyle name="20% - Акцент1 4 2 3 5" xfId="5067"/>
    <cellStyle name="20% - Акцент1 4 2 3 6" xfId="5068"/>
    <cellStyle name="20% - Акцент1 4 2 3 7" xfId="5069"/>
    <cellStyle name="20% - Акцент1 4 2 3 8" xfId="5070"/>
    <cellStyle name="20% - Акцент1 4 2 4" xfId="5071"/>
    <cellStyle name="20% - Акцент1 4 2 4 2" xfId="5072"/>
    <cellStyle name="20% - Акцент1 4 2 4 2 2" xfId="5073"/>
    <cellStyle name="20% - Акцент1 4 2 4 2 3" xfId="5074"/>
    <cellStyle name="20% - Акцент1 4 2 4 3" xfId="5075"/>
    <cellStyle name="20% - Акцент1 4 2 4 4" xfId="5076"/>
    <cellStyle name="20% - Акцент1 4 2 4 5" xfId="5077"/>
    <cellStyle name="20% - Акцент1 4 2 4 6" xfId="5078"/>
    <cellStyle name="20% - Акцент1 4 2 4 7" xfId="5079"/>
    <cellStyle name="20% - Акцент1 4 2 5" xfId="5080"/>
    <cellStyle name="20% - Акцент1 4 2 5 2" xfId="5081"/>
    <cellStyle name="20% - Акцент1 4 2 5 2 2" xfId="5082"/>
    <cellStyle name="20% - Акцент1 4 2 5 2 3" xfId="5083"/>
    <cellStyle name="20% - Акцент1 4 2 5 3" xfId="5084"/>
    <cellStyle name="20% - Акцент1 4 2 5 4" xfId="5085"/>
    <cellStyle name="20% - Акцент1 4 2 5 5" xfId="5086"/>
    <cellStyle name="20% - Акцент1 4 2 5 6" xfId="5087"/>
    <cellStyle name="20% - Акцент1 4 2 5 7" xfId="5088"/>
    <cellStyle name="20% - Акцент1 4 2 6" xfId="5089"/>
    <cellStyle name="20% - Акцент1 4 2 6 2" xfId="5090"/>
    <cellStyle name="20% - Акцент1 4 2 6 3" xfId="5091"/>
    <cellStyle name="20% - Акцент1 4 2 7" xfId="5092"/>
    <cellStyle name="20% - Акцент1 4 2 8" xfId="5093"/>
    <cellStyle name="20% - Акцент1 4 2 9" xfId="5094"/>
    <cellStyle name="20% - Акцент1 4 3" xfId="5095"/>
    <cellStyle name="20% - Акцент1 4 3 10" xfId="5096"/>
    <cellStyle name="20% - Акцент1 4 3 11" xfId="5097"/>
    <cellStyle name="20% - Акцент1 4 3 2" xfId="5098"/>
    <cellStyle name="20% - Акцент1 4 3 2 10" xfId="5099"/>
    <cellStyle name="20% - Акцент1 4 3 2 2" xfId="5100"/>
    <cellStyle name="20% - Акцент1 4 3 2 2 2" xfId="5101"/>
    <cellStyle name="20% - Акцент1 4 3 2 2 2 2" xfId="5102"/>
    <cellStyle name="20% - Акцент1 4 3 2 2 2 3" xfId="5103"/>
    <cellStyle name="20% - Акцент1 4 3 2 2 3" xfId="5104"/>
    <cellStyle name="20% - Акцент1 4 3 2 2 4" xfId="5105"/>
    <cellStyle name="20% - Акцент1 4 3 2 2 5" xfId="5106"/>
    <cellStyle name="20% - Акцент1 4 3 2 2 6" xfId="5107"/>
    <cellStyle name="20% - Акцент1 4 3 2 2 7" xfId="5108"/>
    <cellStyle name="20% - Акцент1 4 3 2 3" xfId="5109"/>
    <cellStyle name="20% - Акцент1 4 3 2 3 2" xfId="5110"/>
    <cellStyle name="20% - Акцент1 4 3 2 3 2 2" xfId="5111"/>
    <cellStyle name="20% - Акцент1 4 3 2 3 2 3" xfId="5112"/>
    <cellStyle name="20% - Акцент1 4 3 2 3 3" xfId="5113"/>
    <cellStyle name="20% - Акцент1 4 3 2 3 4" xfId="5114"/>
    <cellStyle name="20% - Акцент1 4 3 2 3 5" xfId="5115"/>
    <cellStyle name="20% - Акцент1 4 3 2 3 6" xfId="5116"/>
    <cellStyle name="20% - Акцент1 4 3 2 3 7" xfId="5117"/>
    <cellStyle name="20% - Акцент1 4 3 2 4" xfId="5118"/>
    <cellStyle name="20% - Акцент1 4 3 2 4 2" xfId="5119"/>
    <cellStyle name="20% - Акцент1 4 3 2 4 3" xfId="5120"/>
    <cellStyle name="20% - Акцент1 4 3 2 5" xfId="5121"/>
    <cellStyle name="20% - Акцент1 4 3 2 6" xfId="5122"/>
    <cellStyle name="20% - Акцент1 4 3 2 7" xfId="5123"/>
    <cellStyle name="20% - Акцент1 4 3 2 8" xfId="5124"/>
    <cellStyle name="20% - Акцент1 4 3 2 9" xfId="5125"/>
    <cellStyle name="20% - Акцент1 4 3 3" xfId="5126"/>
    <cellStyle name="20% - Акцент1 4 3 3 2" xfId="5127"/>
    <cellStyle name="20% - Акцент1 4 3 3 2 2" xfId="5128"/>
    <cellStyle name="20% - Акцент1 4 3 3 2 3" xfId="5129"/>
    <cellStyle name="20% - Акцент1 4 3 3 3" xfId="5130"/>
    <cellStyle name="20% - Акцент1 4 3 3 4" xfId="5131"/>
    <cellStyle name="20% - Акцент1 4 3 3 5" xfId="5132"/>
    <cellStyle name="20% - Акцент1 4 3 3 6" xfId="5133"/>
    <cellStyle name="20% - Акцент1 4 3 3 7" xfId="5134"/>
    <cellStyle name="20% - Акцент1 4 3 4" xfId="5135"/>
    <cellStyle name="20% - Акцент1 4 3 4 2" xfId="5136"/>
    <cellStyle name="20% - Акцент1 4 3 4 2 2" xfId="5137"/>
    <cellStyle name="20% - Акцент1 4 3 4 2 3" xfId="5138"/>
    <cellStyle name="20% - Акцент1 4 3 4 3" xfId="5139"/>
    <cellStyle name="20% - Акцент1 4 3 4 4" xfId="5140"/>
    <cellStyle name="20% - Акцент1 4 3 4 5" xfId="5141"/>
    <cellStyle name="20% - Акцент1 4 3 4 6" xfId="5142"/>
    <cellStyle name="20% - Акцент1 4 3 4 7" xfId="5143"/>
    <cellStyle name="20% - Акцент1 4 3 5" xfId="5144"/>
    <cellStyle name="20% - Акцент1 4 3 5 2" xfId="5145"/>
    <cellStyle name="20% - Акцент1 4 3 5 3" xfId="5146"/>
    <cellStyle name="20% - Акцент1 4 3 6" xfId="5147"/>
    <cellStyle name="20% - Акцент1 4 3 7" xfId="5148"/>
    <cellStyle name="20% - Акцент1 4 3 8" xfId="5149"/>
    <cellStyle name="20% - Акцент1 4 3 9" xfId="5150"/>
    <cellStyle name="20% - Акцент1 4 4" xfId="5151"/>
    <cellStyle name="20% - Акцент1 4 4 10" xfId="5152"/>
    <cellStyle name="20% - Акцент1 4 4 11" xfId="5153"/>
    <cellStyle name="20% - Акцент1 4 4 2" xfId="5154"/>
    <cellStyle name="20% - Акцент1 4 4 2 2" xfId="5155"/>
    <cellStyle name="20% - Акцент1 4 4 2 2 2" xfId="5156"/>
    <cellStyle name="20% - Акцент1 4 4 2 2 2 2" xfId="5157"/>
    <cellStyle name="20% - Акцент1 4 4 2 2 3" xfId="5158"/>
    <cellStyle name="20% - Акцент1 4 4 2 2 4" xfId="5159"/>
    <cellStyle name="20% - Акцент1 4 4 2 2 5" xfId="5160"/>
    <cellStyle name="20% - Акцент1 4 4 2 2 6" xfId="5161"/>
    <cellStyle name="20% - Акцент1 4 4 2 2 7" xfId="5162"/>
    <cellStyle name="20% - Акцент1 4 4 2 3" xfId="5163"/>
    <cellStyle name="20% - Акцент1 4 4 2 3 2" xfId="5164"/>
    <cellStyle name="20% - Акцент1 4 4 2 4" xfId="5165"/>
    <cellStyle name="20% - Акцент1 4 4 2 5" xfId="5166"/>
    <cellStyle name="20% - Акцент1 4 4 2 6" xfId="5167"/>
    <cellStyle name="20% - Акцент1 4 4 2 7" xfId="5168"/>
    <cellStyle name="20% - Акцент1 4 4 2 8" xfId="5169"/>
    <cellStyle name="20% - Акцент1 4 4 2 9" xfId="5170"/>
    <cellStyle name="20% - Акцент1 4 4 3" xfId="5171"/>
    <cellStyle name="20% - Акцент1 4 4 3 2" xfId="5172"/>
    <cellStyle name="20% - Акцент1 4 4 3 2 2" xfId="5173"/>
    <cellStyle name="20% - Акцент1 4 4 3 2 3" xfId="5174"/>
    <cellStyle name="20% - Акцент1 4 4 3 3" xfId="5175"/>
    <cellStyle name="20% - Акцент1 4 4 3 4" xfId="5176"/>
    <cellStyle name="20% - Акцент1 4 4 3 5" xfId="5177"/>
    <cellStyle name="20% - Акцент1 4 4 3 6" xfId="5178"/>
    <cellStyle name="20% - Акцент1 4 4 3 7" xfId="5179"/>
    <cellStyle name="20% - Акцент1 4 4 4" xfId="5180"/>
    <cellStyle name="20% - Акцент1 4 4 4 2" xfId="5181"/>
    <cellStyle name="20% - Акцент1 4 4 4 2 2" xfId="5182"/>
    <cellStyle name="20% - Акцент1 4 4 4 2 3" xfId="5183"/>
    <cellStyle name="20% - Акцент1 4 4 4 3" xfId="5184"/>
    <cellStyle name="20% - Акцент1 4 4 4 4" xfId="5185"/>
    <cellStyle name="20% - Акцент1 4 4 4 5" xfId="5186"/>
    <cellStyle name="20% - Акцент1 4 4 4 6" xfId="5187"/>
    <cellStyle name="20% - Акцент1 4 4 4 7" xfId="5188"/>
    <cellStyle name="20% - Акцент1 4 4 5" xfId="5189"/>
    <cellStyle name="20% - Акцент1 4 4 5 2" xfId="5190"/>
    <cellStyle name="20% - Акцент1 4 4 5 3" xfId="5191"/>
    <cellStyle name="20% - Акцент1 4 4 6" xfId="5192"/>
    <cellStyle name="20% - Акцент1 4 4 7" xfId="5193"/>
    <cellStyle name="20% - Акцент1 4 4 8" xfId="5194"/>
    <cellStyle name="20% - Акцент1 4 4 9" xfId="5195"/>
    <cellStyle name="20% - Акцент1 4 5" xfId="5196"/>
    <cellStyle name="20% - Акцент1 4 5 2" xfId="5197"/>
    <cellStyle name="20% - Акцент1 4 5 2 2" xfId="5198"/>
    <cellStyle name="20% - Акцент1 4 5 2 2 2" xfId="5199"/>
    <cellStyle name="20% - Акцент1 4 5 2 3" xfId="5200"/>
    <cellStyle name="20% - Акцент1 4 5 2 4" xfId="5201"/>
    <cellStyle name="20% - Акцент1 4 5 2 5" xfId="5202"/>
    <cellStyle name="20% - Акцент1 4 5 2 6" xfId="5203"/>
    <cellStyle name="20% - Акцент1 4 5 2 7" xfId="5204"/>
    <cellStyle name="20% - Акцент1 4 5 3" xfId="5205"/>
    <cellStyle name="20% - Акцент1 4 5 3 2" xfId="5206"/>
    <cellStyle name="20% - Акцент1 4 5 4" xfId="5207"/>
    <cellStyle name="20% - Акцент1 4 5 5" xfId="5208"/>
    <cellStyle name="20% - Акцент1 4 5 6" xfId="5209"/>
    <cellStyle name="20% - Акцент1 4 5 7" xfId="5210"/>
    <cellStyle name="20% - Акцент1 4 5 8" xfId="5211"/>
    <cellStyle name="20% - Акцент1 4 5 9" xfId="5212"/>
    <cellStyle name="20% - Акцент1 4 6" xfId="5213"/>
    <cellStyle name="20% - Акцент1 4 7" xfId="5214"/>
    <cellStyle name="20% - Акцент1 4 7 2" xfId="5215"/>
    <cellStyle name="20% - Акцент1 4 7 2 2" xfId="5216"/>
    <cellStyle name="20% - Акцент1 4 7 2 3" xfId="5217"/>
    <cellStyle name="20% - Акцент1 4 7 3" xfId="5218"/>
    <cellStyle name="20% - Акцент1 4 7 4" xfId="5219"/>
    <cellStyle name="20% - Акцент1 4 7 5" xfId="5220"/>
    <cellStyle name="20% - Акцент1 4 7 6" xfId="5221"/>
    <cellStyle name="20% - Акцент1 4 7 7" xfId="5222"/>
    <cellStyle name="20% - Акцент1 4 8" xfId="5223"/>
    <cellStyle name="20% - Акцент1 4 8 2" xfId="5224"/>
    <cellStyle name="20% - Акцент1 4 8 2 2" xfId="5225"/>
    <cellStyle name="20% - Акцент1 4 8 3" xfId="5226"/>
    <cellStyle name="20% - Акцент1 4 8 4" xfId="5227"/>
    <cellStyle name="20% - Акцент1 4 8 5" xfId="5228"/>
    <cellStyle name="20% - Акцент1 4 8 6" xfId="5229"/>
    <cellStyle name="20% - Акцент1 4 8 7" xfId="5230"/>
    <cellStyle name="20% - Акцент1 4 9" xfId="5231"/>
    <cellStyle name="20% - Акцент1 5" xfId="5232"/>
    <cellStyle name="20% - Акцент1 5 2" xfId="5233"/>
    <cellStyle name="20% - Акцент1 5 3" xfId="5234"/>
    <cellStyle name="20% - Акцент1 5 3 2" xfId="5235"/>
    <cellStyle name="20% - Акцент1 5 3 2 2" xfId="5236"/>
    <cellStyle name="20% - Акцент1 5 3 2 3" xfId="5237"/>
    <cellStyle name="20% - Акцент1 5 3 3" xfId="5238"/>
    <cellStyle name="20% - Акцент1 5 3 4" xfId="5239"/>
    <cellStyle name="20% - Акцент1 5 3 5" xfId="5240"/>
    <cellStyle name="20% - Акцент1 5 3 6" xfId="5241"/>
    <cellStyle name="20% - Акцент1 5 3 7" xfId="5242"/>
    <cellStyle name="20% - Акцент1 5 4" xfId="5243"/>
    <cellStyle name="20% - Акцент1 5 4 2" xfId="5244"/>
    <cellStyle name="20% - Акцент1 5 4 2 2" xfId="5245"/>
    <cellStyle name="20% - Акцент1 5 4 3" xfId="5246"/>
    <cellStyle name="20% - Акцент1 5 4 4" xfId="5247"/>
    <cellStyle name="20% - Акцент1 5 4 5" xfId="5248"/>
    <cellStyle name="20% - Акцент1 5 4 6" xfId="5249"/>
    <cellStyle name="20% - Акцент1 5 4 7" xfId="5250"/>
    <cellStyle name="20% - Акцент1 5 5" xfId="5251"/>
    <cellStyle name="20% - Акцент1 6" xfId="5252"/>
    <cellStyle name="20% - Акцент1 6 2" xfId="5253"/>
    <cellStyle name="20% - Акцент1 6 2 2" xfId="5254"/>
    <cellStyle name="20% - Акцент1 6 3" xfId="5255"/>
    <cellStyle name="20% - Акцент1 6 4" xfId="5256"/>
    <cellStyle name="20% - Акцент1 6 5" xfId="5257"/>
    <cellStyle name="20% - Акцент1 6 6" xfId="5258"/>
    <cellStyle name="20% - Акцент1 6 7" xfId="5259"/>
    <cellStyle name="20% - Акцент1 7" xfId="5260"/>
    <cellStyle name="20% - Акцент1 8" xfId="5261"/>
    <cellStyle name="20% - Акцент1 9" xfId="5262"/>
    <cellStyle name="20% - Акцент2 2" xfId="5263"/>
    <cellStyle name="20% - Акцент2 2 10" xfId="5264"/>
    <cellStyle name="20% - Акцент2 2 10 10" xfId="5265"/>
    <cellStyle name="20% - Акцент2 2 10 2" xfId="5266"/>
    <cellStyle name="20% - Акцент2 2 10 2 2" xfId="5267"/>
    <cellStyle name="20% - Акцент2 2 10 2 2 2" xfId="5268"/>
    <cellStyle name="20% - Акцент2 2 10 2 2 2 2" xfId="5269"/>
    <cellStyle name="20% - Акцент2 2 10 2 2 3" xfId="5270"/>
    <cellStyle name="20% - Акцент2 2 10 2 2 4" xfId="5271"/>
    <cellStyle name="20% - Акцент2 2 10 2 2 5" xfId="5272"/>
    <cellStyle name="20% - Акцент2 2 10 2 2 6" xfId="5273"/>
    <cellStyle name="20% - Акцент2 2 10 2 2 7" xfId="5274"/>
    <cellStyle name="20% - Акцент2 2 10 2 3" xfId="5275"/>
    <cellStyle name="20% - Акцент2 2 10 2 3 2" xfId="5276"/>
    <cellStyle name="20% - Акцент2 2 10 2 4" xfId="5277"/>
    <cellStyle name="20% - Акцент2 2 10 2 5" xfId="5278"/>
    <cellStyle name="20% - Акцент2 2 10 2 6" xfId="5279"/>
    <cellStyle name="20% - Акцент2 2 10 2 7" xfId="5280"/>
    <cellStyle name="20% - Акцент2 2 10 2 8" xfId="5281"/>
    <cellStyle name="20% - Акцент2 2 10 2 9" xfId="5282"/>
    <cellStyle name="20% - Акцент2 2 10 3" xfId="5283"/>
    <cellStyle name="20% - Акцент2 2 10 3 2" xfId="5284"/>
    <cellStyle name="20% - Акцент2 2 10 3 2 2" xfId="5285"/>
    <cellStyle name="20% - Акцент2 2 10 3 3" xfId="5286"/>
    <cellStyle name="20% - Акцент2 2 10 3 4" xfId="5287"/>
    <cellStyle name="20% - Акцент2 2 10 3 5" xfId="5288"/>
    <cellStyle name="20% - Акцент2 2 10 3 6" xfId="5289"/>
    <cellStyle name="20% - Акцент2 2 10 3 7" xfId="5290"/>
    <cellStyle name="20% - Акцент2 2 10 4" xfId="5291"/>
    <cellStyle name="20% - Акцент2 2 10 4 2" xfId="5292"/>
    <cellStyle name="20% - Акцент2 2 10 5" xfId="5293"/>
    <cellStyle name="20% - Акцент2 2 10 6" xfId="5294"/>
    <cellStyle name="20% - Акцент2 2 10 7" xfId="5295"/>
    <cellStyle name="20% - Акцент2 2 10 8" xfId="5296"/>
    <cellStyle name="20% - Акцент2 2 10 9" xfId="5297"/>
    <cellStyle name="20% - Акцент2 2 11" xfId="5298"/>
    <cellStyle name="20% - Акцент2 2 11 10" xfId="5299"/>
    <cellStyle name="20% - Акцент2 2 11 2" xfId="5300"/>
    <cellStyle name="20% - Акцент2 2 11 2 2" xfId="5301"/>
    <cellStyle name="20% - Акцент2 2 11 2 2 2" xfId="5302"/>
    <cellStyle name="20% - Акцент2 2 11 2 2 2 2" xfId="5303"/>
    <cellStyle name="20% - Акцент2 2 11 2 2 3" xfId="5304"/>
    <cellStyle name="20% - Акцент2 2 11 2 2 4" xfId="5305"/>
    <cellStyle name="20% - Акцент2 2 11 2 2 5" xfId="5306"/>
    <cellStyle name="20% - Акцент2 2 11 2 2 6" xfId="5307"/>
    <cellStyle name="20% - Акцент2 2 11 2 2 7" xfId="5308"/>
    <cellStyle name="20% - Акцент2 2 11 2 3" xfId="5309"/>
    <cellStyle name="20% - Акцент2 2 11 2 3 2" xfId="5310"/>
    <cellStyle name="20% - Акцент2 2 11 2 4" xfId="5311"/>
    <cellStyle name="20% - Акцент2 2 11 2 5" xfId="5312"/>
    <cellStyle name="20% - Акцент2 2 11 2 6" xfId="5313"/>
    <cellStyle name="20% - Акцент2 2 11 2 7" xfId="5314"/>
    <cellStyle name="20% - Акцент2 2 11 2 8" xfId="5315"/>
    <cellStyle name="20% - Акцент2 2 11 2 9" xfId="5316"/>
    <cellStyle name="20% - Акцент2 2 11 3" xfId="5317"/>
    <cellStyle name="20% - Акцент2 2 11 3 2" xfId="5318"/>
    <cellStyle name="20% - Акцент2 2 11 3 2 2" xfId="5319"/>
    <cellStyle name="20% - Акцент2 2 11 3 3" xfId="5320"/>
    <cellStyle name="20% - Акцент2 2 11 3 4" xfId="5321"/>
    <cellStyle name="20% - Акцент2 2 11 3 5" xfId="5322"/>
    <cellStyle name="20% - Акцент2 2 11 3 6" xfId="5323"/>
    <cellStyle name="20% - Акцент2 2 11 3 7" xfId="5324"/>
    <cellStyle name="20% - Акцент2 2 11 4" xfId="5325"/>
    <cellStyle name="20% - Акцент2 2 11 4 2" xfId="5326"/>
    <cellStyle name="20% - Акцент2 2 11 5" xfId="5327"/>
    <cellStyle name="20% - Акцент2 2 11 6" xfId="5328"/>
    <cellStyle name="20% - Акцент2 2 11 7" xfId="5329"/>
    <cellStyle name="20% - Акцент2 2 11 8" xfId="5330"/>
    <cellStyle name="20% - Акцент2 2 11 9" xfId="5331"/>
    <cellStyle name="20% - Акцент2 2 12" xfId="5332"/>
    <cellStyle name="20% - Акцент2 2 12 2" xfId="5333"/>
    <cellStyle name="20% - Акцент2 2 12 2 2" xfId="5334"/>
    <cellStyle name="20% - Акцент2 2 12 2 2 2" xfId="5335"/>
    <cellStyle name="20% - Акцент2 2 12 2 3" xfId="5336"/>
    <cellStyle name="20% - Акцент2 2 12 2 4" xfId="5337"/>
    <cellStyle name="20% - Акцент2 2 12 2 5" xfId="5338"/>
    <cellStyle name="20% - Акцент2 2 12 2 6" xfId="5339"/>
    <cellStyle name="20% - Акцент2 2 12 2 7" xfId="5340"/>
    <cellStyle name="20% - Акцент2 2 12 3" xfId="5341"/>
    <cellStyle name="20% - Акцент2 2 12 3 2" xfId="5342"/>
    <cellStyle name="20% - Акцент2 2 12 4" xfId="5343"/>
    <cellStyle name="20% - Акцент2 2 12 5" xfId="5344"/>
    <cellStyle name="20% - Акцент2 2 12 6" xfId="5345"/>
    <cellStyle name="20% - Акцент2 2 12 7" xfId="5346"/>
    <cellStyle name="20% - Акцент2 2 12 8" xfId="5347"/>
    <cellStyle name="20% - Акцент2 2 12 9" xfId="5348"/>
    <cellStyle name="20% - Акцент2 2 13" xfId="5349"/>
    <cellStyle name="20% - Акцент2 2 13 2" xfId="5350"/>
    <cellStyle name="20% - Акцент2 2 13 2 2" xfId="5351"/>
    <cellStyle name="20% - Акцент2 2 13 2 2 2" xfId="5352"/>
    <cellStyle name="20% - Акцент2 2 13 2 3" xfId="5353"/>
    <cellStyle name="20% - Акцент2 2 13 2 4" xfId="5354"/>
    <cellStyle name="20% - Акцент2 2 13 2 5" xfId="5355"/>
    <cellStyle name="20% - Акцент2 2 13 2 6" xfId="5356"/>
    <cellStyle name="20% - Акцент2 2 13 2 7" xfId="5357"/>
    <cellStyle name="20% - Акцент2 2 13 3" xfId="5358"/>
    <cellStyle name="20% - Акцент2 2 13 3 2" xfId="5359"/>
    <cellStyle name="20% - Акцент2 2 13 4" xfId="5360"/>
    <cellStyle name="20% - Акцент2 2 13 5" xfId="5361"/>
    <cellStyle name="20% - Акцент2 2 13 6" xfId="5362"/>
    <cellStyle name="20% - Акцент2 2 13 7" xfId="5363"/>
    <cellStyle name="20% - Акцент2 2 13 8" xfId="5364"/>
    <cellStyle name="20% - Акцент2 2 13 9" xfId="5365"/>
    <cellStyle name="20% - Акцент2 2 14" xfId="5366"/>
    <cellStyle name="20% - Акцент2 2 14 2" xfId="5367"/>
    <cellStyle name="20% - Акцент2 2 14 2 2" xfId="5368"/>
    <cellStyle name="20% - Акцент2 2 14 2 2 2" xfId="5369"/>
    <cellStyle name="20% - Акцент2 2 14 2 3" xfId="5370"/>
    <cellStyle name="20% - Акцент2 2 14 2 4" xfId="5371"/>
    <cellStyle name="20% - Акцент2 2 14 2 5" xfId="5372"/>
    <cellStyle name="20% - Акцент2 2 14 2 6" xfId="5373"/>
    <cellStyle name="20% - Акцент2 2 14 2 7" xfId="5374"/>
    <cellStyle name="20% - Акцент2 2 14 3" xfId="5375"/>
    <cellStyle name="20% - Акцент2 2 14 3 2" xfId="5376"/>
    <cellStyle name="20% - Акцент2 2 14 4" xfId="5377"/>
    <cellStyle name="20% - Акцент2 2 14 5" xfId="5378"/>
    <cellStyle name="20% - Акцент2 2 14 6" xfId="5379"/>
    <cellStyle name="20% - Акцент2 2 14 7" xfId="5380"/>
    <cellStyle name="20% - Акцент2 2 14 8" xfId="5381"/>
    <cellStyle name="20% - Акцент2 2 14 9" xfId="5382"/>
    <cellStyle name="20% - Акцент2 2 15" xfId="5383"/>
    <cellStyle name="20% - Акцент2 2 15 2" xfId="5384"/>
    <cellStyle name="20% - Акцент2 2 15 2 2" xfId="5385"/>
    <cellStyle name="20% - Акцент2 2 15 2 2 2" xfId="5386"/>
    <cellStyle name="20% - Акцент2 2 15 2 3" xfId="5387"/>
    <cellStyle name="20% - Акцент2 2 15 2 4" xfId="5388"/>
    <cellStyle name="20% - Акцент2 2 15 2 5" xfId="5389"/>
    <cellStyle name="20% - Акцент2 2 15 2 6" xfId="5390"/>
    <cellStyle name="20% - Акцент2 2 15 2 7" xfId="5391"/>
    <cellStyle name="20% - Акцент2 2 15 3" xfId="5392"/>
    <cellStyle name="20% - Акцент2 2 15 3 2" xfId="5393"/>
    <cellStyle name="20% - Акцент2 2 15 4" xfId="5394"/>
    <cellStyle name="20% - Акцент2 2 15 5" xfId="5395"/>
    <cellStyle name="20% - Акцент2 2 15 6" xfId="5396"/>
    <cellStyle name="20% - Акцент2 2 15 7" xfId="5397"/>
    <cellStyle name="20% - Акцент2 2 15 8" xfId="5398"/>
    <cellStyle name="20% - Акцент2 2 15 9" xfId="5399"/>
    <cellStyle name="20% - Акцент2 2 16" xfId="5400"/>
    <cellStyle name="20% - Акцент2 2 16 2" xfId="5401"/>
    <cellStyle name="20% - Акцент2 2 16 2 2" xfId="5402"/>
    <cellStyle name="20% - Акцент2 2 16 2 3" xfId="5403"/>
    <cellStyle name="20% - Акцент2 2 16 3" xfId="5404"/>
    <cellStyle name="20% - Акцент2 2 16 4" xfId="5405"/>
    <cellStyle name="20% - Акцент2 2 16 5" xfId="5406"/>
    <cellStyle name="20% - Акцент2 2 16 6" xfId="5407"/>
    <cellStyle name="20% - Акцент2 2 16 7" xfId="5408"/>
    <cellStyle name="20% - Акцент2 2 17" xfId="5409"/>
    <cellStyle name="20% - Акцент2 2 17 2" xfId="5410"/>
    <cellStyle name="20% - Акцент2 2 17 2 2" xfId="5411"/>
    <cellStyle name="20% - Акцент2 2 17 3" xfId="5412"/>
    <cellStyle name="20% - Акцент2 2 17 3 2" xfId="5413"/>
    <cellStyle name="20% - Акцент2 2 17 4" xfId="5414"/>
    <cellStyle name="20% - Акцент2 2 17 5" xfId="5415"/>
    <cellStyle name="20% - Акцент2 2 17 6" xfId="5416"/>
    <cellStyle name="20% - Акцент2 2 17 7" xfId="5417"/>
    <cellStyle name="20% - Акцент2 2 18" xfId="5418"/>
    <cellStyle name="20% - Акцент2 2 18 2" xfId="5419"/>
    <cellStyle name="20% - Акцент2 2 19" xfId="5420"/>
    <cellStyle name="20% - Акцент2 2 19 2" xfId="5421"/>
    <cellStyle name="20% - Акцент2 2 2" xfId="5422"/>
    <cellStyle name="20% - Акцент2 2 2 10" xfId="5423"/>
    <cellStyle name="20% - Акцент2 2 2 10 2" xfId="5424"/>
    <cellStyle name="20% - Акцент2 2 2 10 2 2" xfId="5425"/>
    <cellStyle name="20% - Акцент2 2 2 10 2 2 2" xfId="5426"/>
    <cellStyle name="20% - Акцент2 2 2 10 2 3" xfId="5427"/>
    <cellStyle name="20% - Акцент2 2 2 10 2 4" xfId="5428"/>
    <cellStyle name="20% - Акцент2 2 2 10 2 5" xfId="5429"/>
    <cellStyle name="20% - Акцент2 2 2 10 2 6" xfId="5430"/>
    <cellStyle name="20% - Акцент2 2 2 10 2 7" xfId="5431"/>
    <cellStyle name="20% - Акцент2 2 2 10 3" xfId="5432"/>
    <cellStyle name="20% - Акцент2 2 2 10 3 2" xfId="5433"/>
    <cellStyle name="20% - Акцент2 2 2 10 4" xfId="5434"/>
    <cellStyle name="20% - Акцент2 2 2 10 5" xfId="5435"/>
    <cellStyle name="20% - Акцент2 2 2 10 6" xfId="5436"/>
    <cellStyle name="20% - Акцент2 2 2 10 7" xfId="5437"/>
    <cellStyle name="20% - Акцент2 2 2 10 8" xfId="5438"/>
    <cellStyle name="20% - Акцент2 2 2 10 9" xfId="5439"/>
    <cellStyle name="20% - Акцент2 2 2 11" xfId="5440"/>
    <cellStyle name="20% - Акцент2 2 2 11 2" xfId="5441"/>
    <cellStyle name="20% - Акцент2 2 2 11 2 2" xfId="5442"/>
    <cellStyle name="20% - Акцент2 2 2 11 2 2 2" xfId="5443"/>
    <cellStyle name="20% - Акцент2 2 2 11 2 3" xfId="5444"/>
    <cellStyle name="20% - Акцент2 2 2 11 2 4" xfId="5445"/>
    <cellStyle name="20% - Акцент2 2 2 11 2 5" xfId="5446"/>
    <cellStyle name="20% - Акцент2 2 2 11 2 6" xfId="5447"/>
    <cellStyle name="20% - Акцент2 2 2 11 2 7" xfId="5448"/>
    <cellStyle name="20% - Акцент2 2 2 11 3" xfId="5449"/>
    <cellStyle name="20% - Акцент2 2 2 11 3 2" xfId="5450"/>
    <cellStyle name="20% - Акцент2 2 2 11 4" xfId="5451"/>
    <cellStyle name="20% - Акцент2 2 2 11 5" xfId="5452"/>
    <cellStyle name="20% - Акцент2 2 2 11 6" xfId="5453"/>
    <cellStyle name="20% - Акцент2 2 2 11 7" xfId="5454"/>
    <cellStyle name="20% - Акцент2 2 2 11 8" xfId="5455"/>
    <cellStyle name="20% - Акцент2 2 2 11 9" xfId="5456"/>
    <cellStyle name="20% - Акцент2 2 2 12" xfId="5457"/>
    <cellStyle name="20% - Акцент2 2 2 12 2" xfId="5458"/>
    <cellStyle name="20% - Акцент2 2 2 12 2 2" xfId="5459"/>
    <cellStyle name="20% - Акцент2 2 2 12 2 2 2" xfId="5460"/>
    <cellStyle name="20% - Акцент2 2 2 12 2 3" xfId="5461"/>
    <cellStyle name="20% - Акцент2 2 2 12 2 4" xfId="5462"/>
    <cellStyle name="20% - Акцент2 2 2 12 2 5" xfId="5463"/>
    <cellStyle name="20% - Акцент2 2 2 12 2 6" xfId="5464"/>
    <cellStyle name="20% - Акцент2 2 2 12 2 7" xfId="5465"/>
    <cellStyle name="20% - Акцент2 2 2 12 3" xfId="5466"/>
    <cellStyle name="20% - Акцент2 2 2 12 3 2" xfId="5467"/>
    <cellStyle name="20% - Акцент2 2 2 12 4" xfId="5468"/>
    <cellStyle name="20% - Акцент2 2 2 12 5" xfId="5469"/>
    <cellStyle name="20% - Акцент2 2 2 12 6" xfId="5470"/>
    <cellStyle name="20% - Акцент2 2 2 12 7" xfId="5471"/>
    <cellStyle name="20% - Акцент2 2 2 12 8" xfId="5472"/>
    <cellStyle name="20% - Акцент2 2 2 12 9" xfId="5473"/>
    <cellStyle name="20% - Акцент2 2 2 13" xfId="5474"/>
    <cellStyle name="20% - Акцент2 2 2 13 2" xfId="5475"/>
    <cellStyle name="20% - Акцент2 2 2 13 2 2" xfId="5476"/>
    <cellStyle name="20% - Акцент2 2 2 13 2 2 2" xfId="5477"/>
    <cellStyle name="20% - Акцент2 2 2 13 2 3" xfId="5478"/>
    <cellStyle name="20% - Акцент2 2 2 13 2 4" xfId="5479"/>
    <cellStyle name="20% - Акцент2 2 2 13 2 5" xfId="5480"/>
    <cellStyle name="20% - Акцент2 2 2 13 2 6" xfId="5481"/>
    <cellStyle name="20% - Акцент2 2 2 13 2 7" xfId="5482"/>
    <cellStyle name="20% - Акцент2 2 2 13 3" xfId="5483"/>
    <cellStyle name="20% - Акцент2 2 2 13 3 2" xfId="5484"/>
    <cellStyle name="20% - Акцент2 2 2 13 4" xfId="5485"/>
    <cellStyle name="20% - Акцент2 2 2 13 5" xfId="5486"/>
    <cellStyle name="20% - Акцент2 2 2 13 6" xfId="5487"/>
    <cellStyle name="20% - Акцент2 2 2 13 7" xfId="5488"/>
    <cellStyle name="20% - Акцент2 2 2 13 8" xfId="5489"/>
    <cellStyle name="20% - Акцент2 2 2 13 9" xfId="5490"/>
    <cellStyle name="20% - Акцент2 2 2 14" xfId="5491"/>
    <cellStyle name="20% - Акцент2 2 2 14 2" xfId="5492"/>
    <cellStyle name="20% - Акцент2 2 2 14 2 2" xfId="5493"/>
    <cellStyle name="20% - Акцент2 2 2 14 2 3" xfId="5494"/>
    <cellStyle name="20% - Акцент2 2 2 14 3" xfId="5495"/>
    <cellStyle name="20% - Акцент2 2 2 14 4" xfId="5496"/>
    <cellStyle name="20% - Акцент2 2 2 14 5" xfId="5497"/>
    <cellStyle name="20% - Акцент2 2 2 14 6" xfId="5498"/>
    <cellStyle name="20% - Акцент2 2 2 14 7" xfId="5499"/>
    <cellStyle name="20% - Акцент2 2 2 15" xfId="5500"/>
    <cellStyle name="20% - Акцент2 2 2 15 2" xfId="5501"/>
    <cellStyle name="20% - Акцент2 2 2 15 2 2" xfId="5502"/>
    <cellStyle name="20% - Акцент2 2 2 15 2 3" xfId="5503"/>
    <cellStyle name="20% - Акцент2 2 2 15 3" xfId="5504"/>
    <cellStyle name="20% - Акцент2 2 2 15 4" xfId="5505"/>
    <cellStyle name="20% - Акцент2 2 2 15 5" xfId="5506"/>
    <cellStyle name="20% - Акцент2 2 2 15 6" xfId="5507"/>
    <cellStyle name="20% - Акцент2 2 2 15 7" xfId="5508"/>
    <cellStyle name="20% - Акцент2 2 2 16" xfId="5509"/>
    <cellStyle name="20% - Акцент2 2 2 16 2" xfId="5510"/>
    <cellStyle name="20% - Акцент2 2 2 16 3" xfId="5511"/>
    <cellStyle name="20% - Акцент2 2 2 17" xfId="5512"/>
    <cellStyle name="20% - Акцент2 2 2 17 2" xfId="5513"/>
    <cellStyle name="20% - Акцент2 2 2 18" xfId="5514"/>
    <cellStyle name="20% - Акцент2 2 2 19" xfId="5515"/>
    <cellStyle name="20% - Акцент2 2 2 2" xfId="5516"/>
    <cellStyle name="20% - Акцент2 2 2 2 10" xfId="5517"/>
    <cellStyle name="20% - Акцент2 2 2 2 10 2" xfId="5518"/>
    <cellStyle name="20% - Акцент2 2 2 2 10 2 2" xfId="5519"/>
    <cellStyle name="20% - Акцент2 2 2 2 10 2 2 2" xfId="5520"/>
    <cellStyle name="20% - Акцент2 2 2 2 10 2 3" xfId="5521"/>
    <cellStyle name="20% - Акцент2 2 2 2 10 2 4" xfId="5522"/>
    <cellStyle name="20% - Акцент2 2 2 2 10 2 5" xfId="5523"/>
    <cellStyle name="20% - Акцент2 2 2 2 10 2 6" xfId="5524"/>
    <cellStyle name="20% - Акцент2 2 2 2 10 2 7" xfId="5525"/>
    <cellStyle name="20% - Акцент2 2 2 2 10 3" xfId="5526"/>
    <cellStyle name="20% - Акцент2 2 2 2 10 3 2" xfId="5527"/>
    <cellStyle name="20% - Акцент2 2 2 2 10 4" xfId="5528"/>
    <cellStyle name="20% - Акцент2 2 2 2 10 5" xfId="5529"/>
    <cellStyle name="20% - Акцент2 2 2 2 10 6" xfId="5530"/>
    <cellStyle name="20% - Акцент2 2 2 2 10 7" xfId="5531"/>
    <cellStyle name="20% - Акцент2 2 2 2 10 8" xfId="5532"/>
    <cellStyle name="20% - Акцент2 2 2 2 10 9" xfId="5533"/>
    <cellStyle name="20% - Акцент2 2 2 2 11" xfId="5534"/>
    <cellStyle name="20% - Акцент2 2 2 2 11 2" xfId="5535"/>
    <cellStyle name="20% - Акцент2 2 2 2 11 2 2" xfId="5536"/>
    <cellStyle name="20% - Акцент2 2 2 2 11 2 3" xfId="5537"/>
    <cellStyle name="20% - Акцент2 2 2 2 11 3" xfId="5538"/>
    <cellStyle name="20% - Акцент2 2 2 2 11 4" xfId="5539"/>
    <cellStyle name="20% - Акцент2 2 2 2 11 5" xfId="5540"/>
    <cellStyle name="20% - Акцент2 2 2 2 11 6" xfId="5541"/>
    <cellStyle name="20% - Акцент2 2 2 2 11 7" xfId="5542"/>
    <cellStyle name="20% - Акцент2 2 2 2 12" xfId="5543"/>
    <cellStyle name="20% - Акцент2 2 2 2 12 2" xfId="5544"/>
    <cellStyle name="20% - Акцент2 2 2 2 12 2 2" xfId="5545"/>
    <cellStyle name="20% - Акцент2 2 2 2 12 2 3" xfId="5546"/>
    <cellStyle name="20% - Акцент2 2 2 2 12 3" xfId="5547"/>
    <cellStyle name="20% - Акцент2 2 2 2 12 4" xfId="5548"/>
    <cellStyle name="20% - Акцент2 2 2 2 12 5" xfId="5549"/>
    <cellStyle name="20% - Акцент2 2 2 2 12 6" xfId="5550"/>
    <cellStyle name="20% - Акцент2 2 2 2 12 7" xfId="5551"/>
    <cellStyle name="20% - Акцент2 2 2 2 13" xfId="5552"/>
    <cellStyle name="20% - Акцент2 2 2 2 13 2" xfId="5553"/>
    <cellStyle name="20% - Акцент2 2 2 2 13 3" xfId="5554"/>
    <cellStyle name="20% - Акцент2 2 2 2 14" xfId="5555"/>
    <cellStyle name="20% - Акцент2 2 2 2 14 2" xfId="5556"/>
    <cellStyle name="20% - Акцент2 2 2 2 15" xfId="5557"/>
    <cellStyle name="20% - Акцент2 2 2 2 16" xfId="5558"/>
    <cellStyle name="20% - Акцент2 2 2 2 17" xfId="5559"/>
    <cellStyle name="20% - Акцент2 2 2 2 18" xfId="5560"/>
    <cellStyle name="20% - Акцент2 2 2 2 19" xfId="5561"/>
    <cellStyle name="20% - Акцент2 2 2 2 2" xfId="5562"/>
    <cellStyle name="20% - Акцент2 2 2 2 2 10" xfId="5563"/>
    <cellStyle name="20% - Акцент2 2 2 2 2 10 2" xfId="5564"/>
    <cellStyle name="20% - Акцент2 2 2 2 2 11" xfId="5565"/>
    <cellStyle name="20% - Акцент2 2 2 2 2 12" xfId="5566"/>
    <cellStyle name="20% - Акцент2 2 2 2 2 13" xfId="5567"/>
    <cellStyle name="20% - Акцент2 2 2 2 2 14" xfId="5568"/>
    <cellStyle name="20% - Акцент2 2 2 2 2 15" xfId="5569"/>
    <cellStyle name="20% - Акцент2 2 2 2 2 2" xfId="5570"/>
    <cellStyle name="20% - Акцент2 2 2 2 2 2 10" xfId="5571"/>
    <cellStyle name="20% - Акцент2 2 2 2 2 2 2" xfId="5572"/>
    <cellStyle name="20% - Акцент2 2 2 2 2 2 2 2" xfId="5573"/>
    <cellStyle name="20% - Акцент2 2 2 2 2 2 2 2 2" xfId="5574"/>
    <cellStyle name="20% - Акцент2 2 2 2 2 2 2 2 2 2" xfId="5575"/>
    <cellStyle name="20% - Акцент2 2 2 2 2 2 2 2 3" xfId="5576"/>
    <cellStyle name="20% - Акцент2 2 2 2 2 2 2 2 4" xfId="5577"/>
    <cellStyle name="20% - Акцент2 2 2 2 2 2 2 2 5" xfId="5578"/>
    <cellStyle name="20% - Акцент2 2 2 2 2 2 2 2 6" xfId="5579"/>
    <cellStyle name="20% - Акцент2 2 2 2 2 2 2 2 7" xfId="5580"/>
    <cellStyle name="20% - Акцент2 2 2 2 2 2 2 3" xfId="5581"/>
    <cellStyle name="20% - Акцент2 2 2 2 2 2 2 3 2" xfId="5582"/>
    <cellStyle name="20% - Акцент2 2 2 2 2 2 2 4" xfId="5583"/>
    <cellStyle name="20% - Акцент2 2 2 2 2 2 2 5" xfId="5584"/>
    <cellStyle name="20% - Акцент2 2 2 2 2 2 2 6" xfId="5585"/>
    <cellStyle name="20% - Акцент2 2 2 2 2 2 2 7" xfId="5586"/>
    <cellStyle name="20% - Акцент2 2 2 2 2 2 2 8" xfId="5587"/>
    <cellStyle name="20% - Акцент2 2 2 2 2 2 2 9" xfId="5588"/>
    <cellStyle name="20% - Акцент2 2 2 2 2 2 3" xfId="5589"/>
    <cellStyle name="20% - Акцент2 2 2 2 2 2 3 2" xfId="5590"/>
    <cellStyle name="20% - Акцент2 2 2 2 2 2 3 2 2" xfId="5591"/>
    <cellStyle name="20% - Акцент2 2 2 2 2 2 3 3" xfId="5592"/>
    <cellStyle name="20% - Акцент2 2 2 2 2 2 3 4" xfId="5593"/>
    <cellStyle name="20% - Акцент2 2 2 2 2 2 3 5" xfId="5594"/>
    <cellStyle name="20% - Акцент2 2 2 2 2 2 3 6" xfId="5595"/>
    <cellStyle name="20% - Акцент2 2 2 2 2 2 3 7" xfId="5596"/>
    <cellStyle name="20% - Акцент2 2 2 2 2 2 4" xfId="5597"/>
    <cellStyle name="20% - Акцент2 2 2 2 2 2 4 2" xfId="5598"/>
    <cellStyle name="20% - Акцент2 2 2 2 2 2 5" xfId="5599"/>
    <cellStyle name="20% - Акцент2 2 2 2 2 2 6" xfId="5600"/>
    <cellStyle name="20% - Акцент2 2 2 2 2 2 7" xfId="5601"/>
    <cellStyle name="20% - Акцент2 2 2 2 2 2 8" xfId="5602"/>
    <cellStyle name="20% - Акцент2 2 2 2 2 2 9" xfId="5603"/>
    <cellStyle name="20% - Акцент2 2 2 2 2 3" xfId="5604"/>
    <cellStyle name="20% - Акцент2 2 2 2 2 3 10" xfId="5605"/>
    <cellStyle name="20% - Акцент2 2 2 2 2 3 2" xfId="5606"/>
    <cellStyle name="20% - Акцент2 2 2 2 2 3 2 2" xfId="5607"/>
    <cellStyle name="20% - Акцент2 2 2 2 2 3 2 2 2" xfId="5608"/>
    <cellStyle name="20% - Акцент2 2 2 2 2 3 2 2 2 2" xfId="5609"/>
    <cellStyle name="20% - Акцент2 2 2 2 2 3 2 2 3" xfId="5610"/>
    <cellStyle name="20% - Акцент2 2 2 2 2 3 2 2 4" xfId="5611"/>
    <cellStyle name="20% - Акцент2 2 2 2 2 3 2 2 5" xfId="5612"/>
    <cellStyle name="20% - Акцент2 2 2 2 2 3 2 2 6" xfId="5613"/>
    <cellStyle name="20% - Акцент2 2 2 2 2 3 2 2 7" xfId="5614"/>
    <cellStyle name="20% - Акцент2 2 2 2 2 3 2 3" xfId="5615"/>
    <cellStyle name="20% - Акцент2 2 2 2 2 3 2 3 2" xfId="5616"/>
    <cellStyle name="20% - Акцент2 2 2 2 2 3 2 4" xfId="5617"/>
    <cellStyle name="20% - Акцент2 2 2 2 2 3 2 5" xfId="5618"/>
    <cellStyle name="20% - Акцент2 2 2 2 2 3 2 6" xfId="5619"/>
    <cellStyle name="20% - Акцент2 2 2 2 2 3 2 7" xfId="5620"/>
    <cellStyle name="20% - Акцент2 2 2 2 2 3 2 8" xfId="5621"/>
    <cellStyle name="20% - Акцент2 2 2 2 2 3 2 9" xfId="5622"/>
    <cellStyle name="20% - Акцент2 2 2 2 2 3 3" xfId="5623"/>
    <cellStyle name="20% - Акцент2 2 2 2 2 3 3 2" xfId="5624"/>
    <cellStyle name="20% - Акцент2 2 2 2 2 3 3 2 2" xfId="5625"/>
    <cellStyle name="20% - Акцент2 2 2 2 2 3 3 3" xfId="5626"/>
    <cellStyle name="20% - Акцент2 2 2 2 2 3 3 4" xfId="5627"/>
    <cellStyle name="20% - Акцент2 2 2 2 2 3 3 5" xfId="5628"/>
    <cellStyle name="20% - Акцент2 2 2 2 2 3 3 6" xfId="5629"/>
    <cellStyle name="20% - Акцент2 2 2 2 2 3 3 7" xfId="5630"/>
    <cellStyle name="20% - Акцент2 2 2 2 2 3 4" xfId="5631"/>
    <cellStyle name="20% - Акцент2 2 2 2 2 3 4 2" xfId="5632"/>
    <cellStyle name="20% - Акцент2 2 2 2 2 3 5" xfId="5633"/>
    <cellStyle name="20% - Акцент2 2 2 2 2 3 6" xfId="5634"/>
    <cellStyle name="20% - Акцент2 2 2 2 2 3 7" xfId="5635"/>
    <cellStyle name="20% - Акцент2 2 2 2 2 3 8" xfId="5636"/>
    <cellStyle name="20% - Акцент2 2 2 2 2 3 9" xfId="5637"/>
    <cellStyle name="20% - Акцент2 2 2 2 2 4" xfId="5638"/>
    <cellStyle name="20% - Акцент2 2 2 2 2 4 10" xfId="5639"/>
    <cellStyle name="20% - Акцент2 2 2 2 2 4 2" xfId="5640"/>
    <cellStyle name="20% - Акцент2 2 2 2 2 4 2 2" xfId="5641"/>
    <cellStyle name="20% - Акцент2 2 2 2 2 4 2 2 2" xfId="5642"/>
    <cellStyle name="20% - Акцент2 2 2 2 2 4 2 2 2 2" xfId="5643"/>
    <cellStyle name="20% - Акцент2 2 2 2 2 4 2 2 3" xfId="5644"/>
    <cellStyle name="20% - Акцент2 2 2 2 2 4 2 2 4" xfId="5645"/>
    <cellStyle name="20% - Акцент2 2 2 2 2 4 2 2 5" xfId="5646"/>
    <cellStyle name="20% - Акцент2 2 2 2 2 4 2 2 6" xfId="5647"/>
    <cellStyle name="20% - Акцент2 2 2 2 2 4 2 2 7" xfId="5648"/>
    <cellStyle name="20% - Акцент2 2 2 2 2 4 2 3" xfId="5649"/>
    <cellStyle name="20% - Акцент2 2 2 2 2 4 2 3 2" xfId="5650"/>
    <cellStyle name="20% - Акцент2 2 2 2 2 4 2 4" xfId="5651"/>
    <cellStyle name="20% - Акцент2 2 2 2 2 4 2 5" xfId="5652"/>
    <cellStyle name="20% - Акцент2 2 2 2 2 4 2 6" xfId="5653"/>
    <cellStyle name="20% - Акцент2 2 2 2 2 4 2 7" xfId="5654"/>
    <cellStyle name="20% - Акцент2 2 2 2 2 4 2 8" xfId="5655"/>
    <cellStyle name="20% - Акцент2 2 2 2 2 4 2 9" xfId="5656"/>
    <cellStyle name="20% - Акцент2 2 2 2 2 4 3" xfId="5657"/>
    <cellStyle name="20% - Акцент2 2 2 2 2 4 3 2" xfId="5658"/>
    <cellStyle name="20% - Акцент2 2 2 2 2 4 3 2 2" xfId="5659"/>
    <cellStyle name="20% - Акцент2 2 2 2 2 4 3 3" xfId="5660"/>
    <cellStyle name="20% - Акцент2 2 2 2 2 4 3 4" xfId="5661"/>
    <cellStyle name="20% - Акцент2 2 2 2 2 4 3 5" xfId="5662"/>
    <cellStyle name="20% - Акцент2 2 2 2 2 4 3 6" xfId="5663"/>
    <cellStyle name="20% - Акцент2 2 2 2 2 4 3 7" xfId="5664"/>
    <cellStyle name="20% - Акцент2 2 2 2 2 4 4" xfId="5665"/>
    <cellStyle name="20% - Акцент2 2 2 2 2 4 4 2" xfId="5666"/>
    <cellStyle name="20% - Акцент2 2 2 2 2 4 5" xfId="5667"/>
    <cellStyle name="20% - Акцент2 2 2 2 2 4 6" xfId="5668"/>
    <cellStyle name="20% - Акцент2 2 2 2 2 4 7" xfId="5669"/>
    <cellStyle name="20% - Акцент2 2 2 2 2 4 8" xfId="5670"/>
    <cellStyle name="20% - Акцент2 2 2 2 2 4 9" xfId="5671"/>
    <cellStyle name="20% - Акцент2 2 2 2 2 5" xfId="5672"/>
    <cellStyle name="20% - Акцент2 2 2 2 2 5 2" xfId="5673"/>
    <cellStyle name="20% - Акцент2 2 2 2 2 5 2 2" xfId="5674"/>
    <cellStyle name="20% - Акцент2 2 2 2 2 5 2 2 2" xfId="5675"/>
    <cellStyle name="20% - Акцент2 2 2 2 2 5 2 3" xfId="5676"/>
    <cellStyle name="20% - Акцент2 2 2 2 2 5 2 4" xfId="5677"/>
    <cellStyle name="20% - Акцент2 2 2 2 2 5 2 5" xfId="5678"/>
    <cellStyle name="20% - Акцент2 2 2 2 2 5 2 6" xfId="5679"/>
    <cellStyle name="20% - Акцент2 2 2 2 2 5 2 7" xfId="5680"/>
    <cellStyle name="20% - Акцент2 2 2 2 2 5 3" xfId="5681"/>
    <cellStyle name="20% - Акцент2 2 2 2 2 5 3 2" xfId="5682"/>
    <cellStyle name="20% - Акцент2 2 2 2 2 5 4" xfId="5683"/>
    <cellStyle name="20% - Акцент2 2 2 2 2 5 5" xfId="5684"/>
    <cellStyle name="20% - Акцент2 2 2 2 2 5 6" xfId="5685"/>
    <cellStyle name="20% - Акцент2 2 2 2 2 5 7" xfId="5686"/>
    <cellStyle name="20% - Акцент2 2 2 2 2 5 8" xfId="5687"/>
    <cellStyle name="20% - Акцент2 2 2 2 2 5 9" xfId="5688"/>
    <cellStyle name="20% - Акцент2 2 2 2 2 6" xfId="5689"/>
    <cellStyle name="20% - Акцент2 2 2 2 2 6 2" xfId="5690"/>
    <cellStyle name="20% - Акцент2 2 2 2 2 6 2 2" xfId="5691"/>
    <cellStyle name="20% - Акцент2 2 2 2 2 6 2 2 2" xfId="5692"/>
    <cellStyle name="20% - Акцент2 2 2 2 2 6 2 3" xfId="5693"/>
    <cellStyle name="20% - Акцент2 2 2 2 2 6 2 4" xfId="5694"/>
    <cellStyle name="20% - Акцент2 2 2 2 2 6 2 5" xfId="5695"/>
    <cellStyle name="20% - Акцент2 2 2 2 2 6 2 6" xfId="5696"/>
    <cellStyle name="20% - Акцент2 2 2 2 2 6 2 7" xfId="5697"/>
    <cellStyle name="20% - Акцент2 2 2 2 2 6 3" xfId="5698"/>
    <cellStyle name="20% - Акцент2 2 2 2 2 6 3 2" xfId="5699"/>
    <cellStyle name="20% - Акцент2 2 2 2 2 6 4" xfId="5700"/>
    <cellStyle name="20% - Акцент2 2 2 2 2 6 5" xfId="5701"/>
    <cellStyle name="20% - Акцент2 2 2 2 2 6 6" xfId="5702"/>
    <cellStyle name="20% - Акцент2 2 2 2 2 6 7" xfId="5703"/>
    <cellStyle name="20% - Акцент2 2 2 2 2 6 8" xfId="5704"/>
    <cellStyle name="20% - Акцент2 2 2 2 2 6 9" xfId="5705"/>
    <cellStyle name="20% - Акцент2 2 2 2 2 7" xfId="5706"/>
    <cellStyle name="20% - Акцент2 2 2 2 2 7 2" xfId="5707"/>
    <cellStyle name="20% - Акцент2 2 2 2 2 7 2 2" xfId="5708"/>
    <cellStyle name="20% - Акцент2 2 2 2 2 7 2 3" xfId="5709"/>
    <cellStyle name="20% - Акцент2 2 2 2 2 7 3" xfId="5710"/>
    <cellStyle name="20% - Акцент2 2 2 2 2 7 4" xfId="5711"/>
    <cellStyle name="20% - Акцент2 2 2 2 2 7 5" xfId="5712"/>
    <cellStyle name="20% - Акцент2 2 2 2 2 7 6" xfId="5713"/>
    <cellStyle name="20% - Акцент2 2 2 2 2 7 7" xfId="5714"/>
    <cellStyle name="20% - Акцент2 2 2 2 2 8" xfId="5715"/>
    <cellStyle name="20% - Акцент2 2 2 2 2 8 2" xfId="5716"/>
    <cellStyle name="20% - Акцент2 2 2 2 2 8 2 2" xfId="5717"/>
    <cellStyle name="20% - Акцент2 2 2 2 2 8 2 3" xfId="5718"/>
    <cellStyle name="20% - Акцент2 2 2 2 2 8 3" xfId="5719"/>
    <cellStyle name="20% - Акцент2 2 2 2 2 8 4" xfId="5720"/>
    <cellStyle name="20% - Акцент2 2 2 2 2 8 5" xfId="5721"/>
    <cellStyle name="20% - Акцент2 2 2 2 2 8 6" xfId="5722"/>
    <cellStyle name="20% - Акцент2 2 2 2 2 8 7" xfId="5723"/>
    <cellStyle name="20% - Акцент2 2 2 2 2 9" xfId="5724"/>
    <cellStyle name="20% - Акцент2 2 2 2 2 9 2" xfId="5725"/>
    <cellStyle name="20% - Акцент2 2 2 2 2 9 3" xfId="5726"/>
    <cellStyle name="20% - Акцент2 2 2 2 3" xfId="5727"/>
    <cellStyle name="20% - Акцент2 2 2 2 3 10" xfId="5728"/>
    <cellStyle name="20% - Акцент2 2 2 2 3 11" xfId="5729"/>
    <cellStyle name="20% - Акцент2 2 2 2 3 12" xfId="5730"/>
    <cellStyle name="20% - Акцент2 2 2 2 3 13" xfId="5731"/>
    <cellStyle name="20% - Акцент2 2 2 2 3 2" xfId="5732"/>
    <cellStyle name="20% - Акцент2 2 2 2 3 2 10" xfId="5733"/>
    <cellStyle name="20% - Акцент2 2 2 2 3 2 2" xfId="5734"/>
    <cellStyle name="20% - Акцент2 2 2 2 3 2 2 2" xfId="5735"/>
    <cellStyle name="20% - Акцент2 2 2 2 3 2 2 2 2" xfId="5736"/>
    <cellStyle name="20% - Акцент2 2 2 2 3 2 2 2 2 2" xfId="5737"/>
    <cellStyle name="20% - Акцент2 2 2 2 3 2 2 2 3" xfId="5738"/>
    <cellStyle name="20% - Акцент2 2 2 2 3 2 2 2 4" xfId="5739"/>
    <cellStyle name="20% - Акцент2 2 2 2 3 2 2 2 5" xfId="5740"/>
    <cellStyle name="20% - Акцент2 2 2 2 3 2 2 2 6" xfId="5741"/>
    <cellStyle name="20% - Акцент2 2 2 2 3 2 2 2 7" xfId="5742"/>
    <cellStyle name="20% - Акцент2 2 2 2 3 2 2 3" xfId="5743"/>
    <cellStyle name="20% - Акцент2 2 2 2 3 2 2 3 2" xfId="5744"/>
    <cellStyle name="20% - Акцент2 2 2 2 3 2 2 4" xfId="5745"/>
    <cellStyle name="20% - Акцент2 2 2 2 3 2 2 5" xfId="5746"/>
    <cellStyle name="20% - Акцент2 2 2 2 3 2 2 6" xfId="5747"/>
    <cellStyle name="20% - Акцент2 2 2 2 3 2 2 7" xfId="5748"/>
    <cellStyle name="20% - Акцент2 2 2 2 3 2 2 8" xfId="5749"/>
    <cellStyle name="20% - Акцент2 2 2 2 3 2 2 9" xfId="5750"/>
    <cellStyle name="20% - Акцент2 2 2 2 3 2 3" xfId="5751"/>
    <cellStyle name="20% - Акцент2 2 2 2 3 2 3 2" xfId="5752"/>
    <cellStyle name="20% - Акцент2 2 2 2 3 2 3 2 2" xfId="5753"/>
    <cellStyle name="20% - Акцент2 2 2 2 3 2 3 3" xfId="5754"/>
    <cellStyle name="20% - Акцент2 2 2 2 3 2 3 4" xfId="5755"/>
    <cellStyle name="20% - Акцент2 2 2 2 3 2 3 5" xfId="5756"/>
    <cellStyle name="20% - Акцент2 2 2 2 3 2 3 6" xfId="5757"/>
    <cellStyle name="20% - Акцент2 2 2 2 3 2 3 7" xfId="5758"/>
    <cellStyle name="20% - Акцент2 2 2 2 3 2 4" xfId="5759"/>
    <cellStyle name="20% - Акцент2 2 2 2 3 2 4 2" xfId="5760"/>
    <cellStyle name="20% - Акцент2 2 2 2 3 2 5" xfId="5761"/>
    <cellStyle name="20% - Акцент2 2 2 2 3 2 6" xfId="5762"/>
    <cellStyle name="20% - Акцент2 2 2 2 3 2 7" xfId="5763"/>
    <cellStyle name="20% - Акцент2 2 2 2 3 2 8" xfId="5764"/>
    <cellStyle name="20% - Акцент2 2 2 2 3 2 9" xfId="5765"/>
    <cellStyle name="20% - Акцент2 2 2 2 3 3" xfId="5766"/>
    <cellStyle name="20% - Акцент2 2 2 2 3 3 10" xfId="5767"/>
    <cellStyle name="20% - Акцент2 2 2 2 3 3 2" xfId="5768"/>
    <cellStyle name="20% - Акцент2 2 2 2 3 3 2 2" xfId="5769"/>
    <cellStyle name="20% - Акцент2 2 2 2 3 3 2 2 2" xfId="5770"/>
    <cellStyle name="20% - Акцент2 2 2 2 3 3 2 2 2 2" xfId="5771"/>
    <cellStyle name="20% - Акцент2 2 2 2 3 3 2 2 3" xfId="5772"/>
    <cellStyle name="20% - Акцент2 2 2 2 3 3 2 2 4" xfId="5773"/>
    <cellStyle name="20% - Акцент2 2 2 2 3 3 2 2 5" xfId="5774"/>
    <cellStyle name="20% - Акцент2 2 2 2 3 3 2 2 6" xfId="5775"/>
    <cellStyle name="20% - Акцент2 2 2 2 3 3 2 2 7" xfId="5776"/>
    <cellStyle name="20% - Акцент2 2 2 2 3 3 2 3" xfId="5777"/>
    <cellStyle name="20% - Акцент2 2 2 2 3 3 2 3 2" xfId="5778"/>
    <cellStyle name="20% - Акцент2 2 2 2 3 3 2 4" xfId="5779"/>
    <cellStyle name="20% - Акцент2 2 2 2 3 3 2 5" xfId="5780"/>
    <cellStyle name="20% - Акцент2 2 2 2 3 3 2 6" xfId="5781"/>
    <cellStyle name="20% - Акцент2 2 2 2 3 3 2 7" xfId="5782"/>
    <cellStyle name="20% - Акцент2 2 2 2 3 3 2 8" xfId="5783"/>
    <cellStyle name="20% - Акцент2 2 2 2 3 3 2 9" xfId="5784"/>
    <cellStyle name="20% - Акцент2 2 2 2 3 3 3" xfId="5785"/>
    <cellStyle name="20% - Акцент2 2 2 2 3 3 3 2" xfId="5786"/>
    <cellStyle name="20% - Акцент2 2 2 2 3 3 3 2 2" xfId="5787"/>
    <cellStyle name="20% - Акцент2 2 2 2 3 3 3 3" xfId="5788"/>
    <cellStyle name="20% - Акцент2 2 2 2 3 3 3 4" xfId="5789"/>
    <cellStyle name="20% - Акцент2 2 2 2 3 3 3 5" xfId="5790"/>
    <cellStyle name="20% - Акцент2 2 2 2 3 3 3 6" xfId="5791"/>
    <cellStyle name="20% - Акцент2 2 2 2 3 3 3 7" xfId="5792"/>
    <cellStyle name="20% - Акцент2 2 2 2 3 3 4" xfId="5793"/>
    <cellStyle name="20% - Акцент2 2 2 2 3 3 4 2" xfId="5794"/>
    <cellStyle name="20% - Акцент2 2 2 2 3 3 5" xfId="5795"/>
    <cellStyle name="20% - Акцент2 2 2 2 3 3 6" xfId="5796"/>
    <cellStyle name="20% - Акцент2 2 2 2 3 3 7" xfId="5797"/>
    <cellStyle name="20% - Акцент2 2 2 2 3 3 8" xfId="5798"/>
    <cellStyle name="20% - Акцент2 2 2 2 3 3 9" xfId="5799"/>
    <cellStyle name="20% - Акцент2 2 2 2 3 4" xfId="5800"/>
    <cellStyle name="20% - Акцент2 2 2 2 3 4 2" xfId="5801"/>
    <cellStyle name="20% - Акцент2 2 2 2 3 4 2 2" xfId="5802"/>
    <cellStyle name="20% - Акцент2 2 2 2 3 4 2 2 2" xfId="5803"/>
    <cellStyle name="20% - Акцент2 2 2 2 3 4 2 3" xfId="5804"/>
    <cellStyle name="20% - Акцент2 2 2 2 3 4 2 4" xfId="5805"/>
    <cellStyle name="20% - Акцент2 2 2 2 3 4 2 5" xfId="5806"/>
    <cellStyle name="20% - Акцент2 2 2 2 3 4 2 6" xfId="5807"/>
    <cellStyle name="20% - Акцент2 2 2 2 3 4 2 7" xfId="5808"/>
    <cellStyle name="20% - Акцент2 2 2 2 3 4 3" xfId="5809"/>
    <cellStyle name="20% - Акцент2 2 2 2 3 4 3 2" xfId="5810"/>
    <cellStyle name="20% - Акцент2 2 2 2 3 4 4" xfId="5811"/>
    <cellStyle name="20% - Акцент2 2 2 2 3 4 5" xfId="5812"/>
    <cellStyle name="20% - Акцент2 2 2 2 3 4 6" xfId="5813"/>
    <cellStyle name="20% - Акцент2 2 2 2 3 4 7" xfId="5814"/>
    <cellStyle name="20% - Акцент2 2 2 2 3 4 8" xfId="5815"/>
    <cellStyle name="20% - Акцент2 2 2 2 3 4 9" xfId="5816"/>
    <cellStyle name="20% - Акцент2 2 2 2 3 5" xfId="5817"/>
    <cellStyle name="20% - Акцент2 2 2 2 3 5 2" xfId="5818"/>
    <cellStyle name="20% - Акцент2 2 2 2 3 5 2 2" xfId="5819"/>
    <cellStyle name="20% - Акцент2 2 2 2 3 5 2 2 2" xfId="5820"/>
    <cellStyle name="20% - Акцент2 2 2 2 3 5 2 3" xfId="5821"/>
    <cellStyle name="20% - Акцент2 2 2 2 3 5 2 4" xfId="5822"/>
    <cellStyle name="20% - Акцент2 2 2 2 3 5 2 5" xfId="5823"/>
    <cellStyle name="20% - Акцент2 2 2 2 3 5 2 6" xfId="5824"/>
    <cellStyle name="20% - Акцент2 2 2 2 3 5 2 7" xfId="5825"/>
    <cellStyle name="20% - Акцент2 2 2 2 3 5 3" xfId="5826"/>
    <cellStyle name="20% - Акцент2 2 2 2 3 5 3 2" xfId="5827"/>
    <cellStyle name="20% - Акцент2 2 2 2 3 5 4" xfId="5828"/>
    <cellStyle name="20% - Акцент2 2 2 2 3 5 5" xfId="5829"/>
    <cellStyle name="20% - Акцент2 2 2 2 3 5 6" xfId="5830"/>
    <cellStyle name="20% - Акцент2 2 2 2 3 5 7" xfId="5831"/>
    <cellStyle name="20% - Акцент2 2 2 2 3 5 8" xfId="5832"/>
    <cellStyle name="20% - Акцент2 2 2 2 3 5 9" xfId="5833"/>
    <cellStyle name="20% - Акцент2 2 2 2 3 6" xfId="5834"/>
    <cellStyle name="20% - Акцент2 2 2 2 3 6 2" xfId="5835"/>
    <cellStyle name="20% - Акцент2 2 2 2 3 6 2 2" xfId="5836"/>
    <cellStyle name="20% - Акцент2 2 2 2 3 6 3" xfId="5837"/>
    <cellStyle name="20% - Акцент2 2 2 2 3 6 4" xfId="5838"/>
    <cellStyle name="20% - Акцент2 2 2 2 3 6 5" xfId="5839"/>
    <cellStyle name="20% - Акцент2 2 2 2 3 6 6" xfId="5840"/>
    <cellStyle name="20% - Акцент2 2 2 2 3 6 7" xfId="5841"/>
    <cellStyle name="20% - Акцент2 2 2 2 3 7" xfId="5842"/>
    <cellStyle name="20% - Акцент2 2 2 2 3 7 2" xfId="5843"/>
    <cellStyle name="20% - Акцент2 2 2 2 3 8" xfId="5844"/>
    <cellStyle name="20% - Акцент2 2 2 2 3 9" xfId="5845"/>
    <cellStyle name="20% - Акцент2 2 2 2 4" xfId="5846"/>
    <cellStyle name="20% - Акцент2 2 2 2 4 10" xfId="5847"/>
    <cellStyle name="20% - Акцент2 2 2 2 4 11" xfId="5848"/>
    <cellStyle name="20% - Акцент2 2 2 2 4 12" xfId="5849"/>
    <cellStyle name="20% - Акцент2 2 2 2 4 13" xfId="5850"/>
    <cellStyle name="20% - Акцент2 2 2 2 4 2" xfId="5851"/>
    <cellStyle name="20% - Акцент2 2 2 2 4 2 10" xfId="5852"/>
    <cellStyle name="20% - Акцент2 2 2 2 4 2 2" xfId="5853"/>
    <cellStyle name="20% - Акцент2 2 2 2 4 2 2 2" xfId="5854"/>
    <cellStyle name="20% - Акцент2 2 2 2 4 2 2 2 2" xfId="5855"/>
    <cellStyle name="20% - Акцент2 2 2 2 4 2 2 2 2 2" xfId="5856"/>
    <cellStyle name="20% - Акцент2 2 2 2 4 2 2 2 3" xfId="5857"/>
    <cellStyle name="20% - Акцент2 2 2 2 4 2 2 2 4" xfId="5858"/>
    <cellStyle name="20% - Акцент2 2 2 2 4 2 2 2 5" xfId="5859"/>
    <cellStyle name="20% - Акцент2 2 2 2 4 2 2 2 6" xfId="5860"/>
    <cellStyle name="20% - Акцент2 2 2 2 4 2 2 2 7" xfId="5861"/>
    <cellStyle name="20% - Акцент2 2 2 2 4 2 2 3" xfId="5862"/>
    <cellStyle name="20% - Акцент2 2 2 2 4 2 2 3 2" xfId="5863"/>
    <cellStyle name="20% - Акцент2 2 2 2 4 2 2 4" xfId="5864"/>
    <cellStyle name="20% - Акцент2 2 2 2 4 2 2 5" xfId="5865"/>
    <cellStyle name="20% - Акцент2 2 2 2 4 2 2 6" xfId="5866"/>
    <cellStyle name="20% - Акцент2 2 2 2 4 2 2 7" xfId="5867"/>
    <cellStyle name="20% - Акцент2 2 2 2 4 2 2 8" xfId="5868"/>
    <cellStyle name="20% - Акцент2 2 2 2 4 2 2 9" xfId="5869"/>
    <cellStyle name="20% - Акцент2 2 2 2 4 2 3" xfId="5870"/>
    <cellStyle name="20% - Акцент2 2 2 2 4 2 3 2" xfId="5871"/>
    <cellStyle name="20% - Акцент2 2 2 2 4 2 3 2 2" xfId="5872"/>
    <cellStyle name="20% - Акцент2 2 2 2 4 2 3 3" xfId="5873"/>
    <cellStyle name="20% - Акцент2 2 2 2 4 2 3 4" xfId="5874"/>
    <cellStyle name="20% - Акцент2 2 2 2 4 2 3 5" xfId="5875"/>
    <cellStyle name="20% - Акцент2 2 2 2 4 2 3 6" xfId="5876"/>
    <cellStyle name="20% - Акцент2 2 2 2 4 2 3 7" xfId="5877"/>
    <cellStyle name="20% - Акцент2 2 2 2 4 2 4" xfId="5878"/>
    <cellStyle name="20% - Акцент2 2 2 2 4 2 4 2" xfId="5879"/>
    <cellStyle name="20% - Акцент2 2 2 2 4 2 5" xfId="5880"/>
    <cellStyle name="20% - Акцент2 2 2 2 4 2 6" xfId="5881"/>
    <cellStyle name="20% - Акцент2 2 2 2 4 2 7" xfId="5882"/>
    <cellStyle name="20% - Акцент2 2 2 2 4 2 8" xfId="5883"/>
    <cellStyle name="20% - Акцент2 2 2 2 4 2 9" xfId="5884"/>
    <cellStyle name="20% - Акцент2 2 2 2 4 3" xfId="5885"/>
    <cellStyle name="20% - Акцент2 2 2 2 4 3 10" xfId="5886"/>
    <cellStyle name="20% - Акцент2 2 2 2 4 3 2" xfId="5887"/>
    <cellStyle name="20% - Акцент2 2 2 2 4 3 2 2" xfId="5888"/>
    <cellStyle name="20% - Акцент2 2 2 2 4 3 2 2 2" xfId="5889"/>
    <cellStyle name="20% - Акцент2 2 2 2 4 3 2 2 2 2" xfId="5890"/>
    <cellStyle name="20% - Акцент2 2 2 2 4 3 2 2 3" xfId="5891"/>
    <cellStyle name="20% - Акцент2 2 2 2 4 3 2 2 4" xfId="5892"/>
    <cellStyle name="20% - Акцент2 2 2 2 4 3 2 2 5" xfId="5893"/>
    <cellStyle name="20% - Акцент2 2 2 2 4 3 2 2 6" xfId="5894"/>
    <cellStyle name="20% - Акцент2 2 2 2 4 3 2 2 7" xfId="5895"/>
    <cellStyle name="20% - Акцент2 2 2 2 4 3 2 3" xfId="5896"/>
    <cellStyle name="20% - Акцент2 2 2 2 4 3 2 3 2" xfId="5897"/>
    <cellStyle name="20% - Акцент2 2 2 2 4 3 2 4" xfId="5898"/>
    <cellStyle name="20% - Акцент2 2 2 2 4 3 2 5" xfId="5899"/>
    <cellStyle name="20% - Акцент2 2 2 2 4 3 2 6" xfId="5900"/>
    <cellStyle name="20% - Акцент2 2 2 2 4 3 2 7" xfId="5901"/>
    <cellStyle name="20% - Акцент2 2 2 2 4 3 2 8" xfId="5902"/>
    <cellStyle name="20% - Акцент2 2 2 2 4 3 2 9" xfId="5903"/>
    <cellStyle name="20% - Акцент2 2 2 2 4 3 3" xfId="5904"/>
    <cellStyle name="20% - Акцент2 2 2 2 4 3 3 2" xfId="5905"/>
    <cellStyle name="20% - Акцент2 2 2 2 4 3 3 2 2" xfId="5906"/>
    <cellStyle name="20% - Акцент2 2 2 2 4 3 3 3" xfId="5907"/>
    <cellStyle name="20% - Акцент2 2 2 2 4 3 3 4" xfId="5908"/>
    <cellStyle name="20% - Акцент2 2 2 2 4 3 3 5" xfId="5909"/>
    <cellStyle name="20% - Акцент2 2 2 2 4 3 3 6" xfId="5910"/>
    <cellStyle name="20% - Акцент2 2 2 2 4 3 3 7" xfId="5911"/>
    <cellStyle name="20% - Акцент2 2 2 2 4 3 4" xfId="5912"/>
    <cellStyle name="20% - Акцент2 2 2 2 4 3 4 2" xfId="5913"/>
    <cellStyle name="20% - Акцент2 2 2 2 4 3 5" xfId="5914"/>
    <cellStyle name="20% - Акцент2 2 2 2 4 3 6" xfId="5915"/>
    <cellStyle name="20% - Акцент2 2 2 2 4 3 7" xfId="5916"/>
    <cellStyle name="20% - Акцент2 2 2 2 4 3 8" xfId="5917"/>
    <cellStyle name="20% - Акцент2 2 2 2 4 3 9" xfId="5918"/>
    <cellStyle name="20% - Акцент2 2 2 2 4 4" xfId="5919"/>
    <cellStyle name="20% - Акцент2 2 2 2 4 4 2" xfId="5920"/>
    <cellStyle name="20% - Акцент2 2 2 2 4 4 2 2" xfId="5921"/>
    <cellStyle name="20% - Акцент2 2 2 2 4 4 2 2 2" xfId="5922"/>
    <cellStyle name="20% - Акцент2 2 2 2 4 4 2 3" xfId="5923"/>
    <cellStyle name="20% - Акцент2 2 2 2 4 4 2 4" xfId="5924"/>
    <cellStyle name="20% - Акцент2 2 2 2 4 4 2 5" xfId="5925"/>
    <cellStyle name="20% - Акцент2 2 2 2 4 4 2 6" xfId="5926"/>
    <cellStyle name="20% - Акцент2 2 2 2 4 4 2 7" xfId="5927"/>
    <cellStyle name="20% - Акцент2 2 2 2 4 4 3" xfId="5928"/>
    <cellStyle name="20% - Акцент2 2 2 2 4 4 3 2" xfId="5929"/>
    <cellStyle name="20% - Акцент2 2 2 2 4 4 4" xfId="5930"/>
    <cellStyle name="20% - Акцент2 2 2 2 4 4 5" xfId="5931"/>
    <cellStyle name="20% - Акцент2 2 2 2 4 4 6" xfId="5932"/>
    <cellStyle name="20% - Акцент2 2 2 2 4 4 7" xfId="5933"/>
    <cellStyle name="20% - Акцент2 2 2 2 4 4 8" xfId="5934"/>
    <cellStyle name="20% - Акцент2 2 2 2 4 4 9" xfId="5935"/>
    <cellStyle name="20% - Акцент2 2 2 2 4 5" xfId="5936"/>
    <cellStyle name="20% - Акцент2 2 2 2 4 5 2" xfId="5937"/>
    <cellStyle name="20% - Акцент2 2 2 2 4 5 2 2" xfId="5938"/>
    <cellStyle name="20% - Акцент2 2 2 2 4 5 2 2 2" xfId="5939"/>
    <cellStyle name="20% - Акцент2 2 2 2 4 5 2 3" xfId="5940"/>
    <cellStyle name="20% - Акцент2 2 2 2 4 5 2 4" xfId="5941"/>
    <cellStyle name="20% - Акцент2 2 2 2 4 5 2 5" xfId="5942"/>
    <cellStyle name="20% - Акцент2 2 2 2 4 5 2 6" xfId="5943"/>
    <cellStyle name="20% - Акцент2 2 2 2 4 5 2 7" xfId="5944"/>
    <cellStyle name="20% - Акцент2 2 2 2 4 5 3" xfId="5945"/>
    <cellStyle name="20% - Акцент2 2 2 2 4 5 3 2" xfId="5946"/>
    <cellStyle name="20% - Акцент2 2 2 2 4 5 4" xfId="5947"/>
    <cellStyle name="20% - Акцент2 2 2 2 4 5 5" xfId="5948"/>
    <cellStyle name="20% - Акцент2 2 2 2 4 5 6" xfId="5949"/>
    <cellStyle name="20% - Акцент2 2 2 2 4 5 7" xfId="5950"/>
    <cellStyle name="20% - Акцент2 2 2 2 4 5 8" xfId="5951"/>
    <cellStyle name="20% - Акцент2 2 2 2 4 5 9" xfId="5952"/>
    <cellStyle name="20% - Акцент2 2 2 2 4 6" xfId="5953"/>
    <cellStyle name="20% - Акцент2 2 2 2 4 6 2" xfId="5954"/>
    <cellStyle name="20% - Акцент2 2 2 2 4 6 2 2" xfId="5955"/>
    <cellStyle name="20% - Акцент2 2 2 2 4 6 3" xfId="5956"/>
    <cellStyle name="20% - Акцент2 2 2 2 4 6 4" xfId="5957"/>
    <cellStyle name="20% - Акцент2 2 2 2 4 6 5" xfId="5958"/>
    <cellStyle name="20% - Акцент2 2 2 2 4 6 6" xfId="5959"/>
    <cellStyle name="20% - Акцент2 2 2 2 4 6 7" xfId="5960"/>
    <cellStyle name="20% - Акцент2 2 2 2 4 7" xfId="5961"/>
    <cellStyle name="20% - Акцент2 2 2 2 4 7 2" xfId="5962"/>
    <cellStyle name="20% - Акцент2 2 2 2 4 8" xfId="5963"/>
    <cellStyle name="20% - Акцент2 2 2 2 4 9" xfId="5964"/>
    <cellStyle name="20% - Акцент2 2 2 2 5" xfId="5965"/>
    <cellStyle name="20% - Акцент2 2 2 2 5 10" xfId="5966"/>
    <cellStyle name="20% - Акцент2 2 2 2 5 2" xfId="5967"/>
    <cellStyle name="20% - Акцент2 2 2 2 5 2 2" xfId="5968"/>
    <cellStyle name="20% - Акцент2 2 2 2 5 2 2 2" xfId="5969"/>
    <cellStyle name="20% - Акцент2 2 2 2 5 2 2 2 2" xfId="5970"/>
    <cellStyle name="20% - Акцент2 2 2 2 5 2 2 3" xfId="5971"/>
    <cellStyle name="20% - Акцент2 2 2 2 5 2 2 4" xfId="5972"/>
    <cellStyle name="20% - Акцент2 2 2 2 5 2 2 5" xfId="5973"/>
    <cellStyle name="20% - Акцент2 2 2 2 5 2 2 6" xfId="5974"/>
    <cellStyle name="20% - Акцент2 2 2 2 5 2 2 7" xfId="5975"/>
    <cellStyle name="20% - Акцент2 2 2 2 5 2 3" xfId="5976"/>
    <cellStyle name="20% - Акцент2 2 2 2 5 2 3 2" xfId="5977"/>
    <cellStyle name="20% - Акцент2 2 2 2 5 2 4" xfId="5978"/>
    <cellStyle name="20% - Акцент2 2 2 2 5 2 5" xfId="5979"/>
    <cellStyle name="20% - Акцент2 2 2 2 5 2 6" xfId="5980"/>
    <cellStyle name="20% - Акцент2 2 2 2 5 2 7" xfId="5981"/>
    <cellStyle name="20% - Акцент2 2 2 2 5 2 8" xfId="5982"/>
    <cellStyle name="20% - Акцент2 2 2 2 5 2 9" xfId="5983"/>
    <cellStyle name="20% - Акцент2 2 2 2 5 3" xfId="5984"/>
    <cellStyle name="20% - Акцент2 2 2 2 5 3 2" xfId="5985"/>
    <cellStyle name="20% - Акцент2 2 2 2 5 3 2 2" xfId="5986"/>
    <cellStyle name="20% - Акцент2 2 2 2 5 3 3" xfId="5987"/>
    <cellStyle name="20% - Акцент2 2 2 2 5 3 4" xfId="5988"/>
    <cellStyle name="20% - Акцент2 2 2 2 5 3 5" xfId="5989"/>
    <cellStyle name="20% - Акцент2 2 2 2 5 3 6" xfId="5990"/>
    <cellStyle name="20% - Акцент2 2 2 2 5 3 7" xfId="5991"/>
    <cellStyle name="20% - Акцент2 2 2 2 5 4" xfId="5992"/>
    <cellStyle name="20% - Акцент2 2 2 2 5 4 2" xfId="5993"/>
    <cellStyle name="20% - Акцент2 2 2 2 5 5" xfId="5994"/>
    <cellStyle name="20% - Акцент2 2 2 2 5 6" xfId="5995"/>
    <cellStyle name="20% - Акцент2 2 2 2 5 7" xfId="5996"/>
    <cellStyle name="20% - Акцент2 2 2 2 5 8" xfId="5997"/>
    <cellStyle name="20% - Акцент2 2 2 2 5 9" xfId="5998"/>
    <cellStyle name="20% - Акцент2 2 2 2 6" xfId="5999"/>
    <cellStyle name="20% - Акцент2 2 2 2 6 10" xfId="6000"/>
    <cellStyle name="20% - Акцент2 2 2 2 6 2" xfId="6001"/>
    <cellStyle name="20% - Акцент2 2 2 2 6 2 2" xfId="6002"/>
    <cellStyle name="20% - Акцент2 2 2 2 6 2 2 2" xfId="6003"/>
    <cellStyle name="20% - Акцент2 2 2 2 6 2 2 2 2" xfId="6004"/>
    <cellStyle name="20% - Акцент2 2 2 2 6 2 2 3" xfId="6005"/>
    <cellStyle name="20% - Акцент2 2 2 2 6 2 2 4" xfId="6006"/>
    <cellStyle name="20% - Акцент2 2 2 2 6 2 2 5" xfId="6007"/>
    <cellStyle name="20% - Акцент2 2 2 2 6 2 2 6" xfId="6008"/>
    <cellStyle name="20% - Акцент2 2 2 2 6 2 2 7" xfId="6009"/>
    <cellStyle name="20% - Акцент2 2 2 2 6 2 3" xfId="6010"/>
    <cellStyle name="20% - Акцент2 2 2 2 6 2 3 2" xfId="6011"/>
    <cellStyle name="20% - Акцент2 2 2 2 6 2 4" xfId="6012"/>
    <cellStyle name="20% - Акцент2 2 2 2 6 2 5" xfId="6013"/>
    <cellStyle name="20% - Акцент2 2 2 2 6 2 6" xfId="6014"/>
    <cellStyle name="20% - Акцент2 2 2 2 6 2 7" xfId="6015"/>
    <cellStyle name="20% - Акцент2 2 2 2 6 2 8" xfId="6016"/>
    <cellStyle name="20% - Акцент2 2 2 2 6 2 9" xfId="6017"/>
    <cellStyle name="20% - Акцент2 2 2 2 6 3" xfId="6018"/>
    <cellStyle name="20% - Акцент2 2 2 2 6 3 2" xfId="6019"/>
    <cellStyle name="20% - Акцент2 2 2 2 6 3 2 2" xfId="6020"/>
    <cellStyle name="20% - Акцент2 2 2 2 6 3 3" xfId="6021"/>
    <cellStyle name="20% - Акцент2 2 2 2 6 3 4" xfId="6022"/>
    <cellStyle name="20% - Акцент2 2 2 2 6 3 5" xfId="6023"/>
    <cellStyle name="20% - Акцент2 2 2 2 6 3 6" xfId="6024"/>
    <cellStyle name="20% - Акцент2 2 2 2 6 3 7" xfId="6025"/>
    <cellStyle name="20% - Акцент2 2 2 2 6 4" xfId="6026"/>
    <cellStyle name="20% - Акцент2 2 2 2 6 4 2" xfId="6027"/>
    <cellStyle name="20% - Акцент2 2 2 2 6 5" xfId="6028"/>
    <cellStyle name="20% - Акцент2 2 2 2 6 6" xfId="6029"/>
    <cellStyle name="20% - Акцент2 2 2 2 6 7" xfId="6030"/>
    <cellStyle name="20% - Акцент2 2 2 2 6 8" xfId="6031"/>
    <cellStyle name="20% - Акцент2 2 2 2 6 9" xfId="6032"/>
    <cellStyle name="20% - Акцент2 2 2 2 7" xfId="6033"/>
    <cellStyle name="20% - Акцент2 2 2 2 7 2" xfId="6034"/>
    <cellStyle name="20% - Акцент2 2 2 2 7 2 2" xfId="6035"/>
    <cellStyle name="20% - Акцент2 2 2 2 7 2 2 2" xfId="6036"/>
    <cellStyle name="20% - Акцент2 2 2 2 7 2 3" xfId="6037"/>
    <cellStyle name="20% - Акцент2 2 2 2 7 2 4" xfId="6038"/>
    <cellStyle name="20% - Акцент2 2 2 2 7 2 5" xfId="6039"/>
    <cellStyle name="20% - Акцент2 2 2 2 7 2 6" xfId="6040"/>
    <cellStyle name="20% - Акцент2 2 2 2 7 2 7" xfId="6041"/>
    <cellStyle name="20% - Акцент2 2 2 2 7 3" xfId="6042"/>
    <cellStyle name="20% - Акцент2 2 2 2 7 3 2" xfId="6043"/>
    <cellStyle name="20% - Акцент2 2 2 2 7 4" xfId="6044"/>
    <cellStyle name="20% - Акцент2 2 2 2 7 5" xfId="6045"/>
    <cellStyle name="20% - Акцент2 2 2 2 7 6" xfId="6046"/>
    <cellStyle name="20% - Акцент2 2 2 2 7 7" xfId="6047"/>
    <cellStyle name="20% - Акцент2 2 2 2 7 8" xfId="6048"/>
    <cellStyle name="20% - Акцент2 2 2 2 7 9" xfId="6049"/>
    <cellStyle name="20% - Акцент2 2 2 2 8" xfId="6050"/>
    <cellStyle name="20% - Акцент2 2 2 2 8 2" xfId="6051"/>
    <cellStyle name="20% - Акцент2 2 2 2 8 2 2" xfId="6052"/>
    <cellStyle name="20% - Акцент2 2 2 2 8 2 2 2" xfId="6053"/>
    <cellStyle name="20% - Акцент2 2 2 2 8 2 3" xfId="6054"/>
    <cellStyle name="20% - Акцент2 2 2 2 8 2 4" xfId="6055"/>
    <cellStyle name="20% - Акцент2 2 2 2 8 2 5" xfId="6056"/>
    <cellStyle name="20% - Акцент2 2 2 2 8 2 6" xfId="6057"/>
    <cellStyle name="20% - Акцент2 2 2 2 8 2 7" xfId="6058"/>
    <cellStyle name="20% - Акцент2 2 2 2 8 3" xfId="6059"/>
    <cellStyle name="20% - Акцент2 2 2 2 8 3 2" xfId="6060"/>
    <cellStyle name="20% - Акцент2 2 2 2 8 4" xfId="6061"/>
    <cellStyle name="20% - Акцент2 2 2 2 8 5" xfId="6062"/>
    <cellStyle name="20% - Акцент2 2 2 2 8 6" xfId="6063"/>
    <cellStyle name="20% - Акцент2 2 2 2 8 7" xfId="6064"/>
    <cellStyle name="20% - Акцент2 2 2 2 8 8" xfId="6065"/>
    <cellStyle name="20% - Акцент2 2 2 2 8 9" xfId="6066"/>
    <cellStyle name="20% - Акцент2 2 2 2 9" xfId="6067"/>
    <cellStyle name="20% - Акцент2 2 2 2 9 2" xfId="6068"/>
    <cellStyle name="20% - Акцент2 2 2 2 9 2 2" xfId="6069"/>
    <cellStyle name="20% - Акцент2 2 2 2 9 2 2 2" xfId="6070"/>
    <cellStyle name="20% - Акцент2 2 2 2 9 2 3" xfId="6071"/>
    <cellStyle name="20% - Акцент2 2 2 2 9 2 4" xfId="6072"/>
    <cellStyle name="20% - Акцент2 2 2 2 9 2 5" xfId="6073"/>
    <cellStyle name="20% - Акцент2 2 2 2 9 2 6" xfId="6074"/>
    <cellStyle name="20% - Акцент2 2 2 2 9 2 7" xfId="6075"/>
    <cellStyle name="20% - Акцент2 2 2 2 9 3" xfId="6076"/>
    <cellStyle name="20% - Акцент2 2 2 2 9 3 2" xfId="6077"/>
    <cellStyle name="20% - Акцент2 2 2 2 9 4" xfId="6078"/>
    <cellStyle name="20% - Акцент2 2 2 2 9 5" xfId="6079"/>
    <cellStyle name="20% - Акцент2 2 2 2 9 6" xfId="6080"/>
    <cellStyle name="20% - Акцент2 2 2 2 9 7" xfId="6081"/>
    <cellStyle name="20% - Акцент2 2 2 2 9 8" xfId="6082"/>
    <cellStyle name="20% - Акцент2 2 2 2 9 9" xfId="6083"/>
    <cellStyle name="20% - Акцент2 2 2 20" xfId="6084"/>
    <cellStyle name="20% - Акцент2 2 2 21" xfId="6085"/>
    <cellStyle name="20% - Акцент2 2 2 22" xfId="6086"/>
    <cellStyle name="20% - Акцент2 2 2 3" xfId="6087"/>
    <cellStyle name="20% - Акцент2 2 2 3 10" xfId="6088"/>
    <cellStyle name="20% - Акцент2 2 2 3 10 2" xfId="6089"/>
    <cellStyle name="20% - Акцент2 2 2 3 10 2 2" xfId="6090"/>
    <cellStyle name="20% - Акцент2 2 2 3 10 2 3" xfId="6091"/>
    <cellStyle name="20% - Акцент2 2 2 3 10 3" xfId="6092"/>
    <cellStyle name="20% - Акцент2 2 2 3 10 4" xfId="6093"/>
    <cellStyle name="20% - Акцент2 2 2 3 10 5" xfId="6094"/>
    <cellStyle name="20% - Акцент2 2 2 3 10 6" xfId="6095"/>
    <cellStyle name="20% - Акцент2 2 2 3 10 7" xfId="6096"/>
    <cellStyle name="20% - Акцент2 2 2 3 11" xfId="6097"/>
    <cellStyle name="20% - Акцент2 2 2 3 11 2" xfId="6098"/>
    <cellStyle name="20% - Акцент2 2 2 3 11 2 2" xfId="6099"/>
    <cellStyle name="20% - Акцент2 2 2 3 11 2 3" xfId="6100"/>
    <cellStyle name="20% - Акцент2 2 2 3 11 3" xfId="6101"/>
    <cellStyle name="20% - Акцент2 2 2 3 11 4" xfId="6102"/>
    <cellStyle name="20% - Акцент2 2 2 3 11 5" xfId="6103"/>
    <cellStyle name="20% - Акцент2 2 2 3 11 6" xfId="6104"/>
    <cellStyle name="20% - Акцент2 2 2 3 11 7" xfId="6105"/>
    <cellStyle name="20% - Акцент2 2 2 3 12" xfId="6106"/>
    <cellStyle name="20% - Акцент2 2 2 3 12 2" xfId="6107"/>
    <cellStyle name="20% - Акцент2 2 2 3 12 3" xfId="6108"/>
    <cellStyle name="20% - Акцент2 2 2 3 13" xfId="6109"/>
    <cellStyle name="20% - Акцент2 2 2 3 13 2" xfId="6110"/>
    <cellStyle name="20% - Акцент2 2 2 3 14" xfId="6111"/>
    <cellStyle name="20% - Акцент2 2 2 3 15" xfId="6112"/>
    <cellStyle name="20% - Акцент2 2 2 3 16" xfId="6113"/>
    <cellStyle name="20% - Акцент2 2 2 3 17" xfId="6114"/>
    <cellStyle name="20% - Акцент2 2 2 3 18" xfId="6115"/>
    <cellStyle name="20% - Акцент2 2 2 3 2" xfId="6116"/>
    <cellStyle name="20% - Акцент2 2 2 3 2 10" xfId="6117"/>
    <cellStyle name="20% - Акцент2 2 2 3 2 11" xfId="6118"/>
    <cellStyle name="20% - Акцент2 2 2 3 2 12" xfId="6119"/>
    <cellStyle name="20% - Акцент2 2 2 3 2 13" xfId="6120"/>
    <cellStyle name="20% - Акцент2 2 2 3 2 14" xfId="6121"/>
    <cellStyle name="20% - Акцент2 2 2 3 2 2" xfId="6122"/>
    <cellStyle name="20% - Акцент2 2 2 3 2 2 10" xfId="6123"/>
    <cellStyle name="20% - Акцент2 2 2 3 2 2 2" xfId="6124"/>
    <cellStyle name="20% - Акцент2 2 2 3 2 2 2 2" xfId="6125"/>
    <cellStyle name="20% - Акцент2 2 2 3 2 2 2 2 2" xfId="6126"/>
    <cellStyle name="20% - Акцент2 2 2 3 2 2 2 2 2 2" xfId="6127"/>
    <cellStyle name="20% - Акцент2 2 2 3 2 2 2 2 3" xfId="6128"/>
    <cellStyle name="20% - Акцент2 2 2 3 2 2 2 2 4" xfId="6129"/>
    <cellStyle name="20% - Акцент2 2 2 3 2 2 2 2 5" xfId="6130"/>
    <cellStyle name="20% - Акцент2 2 2 3 2 2 2 2 6" xfId="6131"/>
    <cellStyle name="20% - Акцент2 2 2 3 2 2 2 2 7" xfId="6132"/>
    <cellStyle name="20% - Акцент2 2 2 3 2 2 2 3" xfId="6133"/>
    <cellStyle name="20% - Акцент2 2 2 3 2 2 2 3 2" xfId="6134"/>
    <cellStyle name="20% - Акцент2 2 2 3 2 2 2 4" xfId="6135"/>
    <cellStyle name="20% - Акцент2 2 2 3 2 2 2 5" xfId="6136"/>
    <cellStyle name="20% - Акцент2 2 2 3 2 2 2 6" xfId="6137"/>
    <cellStyle name="20% - Акцент2 2 2 3 2 2 2 7" xfId="6138"/>
    <cellStyle name="20% - Акцент2 2 2 3 2 2 2 8" xfId="6139"/>
    <cellStyle name="20% - Акцент2 2 2 3 2 2 2 9" xfId="6140"/>
    <cellStyle name="20% - Акцент2 2 2 3 2 2 3" xfId="6141"/>
    <cellStyle name="20% - Акцент2 2 2 3 2 2 3 2" xfId="6142"/>
    <cellStyle name="20% - Акцент2 2 2 3 2 2 3 2 2" xfId="6143"/>
    <cellStyle name="20% - Акцент2 2 2 3 2 2 3 3" xfId="6144"/>
    <cellStyle name="20% - Акцент2 2 2 3 2 2 3 4" xfId="6145"/>
    <cellStyle name="20% - Акцент2 2 2 3 2 2 3 5" xfId="6146"/>
    <cellStyle name="20% - Акцент2 2 2 3 2 2 3 6" xfId="6147"/>
    <cellStyle name="20% - Акцент2 2 2 3 2 2 3 7" xfId="6148"/>
    <cellStyle name="20% - Акцент2 2 2 3 2 2 4" xfId="6149"/>
    <cellStyle name="20% - Акцент2 2 2 3 2 2 4 2" xfId="6150"/>
    <cellStyle name="20% - Акцент2 2 2 3 2 2 5" xfId="6151"/>
    <cellStyle name="20% - Акцент2 2 2 3 2 2 6" xfId="6152"/>
    <cellStyle name="20% - Акцент2 2 2 3 2 2 7" xfId="6153"/>
    <cellStyle name="20% - Акцент2 2 2 3 2 2 8" xfId="6154"/>
    <cellStyle name="20% - Акцент2 2 2 3 2 2 9" xfId="6155"/>
    <cellStyle name="20% - Акцент2 2 2 3 2 3" xfId="6156"/>
    <cellStyle name="20% - Акцент2 2 2 3 2 3 10" xfId="6157"/>
    <cellStyle name="20% - Акцент2 2 2 3 2 3 2" xfId="6158"/>
    <cellStyle name="20% - Акцент2 2 2 3 2 3 2 2" xfId="6159"/>
    <cellStyle name="20% - Акцент2 2 2 3 2 3 2 2 2" xfId="6160"/>
    <cellStyle name="20% - Акцент2 2 2 3 2 3 2 2 2 2" xfId="6161"/>
    <cellStyle name="20% - Акцент2 2 2 3 2 3 2 2 3" xfId="6162"/>
    <cellStyle name="20% - Акцент2 2 2 3 2 3 2 2 4" xfId="6163"/>
    <cellStyle name="20% - Акцент2 2 2 3 2 3 2 2 5" xfId="6164"/>
    <cellStyle name="20% - Акцент2 2 2 3 2 3 2 2 6" xfId="6165"/>
    <cellStyle name="20% - Акцент2 2 2 3 2 3 2 2 7" xfId="6166"/>
    <cellStyle name="20% - Акцент2 2 2 3 2 3 2 3" xfId="6167"/>
    <cellStyle name="20% - Акцент2 2 2 3 2 3 2 3 2" xfId="6168"/>
    <cellStyle name="20% - Акцент2 2 2 3 2 3 2 4" xfId="6169"/>
    <cellStyle name="20% - Акцент2 2 2 3 2 3 2 5" xfId="6170"/>
    <cellStyle name="20% - Акцент2 2 2 3 2 3 2 6" xfId="6171"/>
    <cellStyle name="20% - Акцент2 2 2 3 2 3 2 7" xfId="6172"/>
    <cellStyle name="20% - Акцент2 2 2 3 2 3 2 8" xfId="6173"/>
    <cellStyle name="20% - Акцент2 2 2 3 2 3 2 9" xfId="6174"/>
    <cellStyle name="20% - Акцент2 2 2 3 2 3 3" xfId="6175"/>
    <cellStyle name="20% - Акцент2 2 2 3 2 3 3 2" xfId="6176"/>
    <cellStyle name="20% - Акцент2 2 2 3 2 3 3 2 2" xfId="6177"/>
    <cellStyle name="20% - Акцент2 2 2 3 2 3 3 3" xfId="6178"/>
    <cellStyle name="20% - Акцент2 2 2 3 2 3 3 4" xfId="6179"/>
    <cellStyle name="20% - Акцент2 2 2 3 2 3 3 5" xfId="6180"/>
    <cellStyle name="20% - Акцент2 2 2 3 2 3 3 6" xfId="6181"/>
    <cellStyle name="20% - Акцент2 2 2 3 2 3 3 7" xfId="6182"/>
    <cellStyle name="20% - Акцент2 2 2 3 2 3 4" xfId="6183"/>
    <cellStyle name="20% - Акцент2 2 2 3 2 3 4 2" xfId="6184"/>
    <cellStyle name="20% - Акцент2 2 2 3 2 3 5" xfId="6185"/>
    <cellStyle name="20% - Акцент2 2 2 3 2 3 6" xfId="6186"/>
    <cellStyle name="20% - Акцент2 2 2 3 2 3 7" xfId="6187"/>
    <cellStyle name="20% - Акцент2 2 2 3 2 3 8" xfId="6188"/>
    <cellStyle name="20% - Акцент2 2 2 3 2 3 9" xfId="6189"/>
    <cellStyle name="20% - Акцент2 2 2 3 2 4" xfId="6190"/>
    <cellStyle name="20% - Акцент2 2 2 3 2 4 10" xfId="6191"/>
    <cellStyle name="20% - Акцент2 2 2 3 2 4 2" xfId="6192"/>
    <cellStyle name="20% - Акцент2 2 2 3 2 4 2 2" xfId="6193"/>
    <cellStyle name="20% - Акцент2 2 2 3 2 4 2 2 2" xfId="6194"/>
    <cellStyle name="20% - Акцент2 2 2 3 2 4 2 2 2 2" xfId="6195"/>
    <cellStyle name="20% - Акцент2 2 2 3 2 4 2 2 3" xfId="6196"/>
    <cellStyle name="20% - Акцент2 2 2 3 2 4 2 2 4" xfId="6197"/>
    <cellStyle name="20% - Акцент2 2 2 3 2 4 2 2 5" xfId="6198"/>
    <cellStyle name="20% - Акцент2 2 2 3 2 4 2 2 6" xfId="6199"/>
    <cellStyle name="20% - Акцент2 2 2 3 2 4 2 2 7" xfId="6200"/>
    <cellStyle name="20% - Акцент2 2 2 3 2 4 2 3" xfId="6201"/>
    <cellStyle name="20% - Акцент2 2 2 3 2 4 2 3 2" xfId="6202"/>
    <cellStyle name="20% - Акцент2 2 2 3 2 4 2 4" xfId="6203"/>
    <cellStyle name="20% - Акцент2 2 2 3 2 4 2 5" xfId="6204"/>
    <cellStyle name="20% - Акцент2 2 2 3 2 4 2 6" xfId="6205"/>
    <cellStyle name="20% - Акцент2 2 2 3 2 4 2 7" xfId="6206"/>
    <cellStyle name="20% - Акцент2 2 2 3 2 4 2 8" xfId="6207"/>
    <cellStyle name="20% - Акцент2 2 2 3 2 4 2 9" xfId="6208"/>
    <cellStyle name="20% - Акцент2 2 2 3 2 4 3" xfId="6209"/>
    <cellStyle name="20% - Акцент2 2 2 3 2 4 3 2" xfId="6210"/>
    <cellStyle name="20% - Акцент2 2 2 3 2 4 3 2 2" xfId="6211"/>
    <cellStyle name="20% - Акцент2 2 2 3 2 4 3 3" xfId="6212"/>
    <cellStyle name="20% - Акцент2 2 2 3 2 4 3 4" xfId="6213"/>
    <cellStyle name="20% - Акцент2 2 2 3 2 4 3 5" xfId="6214"/>
    <cellStyle name="20% - Акцент2 2 2 3 2 4 3 6" xfId="6215"/>
    <cellStyle name="20% - Акцент2 2 2 3 2 4 3 7" xfId="6216"/>
    <cellStyle name="20% - Акцент2 2 2 3 2 4 4" xfId="6217"/>
    <cellStyle name="20% - Акцент2 2 2 3 2 4 4 2" xfId="6218"/>
    <cellStyle name="20% - Акцент2 2 2 3 2 4 5" xfId="6219"/>
    <cellStyle name="20% - Акцент2 2 2 3 2 4 6" xfId="6220"/>
    <cellStyle name="20% - Акцент2 2 2 3 2 4 7" xfId="6221"/>
    <cellStyle name="20% - Акцент2 2 2 3 2 4 8" xfId="6222"/>
    <cellStyle name="20% - Акцент2 2 2 3 2 4 9" xfId="6223"/>
    <cellStyle name="20% - Акцент2 2 2 3 2 5" xfId="6224"/>
    <cellStyle name="20% - Акцент2 2 2 3 2 5 2" xfId="6225"/>
    <cellStyle name="20% - Акцент2 2 2 3 2 5 2 2" xfId="6226"/>
    <cellStyle name="20% - Акцент2 2 2 3 2 5 2 2 2" xfId="6227"/>
    <cellStyle name="20% - Акцент2 2 2 3 2 5 2 3" xfId="6228"/>
    <cellStyle name="20% - Акцент2 2 2 3 2 5 2 4" xfId="6229"/>
    <cellStyle name="20% - Акцент2 2 2 3 2 5 2 5" xfId="6230"/>
    <cellStyle name="20% - Акцент2 2 2 3 2 5 2 6" xfId="6231"/>
    <cellStyle name="20% - Акцент2 2 2 3 2 5 2 7" xfId="6232"/>
    <cellStyle name="20% - Акцент2 2 2 3 2 5 3" xfId="6233"/>
    <cellStyle name="20% - Акцент2 2 2 3 2 5 3 2" xfId="6234"/>
    <cellStyle name="20% - Акцент2 2 2 3 2 5 4" xfId="6235"/>
    <cellStyle name="20% - Акцент2 2 2 3 2 5 5" xfId="6236"/>
    <cellStyle name="20% - Акцент2 2 2 3 2 5 6" xfId="6237"/>
    <cellStyle name="20% - Акцент2 2 2 3 2 5 7" xfId="6238"/>
    <cellStyle name="20% - Акцент2 2 2 3 2 5 8" xfId="6239"/>
    <cellStyle name="20% - Акцент2 2 2 3 2 5 9" xfId="6240"/>
    <cellStyle name="20% - Акцент2 2 2 3 2 6" xfId="6241"/>
    <cellStyle name="20% - Акцент2 2 2 3 2 6 2" xfId="6242"/>
    <cellStyle name="20% - Акцент2 2 2 3 2 6 2 2" xfId="6243"/>
    <cellStyle name="20% - Акцент2 2 2 3 2 6 2 2 2" xfId="6244"/>
    <cellStyle name="20% - Акцент2 2 2 3 2 6 2 3" xfId="6245"/>
    <cellStyle name="20% - Акцент2 2 2 3 2 6 2 4" xfId="6246"/>
    <cellStyle name="20% - Акцент2 2 2 3 2 6 2 5" xfId="6247"/>
    <cellStyle name="20% - Акцент2 2 2 3 2 6 2 6" xfId="6248"/>
    <cellStyle name="20% - Акцент2 2 2 3 2 6 2 7" xfId="6249"/>
    <cellStyle name="20% - Акцент2 2 2 3 2 6 3" xfId="6250"/>
    <cellStyle name="20% - Акцент2 2 2 3 2 6 3 2" xfId="6251"/>
    <cellStyle name="20% - Акцент2 2 2 3 2 6 4" xfId="6252"/>
    <cellStyle name="20% - Акцент2 2 2 3 2 6 5" xfId="6253"/>
    <cellStyle name="20% - Акцент2 2 2 3 2 6 6" xfId="6254"/>
    <cellStyle name="20% - Акцент2 2 2 3 2 6 7" xfId="6255"/>
    <cellStyle name="20% - Акцент2 2 2 3 2 6 8" xfId="6256"/>
    <cellStyle name="20% - Акцент2 2 2 3 2 6 9" xfId="6257"/>
    <cellStyle name="20% - Акцент2 2 2 3 2 7" xfId="6258"/>
    <cellStyle name="20% - Акцент2 2 2 3 2 7 2" xfId="6259"/>
    <cellStyle name="20% - Акцент2 2 2 3 2 7 2 2" xfId="6260"/>
    <cellStyle name="20% - Акцент2 2 2 3 2 7 3" xfId="6261"/>
    <cellStyle name="20% - Акцент2 2 2 3 2 7 4" xfId="6262"/>
    <cellStyle name="20% - Акцент2 2 2 3 2 7 5" xfId="6263"/>
    <cellStyle name="20% - Акцент2 2 2 3 2 7 6" xfId="6264"/>
    <cellStyle name="20% - Акцент2 2 2 3 2 7 7" xfId="6265"/>
    <cellStyle name="20% - Акцент2 2 2 3 2 8" xfId="6266"/>
    <cellStyle name="20% - Акцент2 2 2 3 2 8 2" xfId="6267"/>
    <cellStyle name="20% - Акцент2 2 2 3 2 9" xfId="6268"/>
    <cellStyle name="20% - Акцент2 2 2 3 3" xfId="6269"/>
    <cellStyle name="20% - Акцент2 2 2 3 3 10" xfId="6270"/>
    <cellStyle name="20% - Акцент2 2 2 3 3 11" xfId="6271"/>
    <cellStyle name="20% - Акцент2 2 2 3 3 12" xfId="6272"/>
    <cellStyle name="20% - Акцент2 2 2 3 3 13" xfId="6273"/>
    <cellStyle name="20% - Акцент2 2 2 3 3 2" xfId="6274"/>
    <cellStyle name="20% - Акцент2 2 2 3 3 2 10" xfId="6275"/>
    <cellStyle name="20% - Акцент2 2 2 3 3 2 2" xfId="6276"/>
    <cellStyle name="20% - Акцент2 2 2 3 3 2 2 2" xfId="6277"/>
    <cellStyle name="20% - Акцент2 2 2 3 3 2 2 2 2" xfId="6278"/>
    <cellStyle name="20% - Акцент2 2 2 3 3 2 2 2 2 2" xfId="6279"/>
    <cellStyle name="20% - Акцент2 2 2 3 3 2 2 2 3" xfId="6280"/>
    <cellStyle name="20% - Акцент2 2 2 3 3 2 2 2 4" xfId="6281"/>
    <cellStyle name="20% - Акцент2 2 2 3 3 2 2 2 5" xfId="6282"/>
    <cellStyle name="20% - Акцент2 2 2 3 3 2 2 2 6" xfId="6283"/>
    <cellStyle name="20% - Акцент2 2 2 3 3 2 2 2 7" xfId="6284"/>
    <cellStyle name="20% - Акцент2 2 2 3 3 2 2 3" xfId="6285"/>
    <cellStyle name="20% - Акцент2 2 2 3 3 2 2 3 2" xfId="6286"/>
    <cellStyle name="20% - Акцент2 2 2 3 3 2 2 4" xfId="6287"/>
    <cellStyle name="20% - Акцент2 2 2 3 3 2 2 5" xfId="6288"/>
    <cellStyle name="20% - Акцент2 2 2 3 3 2 2 6" xfId="6289"/>
    <cellStyle name="20% - Акцент2 2 2 3 3 2 2 7" xfId="6290"/>
    <cellStyle name="20% - Акцент2 2 2 3 3 2 2 8" xfId="6291"/>
    <cellStyle name="20% - Акцент2 2 2 3 3 2 2 9" xfId="6292"/>
    <cellStyle name="20% - Акцент2 2 2 3 3 2 3" xfId="6293"/>
    <cellStyle name="20% - Акцент2 2 2 3 3 2 3 2" xfId="6294"/>
    <cellStyle name="20% - Акцент2 2 2 3 3 2 3 2 2" xfId="6295"/>
    <cellStyle name="20% - Акцент2 2 2 3 3 2 3 3" xfId="6296"/>
    <cellStyle name="20% - Акцент2 2 2 3 3 2 3 4" xfId="6297"/>
    <cellStyle name="20% - Акцент2 2 2 3 3 2 3 5" xfId="6298"/>
    <cellStyle name="20% - Акцент2 2 2 3 3 2 3 6" xfId="6299"/>
    <cellStyle name="20% - Акцент2 2 2 3 3 2 3 7" xfId="6300"/>
    <cellStyle name="20% - Акцент2 2 2 3 3 2 4" xfId="6301"/>
    <cellStyle name="20% - Акцент2 2 2 3 3 2 4 2" xfId="6302"/>
    <cellStyle name="20% - Акцент2 2 2 3 3 2 5" xfId="6303"/>
    <cellStyle name="20% - Акцент2 2 2 3 3 2 6" xfId="6304"/>
    <cellStyle name="20% - Акцент2 2 2 3 3 2 7" xfId="6305"/>
    <cellStyle name="20% - Акцент2 2 2 3 3 2 8" xfId="6306"/>
    <cellStyle name="20% - Акцент2 2 2 3 3 2 9" xfId="6307"/>
    <cellStyle name="20% - Акцент2 2 2 3 3 3" xfId="6308"/>
    <cellStyle name="20% - Акцент2 2 2 3 3 3 10" xfId="6309"/>
    <cellStyle name="20% - Акцент2 2 2 3 3 3 2" xfId="6310"/>
    <cellStyle name="20% - Акцент2 2 2 3 3 3 2 2" xfId="6311"/>
    <cellStyle name="20% - Акцент2 2 2 3 3 3 2 2 2" xfId="6312"/>
    <cellStyle name="20% - Акцент2 2 2 3 3 3 2 2 2 2" xfId="6313"/>
    <cellStyle name="20% - Акцент2 2 2 3 3 3 2 2 3" xfId="6314"/>
    <cellStyle name="20% - Акцент2 2 2 3 3 3 2 2 4" xfId="6315"/>
    <cellStyle name="20% - Акцент2 2 2 3 3 3 2 2 5" xfId="6316"/>
    <cellStyle name="20% - Акцент2 2 2 3 3 3 2 2 6" xfId="6317"/>
    <cellStyle name="20% - Акцент2 2 2 3 3 3 2 2 7" xfId="6318"/>
    <cellStyle name="20% - Акцент2 2 2 3 3 3 2 3" xfId="6319"/>
    <cellStyle name="20% - Акцент2 2 2 3 3 3 2 3 2" xfId="6320"/>
    <cellStyle name="20% - Акцент2 2 2 3 3 3 2 4" xfId="6321"/>
    <cellStyle name="20% - Акцент2 2 2 3 3 3 2 5" xfId="6322"/>
    <cellStyle name="20% - Акцент2 2 2 3 3 3 2 6" xfId="6323"/>
    <cellStyle name="20% - Акцент2 2 2 3 3 3 2 7" xfId="6324"/>
    <cellStyle name="20% - Акцент2 2 2 3 3 3 2 8" xfId="6325"/>
    <cellStyle name="20% - Акцент2 2 2 3 3 3 2 9" xfId="6326"/>
    <cellStyle name="20% - Акцент2 2 2 3 3 3 3" xfId="6327"/>
    <cellStyle name="20% - Акцент2 2 2 3 3 3 3 2" xfId="6328"/>
    <cellStyle name="20% - Акцент2 2 2 3 3 3 3 2 2" xfId="6329"/>
    <cellStyle name="20% - Акцент2 2 2 3 3 3 3 3" xfId="6330"/>
    <cellStyle name="20% - Акцент2 2 2 3 3 3 3 4" xfId="6331"/>
    <cellStyle name="20% - Акцент2 2 2 3 3 3 3 5" xfId="6332"/>
    <cellStyle name="20% - Акцент2 2 2 3 3 3 3 6" xfId="6333"/>
    <cellStyle name="20% - Акцент2 2 2 3 3 3 3 7" xfId="6334"/>
    <cellStyle name="20% - Акцент2 2 2 3 3 3 4" xfId="6335"/>
    <cellStyle name="20% - Акцент2 2 2 3 3 3 4 2" xfId="6336"/>
    <cellStyle name="20% - Акцент2 2 2 3 3 3 5" xfId="6337"/>
    <cellStyle name="20% - Акцент2 2 2 3 3 3 6" xfId="6338"/>
    <cellStyle name="20% - Акцент2 2 2 3 3 3 7" xfId="6339"/>
    <cellStyle name="20% - Акцент2 2 2 3 3 3 8" xfId="6340"/>
    <cellStyle name="20% - Акцент2 2 2 3 3 3 9" xfId="6341"/>
    <cellStyle name="20% - Акцент2 2 2 3 3 4" xfId="6342"/>
    <cellStyle name="20% - Акцент2 2 2 3 3 4 2" xfId="6343"/>
    <cellStyle name="20% - Акцент2 2 2 3 3 4 2 2" xfId="6344"/>
    <cellStyle name="20% - Акцент2 2 2 3 3 4 2 2 2" xfId="6345"/>
    <cellStyle name="20% - Акцент2 2 2 3 3 4 2 3" xfId="6346"/>
    <cellStyle name="20% - Акцент2 2 2 3 3 4 2 4" xfId="6347"/>
    <cellStyle name="20% - Акцент2 2 2 3 3 4 2 5" xfId="6348"/>
    <cellStyle name="20% - Акцент2 2 2 3 3 4 2 6" xfId="6349"/>
    <cellStyle name="20% - Акцент2 2 2 3 3 4 2 7" xfId="6350"/>
    <cellStyle name="20% - Акцент2 2 2 3 3 4 3" xfId="6351"/>
    <cellStyle name="20% - Акцент2 2 2 3 3 4 3 2" xfId="6352"/>
    <cellStyle name="20% - Акцент2 2 2 3 3 4 4" xfId="6353"/>
    <cellStyle name="20% - Акцент2 2 2 3 3 4 5" xfId="6354"/>
    <cellStyle name="20% - Акцент2 2 2 3 3 4 6" xfId="6355"/>
    <cellStyle name="20% - Акцент2 2 2 3 3 4 7" xfId="6356"/>
    <cellStyle name="20% - Акцент2 2 2 3 3 4 8" xfId="6357"/>
    <cellStyle name="20% - Акцент2 2 2 3 3 4 9" xfId="6358"/>
    <cellStyle name="20% - Акцент2 2 2 3 3 5" xfId="6359"/>
    <cellStyle name="20% - Акцент2 2 2 3 3 5 2" xfId="6360"/>
    <cellStyle name="20% - Акцент2 2 2 3 3 5 2 2" xfId="6361"/>
    <cellStyle name="20% - Акцент2 2 2 3 3 5 2 2 2" xfId="6362"/>
    <cellStyle name="20% - Акцент2 2 2 3 3 5 2 3" xfId="6363"/>
    <cellStyle name="20% - Акцент2 2 2 3 3 5 2 4" xfId="6364"/>
    <cellStyle name="20% - Акцент2 2 2 3 3 5 2 5" xfId="6365"/>
    <cellStyle name="20% - Акцент2 2 2 3 3 5 2 6" xfId="6366"/>
    <cellStyle name="20% - Акцент2 2 2 3 3 5 2 7" xfId="6367"/>
    <cellStyle name="20% - Акцент2 2 2 3 3 5 3" xfId="6368"/>
    <cellStyle name="20% - Акцент2 2 2 3 3 5 3 2" xfId="6369"/>
    <cellStyle name="20% - Акцент2 2 2 3 3 5 4" xfId="6370"/>
    <cellStyle name="20% - Акцент2 2 2 3 3 5 5" xfId="6371"/>
    <cellStyle name="20% - Акцент2 2 2 3 3 5 6" xfId="6372"/>
    <cellStyle name="20% - Акцент2 2 2 3 3 5 7" xfId="6373"/>
    <cellStyle name="20% - Акцент2 2 2 3 3 5 8" xfId="6374"/>
    <cellStyle name="20% - Акцент2 2 2 3 3 5 9" xfId="6375"/>
    <cellStyle name="20% - Акцент2 2 2 3 3 6" xfId="6376"/>
    <cellStyle name="20% - Акцент2 2 2 3 3 6 2" xfId="6377"/>
    <cellStyle name="20% - Акцент2 2 2 3 3 6 2 2" xfId="6378"/>
    <cellStyle name="20% - Акцент2 2 2 3 3 6 3" xfId="6379"/>
    <cellStyle name="20% - Акцент2 2 2 3 3 6 4" xfId="6380"/>
    <cellStyle name="20% - Акцент2 2 2 3 3 6 5" xfId="6381"/>
    <cellStyle name="20% - Акцент2 2 2 3 3 6 6" xfId="6382"/>
    <cellStyle name="20% - Акцент2 2 2 3 3 6 7" xfId="6383"/>
    <cellStyle name="20% - Акцент2 2 2 3 3 7" xfId="6384"/>
    <cellStyle name="20% - Акцент2 2 2 3 3 7 2" xfId="6385"/>
    <cellStyle name="20% - Акцент2 2 2 3 3 8" xfId="6386"/>
    <cellStyle name="20% - Акцент2 2 2 3 3 9" xfId="6387"/>
    <cellStyle name="20% - Акцент2 2 2 3 4" xfId="6388"/>
    <cellStyle name="20% - Акцент2 2 2 3 4 10" xfId="6389"/>
    <cellStyle name="20% - Акцент2 2 2 3 4 11" xfId="6390"/>
    <cellStyle name="20% - Акцент2 2 2 3 4 12" xfId="6391"/>
    <cellStyle name="20% - Акцент2 2 2 3 4 13" xfId="6392"/>
    <cellStyle name="20% - Акцент2 2 2 3 4 2" xfId="6393"/>
    <cellStyle name="20% - Акцент2 2 2 3 4 2 10" xfId="6394"/>
    <cellStyle name="20% - Акцент2 2 2 3 4 2 2" xfId="6395"/>
    <cellStyle name="20% - Акцент2 2 2 3 4 2 2 2" xfId="6396"/>
    <cellStyle name="20% - Акцент2 2 2 3 4 2 2 2 2" xfId="6397"/>
    <cellStyle name="20% - Акцент2 2 2 3 4 2 2 2 2 2" xfId="6398"/>
    <cellStyle name="20% - Акцент2 2 2 3 4 2 2 2 3" xfId="6399"/>
    <cellStyle name="20% - Акцент2 2 2 3 4 2 2 2 4" xfId="6400"/>
    <cellStyle name="20% - Акцент2 2 2 3 4 2 2 2 5" xfId="6401"/>
    <cellStyle name="20% - Акцент2 2 2 3 4 2 2 2 6" xfId="6402"/>
    <cellStyle name="20% - Акцент2 2 2 3 4 2 2 2 7" xfId="6403"/>
    <cellStyle name="20% - Акцент2 2 2 3 4 2 2 3" xfId="6404"/>
    <cellStyle name="20% - Акцент2 2 2 3 4 2 2 3 2" xfId="6405"/>
    <cellStyle name="20% - Акцент2 2 2 3 4 2 2 4" xfId="6406"/>
    <cellStyle name="20% - Акцент2 2 2 3 4 2 2 5" xfId="6407"/>
    <cellStyle name="20% - Акцент2 2 2 3 4 2 2 6" xfId="6408"/>
    <cellStyle name="20% - Акцент2 2 2 3 4 2 2 7" xfId="6409"/>
    <cellStyle name="20% - Акцент2 2 2 3 4 2 2 8" xfId="6410"/>
    <cellStyle name="20% - Акцент2 2 2 3 4 2 2 9" xfId="6411"/>
    <cellStyle name="20% - Акцент2 2 2 3 4 2 3" xfId="6412"/>
    <cellStyle name="20% - Акцент2 2 2 3 4 2 3 2" xfId="6413"/>
    <cellStyle name="20% - Акцент2 2 2 3 4 2 3 2 2" xfId="6414"/>
    <cellStyle name="20% - Акцент2 2 2 3 4 2 3 3" xfId="6415"/>
    <cellStyle name="20% - Акцент2 2 2 3 4 2 3 4" xfId="6416"/>
    <cellStyle name="20% - Акцент2 2 2 3 4 2 3 5" xfId="6417"/>
    <cellStyle name="20% - Акцент2 2 2 3 4 2 3 6" xfId="6418"/>
    <cellStyle name="20% - Акцент2 2 2 3 4 2 3 7" xfId="6419"/>
    <cellStyle name="20% - Акцент2 2 2 3 4 2 4" xfId="6420"/>
    <cellStyle name="20% - Акцент2 2 2 3 4 2 4 2" xfId="6421"/>
    <cellStyle name="20% - Акцент2 2 2 3 4 2 5" xfId="6422"/>
    <cellStyle name="20% - Акцент2 2 2 3 4 2 6" xfId="6423"/>
    <cellStyle name="20% - Акцент2 2 2 3 4 2 7" xfId="6424"/>
    <cellStyle name="20% - Акцент2 2 2 3 4 2 8" xfId="6425"/>
    <cellStyle name="20% - Акцент2 2 2 3 4 2 9" xfId="6426"/>
    <cellStyle name="20% - Акцент2 2 2 3 4 3" xfId="6427"/>
    <cellStyle name="20% - Акцент2 2 2 3 4 3 10" xfId="6428"/>
    <cellStyle name="20% - Акцент2 2 2 3 4 3 2" xfId="6429"/>
    <cellStyle name="20% - Акцент2 2 2 3 4 3 2 2" xfId="6430"/>
    <cellStyle name="20% - Акцент2 2 2 3 4 3 2 2 2" xfId="6431"/>
    <cellStyle name="20% - Акцент2 2 2 3 4 3 2 2 2 2" xfId="6432"/>
    <cellStyle name="20% - Акцент2 2 2 3 4 3 2 2 3" xfId="6433"/>
    <cellStyle name="20% - Акцент2 2 2 3 4 3 2 2 4" xfId="6434"/>
    <cellStyle name="20% - Акцент2 2 2 3 4 3 2 2 5" xfId="6435"/>
    <cellStyle name="20% - Акцент2 2 2 3 4 3 2 2 6" xfId="6436"/>
    <cellStyle name="20% - Акцент2 2 2 3 4 3 2 2 7" xfId="6437"/>
    <cellStyle name="20% - Акцент2 2 2 3 4 3 2 3" xfId="6438"/>
    <cellStyle name="20% - Акцент2 2 2 3 4 3 2 3 2" xfId="6439"/>
    <cellStyle name="20% - Акцент2 2 2 3 4 3 2 4" xfId="6440"/>
    <cellStyle name="20% - Акцент2 2 2 3 4 3 2 5" xfId="6441"/>
    <cellStyle name="20% - Акцент2 2 2 3 4 3 2 6" xfId="6442"/>
    <cellStyle name="20% - Акцент2 2 2 3 4 3 2 7" xfId="6443"/>
    <cellStyle name="20% - Акцент2 2 2 3 4 3 2 8" xfId="6444"/>
    <cellStyle name="20% - Акцент2 2 2 3 4 3 2 9" xfId="6445"/>
    <cellStyle name="20% - Акцент2 2 2 3 4 3 3" xfId="6446"/>
    <cellStyle name="20% - Акцент2 2 2 3 4 3 3 2" xfId="6447"/>
    <cellStyle name="20% - Акцент2 2 2 3 4 3 3 2 2" xfId="6448"/>
    <cellStyle name="20% - Акцент2 2 2 3 4 3 3 3" xfId="6449"/>
    <cellStyle name="20% - Акцент2 2 2 3 4 3 3 4" xfId="6450"/>
    <cellStyle name="20% - Акцент2 2 2 3 4 3 3 5" xfId="6451"/>
    <cellStyle name="20% - Акцент2 2 2 3 4 3 3 6" xfId="6452"/>
    <cellStyle name="20% - Акцент2 2 2 3 4 3 3 7" xfId="6453"/>
    <cellStyle name="20% - Акцент2 2 2 3 4 3 4" xfId="6454"/>
    <cellStyle name="20% - Акцент2 2 2 3 4 3 4 2" xfId="6455"/>
    <cellStyle name="20% - Акцент2 2 2 3 4 3 5" xfId="6456"/>
    <cellStyle name="20% - Акцент2 2 2 3 4 3 6" xfId="6457"/>
    <cellStyle name="20% - Акцент2 2 2 3 4 3 7" xfId="6458"/>
    <cellStyle name="20% - Акцент2 2 2 3 4 3 8" xfId="6459"/>
    <cellStyle name="20% - Акцент2 2 2 3 4 3 9" xfId="6460"/>
    <cellStyle name="20% - Акцент2 2 2 3 4 4" xfId="6461"/>
    <cellStyle name="20% - Акцент2 2 2 3 4 4 2" xfId="6462"/>
    <cellStyle name="20% - Акцент2 2 2 3 4 4 2 2" xfId="6463"/>
    <cellStyle name="20% - Акцент2 2 2 3 4 4 2 2 2" xfId="6464"/>
    <cellStyle name="20% - Акцент2 2 2 3 4 4 2 3" xfId="6465"/>
    <cellStyle name="20% - Акцент2 2 2 3 4 4 2 4" xfId="6466"/>
    <cellStyle name="20% - Акцент2 2 2 3 4 4 2 5" xfId="6467"/>
    <cellStyle name="20% - Акцент2 2 2 3 4 4 2 6" xfId="6468"/>
    <cellStyle name="20% - Акцент2 2 2 3 4 4 2 7" xfId="6469"/>
    <cellStyle name="20% - Акцент2 2 2 3 4 4 3" xfId="6470"/>
    <cellStyle name="20% - Акцент2 2 2 3 4 4 3 2" xfId="6471"/>
    <cellStyle name="20% - Акцент2 2 2 3 4 4 4" xfId="6472"/>
    <cellStyle name="20% - Акцент2 2 2 3 4 4 5" xfId="6473"/>
    <cellStyle name="20% - Акцент2 2 2 3 4 4 6" xfId="6474"/>
    <cellStyle name="20% - Акцент2 2 2 3 4 4 7" xfId="6475"/>
    <cellStyle name="20% - Акцент2 2 2 3 4 4 8" xfId="6476"/>
    <cellStyle name="20% - Акцент2 2 2 3 4 4 9" xfId="6477"/>
    <cellStyle name="20% - Акцент2 2 2 3 4 5" xfId="6478"/>
    <cellStyle name="20% - Акцент2 2 2 3 4 5 2" xfId="6479"/>
    <cellStyle name="20% - Акцент2 2 2 3 4 5 2 2" xfId="6480"/>
    <cellStyle name="20% - Акцент2 2 2 3 4 5 2 2 2" xfId="6481"/>
    <cellStyle name="20% - Акцент2 2 2 3 4 5 2 3" xfId="6482"/>
    <cellStyle name="20% - Акцент2 2 2 3 4 5 2 4" xfId="6483"/>
    <cellStyle name="20% - Акцент2 2 2 3 4 5 2 5" xfId="6484"/>
    <cellStyle name="20% - Акцент2 2 2 3 4 5 2 6" xfId="6485"/>
    <cellStyle name="20% - Акцент2 2 2 3 4 5 2 7" xfId="6486"/>
    <cellStyle name="20% - Акцент2 2 2 3 4 5 3" xfId="6487"/>
    <cellStyle name="20% - Акцент2 2 2 3 4 5 3 2" xfId="6488"/>
    <cellStyle name="20% - Акцент2 2 2 3 4 5 4" xfId="6489"/>
    <cellStyle name="20% - Акцент2 2 2 3 4 5 5" xfId="6490"/>
    <cellStyle name="20% - Акцент2 2 2 3 4 5 6" xfId="6491"/>
    <cellStyle name="20% - Акцент2 2 2 3 4 5 7" xfId="6492"/>
    <cellStyle name="20% - Акцент2 2 2 3 4 5 8" xfId="6493"/>
    <cellStyle name="20% - Акцент2 2 2 3 4 5 9" xfId="6494"/>
    <cellStyle name="20% - Акцент2 2 2 3 4 6" xfId="6495"/>
    <cellStyle name="20% - Акцент2 2 2 3 4 6 2" xfId="6496"/>
    <cellStyle name="20% - Акцент2 2 2 3 4 6 2 2" xfId="6497"/>
    <cellStyle name="20% - Акцент2 2 2 3 4 6 3" xfId="6498"/>
    <cellStyle name="20% - Акцент2 2 2 3 4 6 4" xfId="6499"/>
    <cellStyle name="20% - Акцент2 2 2 3 4 6 5" xfId="6500"/>
    <cellStyle name="20% - Акцент2 2 2 3 4 6 6" xfId="6501"/>
    <cellStyle name="20% - Акцент2 2 2 3 4 6 7" xfId="6502"/>
    <cellStyle name="20% - Акцент2 2 2 3 4 7" xfId="6503"/>
    <cellStyle name="20% - Акцент2 2 2 3 4 7 2" xfId="6504"/>
    <cellStyle name="20% - Акцент2 2 2 3 4 8" xfId="6505"/>
    <cellStyle name="20% - Акцент2 2 2 3 4 9" xfId="6506"/>
    <cellStyle name="20% - Акцент2 2 2 3 5" xfId="6507"/>
    <cellStyle name="20% - Акцент2 2 2 3 5 10" xfId="6508"/>
    <cellStyle name="20% - Акцент2 2 2 3 5 2" xfId="6509"/>
    <cellStyle name="20% - Акцент2 2 2 3 5 2 2" xfId="6510"/>
    <cellStyle name="20% - Акцент2 2 2 3 5 2 2 2" xfId="6511"/>
    <cellStyle name="20% - Акцент2 2 2 3 5 2 2 2 2" xfId="6512"/>
    <cellStyle name="20% - Акцент2 2 2 3 5 2 2 3" xfId="6513"/>
    <cellStyle name="20% - Акцент2 2 2 3 5 2 2 4" xfId="6514"/>
    <cellStyle name="20% - Акцент2 2 2 3 5 2 2 5" xfId="6515"/>
    <cellStyle name="20% - Акцент2 2 2 3 5 2 2 6" xfId="6516"/>
    <cellStyle name="20% - Акцент2 2 2 3 5 2 2 7" xfId="6517"/>
    <cellStyle name="20% - Акцент2 2 2 3 5 2 3" xfId="6518"/>
    <cellStyle name="20% - Акцент2 2 2 3 5 2 3 2" xfId="6519"/>
    <cellStyle name="20% - Акцент2 2 2 3 5 2 4" xfId="6520"/>
    <cellStyle name="20% - Акцент2 2 2 3 5 2 5" xfId="6521"/>
    <cellStyle name="20% - Акцент2 2 2 3 5 2 6" xfId="6522"/>
    <cellStyle name="20% - Акцент2 2 2 3 5 2 7" xfId="6523"/>
    <cellStyle name="20% - Акцент2 2 2 3 5 2 8" xfId="6524"/>
    <cellStyle name="20% - Акцент2 2 2 3 5 2 9" xfId="6525"/>
    <cellStyle name="20% - Акцент2 2 2 3 5 3" xfId="6526"/>
    <cellStyle name="20% - Акцент2 2 2 3 5 3 2" xfId="6527"/>
    <cellStyle name="20% - Акцент2 2 2 3 5 3 2 2" xfId="6528"/>
    <cellStyle name="20% - Акцент2 2 2 3 5 3 3" xfId="6529"/>
    <cellStyle name="20% - Акцент2 2 2 3 5 3 4" xfId="6530"/>
    <cellStyle name="20% - Акцент2 2 2 3 5 3 5" xfId="6531"/>
    <cellStyle name="20% - Акцент2 2 2 3 5 3 6" xfId="6532"/>
    <cellStyle name="20% - Акцент2 2 2 3 5 3 7" xfId="6533"/>
    <cellStyle name="20% - Акцент2 2 2 3 5 4" xfId="6534"/>
    <cellStyle name="20% - Акцент2 2 2 3 5 4 2" xfId="6535"/>
    <cellStyle name="20% - Акцент2 2 2 3 5 5" xfId="6536"/>
    <cellStyle name="20% - Акцент2 2 2 3 5 6" xfId="6537"/>
    <cellStyle name="20% - Акцент2 2 2 3 5 7" xfId="6538"/>
    <cellStyle name="20% - Акцент2 2 2 3 5 8" xfId="6539"/>
    <cellStyle name="20% - Акцент2 2 2 3 5 9" xfId="6540"/>
    <cellStyle name="20% - Акцент2 2 2 3 6" xfId="6541"/>
    <cellStyle name="20% - Акцент2 2 2 3 6 10" xfId="6542"/>
    <cellStyle name="20% - Акцент2 2 2 3 6 2" xfId="6543"/>
    <cellStyle name="20% - Акцент2 2 2 3 6 2 2" xfId="6544"/>
    <cellStyle name="20% - Акцент2 2 2 3 6 2 2 2" xfId="6545"/>
    <cellStyle name="20% - Акцент2 2 2 3 6 2 2 2 2" xfId="6546"/>
    <cellStyle name="20% - Акцент2 2 2 3 6 2 2 3" xfId="6547"/>
    <cellStyle name="20% - Акцент2 2 2 3 6 2 2 4" xfId="6548"/>
    <cellStyle name="20% - Акцент2 2 2 3 6 2 2 5" xfId="6549"/>
    <cellStyle name="20% - Акцент2 2 2 3 6 2 2 6" xfId="6550"/>
    <cellStyle name="20% - Акцент2 2 2 3 6 2 2 7" xfId="6551"/>
    <cellStyle name="20% - Акцент2 2 2 3 6 2 3" xfId="6552"/>
    <cellStyle name="20% - Акцент2 2 2 3 6 2 3 2" xfId="6553"/>
    <cellStyle name="20% - Акцент2 2 2 3 6 2 4" xfId="6554"/>
    <cellStyle name="20% - Акцент2 2 2 3 6 2 5" xfId="6555"/>
    <cellStyle name="20% - Акцент2 2 2 3 6 2 6" xfId="6556"/>
    <cellStyle name="20% - Акцент2 2 2 3 6 2 7" xfId="6557"/>
    <cellStyle name="20% - Акцент2 2 2 3 6 2 8" xfId="6558"/>
    <cellStyle name="20% - Акцент2 2 2 3 6 2 9" xfId="6559"/>
    <cellStyle name="20% - Акцент2 2 2 3 6 3" xfId="6560"/>
    <cellStyle name="20% - Акцент2 2 2 3 6 3 2" xfId="6561"/>
    <cellStyle name="20% - Акцент2 2 2 3 6 3 2 2" xfId="6562"/>
    <cellStyle name="20% - Акцент2 2 2 3 6 3 3" xfId="6563"/>
    <cellStyle name="20% - Акцент2 2 2 3 6 3 4" xfId="6564"/>
    <cellStyle name="20% - Акцент2 2 2 3 6 3 5" xfId="6565"/>
    <cellStyle name="20% - Акцент2 2 2 3 6 3 6" xfId="6566"/>
    <cellStyle name="20% - Акцент2 2 2 3 6 3 7" xfId="6567"/>
    <cellStyle name="20% - Акцент2 2 2 3 6 4" xfId="6568"/>
    <cellStyle name="20% - Акцент2 2 2 3 6 4 2" xfId="6569"/>
    <cellStyle name="20% - Акцент2 2 2 3 6 5" xfId="6570"/>
    <cellStyle name="20% - Акцент2 2 2 3 6 6" xfId="6571"/>
    <cellStyle name="20% - Акцент2 2 2 3 6 7" xfId="6572"/>
    <cellStyle name="20% - Акцент2 2 2 3 6 8" xfId="6573"/>
    <cellStyle name="20% - Акцент2 2 2 3 6 9" xfId="6574"/>
    <cellStyle name="20% - Акцент2 2 2 3 7" xfId="6575"/>
    <cellStyle name="20% - Акцент2 2 2 3 7 2" xfId="6576"/>
    <cellStyle name="20% - Акцент2 2 2 3 7 2 2" xfId="6577"/>
    <cellStyle name="20% - Акцент2 2 2 3 7 2 2 2" xfId="6578"/>
    <cellStyle name="20% - Акцент2 2 2 3 7 2 3" xfId="6579"/>
    <cellStyle name="20% - Акцент2 2 2 3 7 2 4" xfId="6580"/>
    <cellStyle name="20% - Акцент2 2 2 3 7 2 5" xfId="6581"/>
    <cellStyle name="20% - Акцент2 2 2 3 7 2 6" xfId="6582"/>
    <cellStyle name="20% - Акцент2 2 2 3 7 2 7" xfId="6583"/>
    <cellStyle name="20% - Акцент2 2 2 3 7 3" xfId="6584"/>
    <cellStyle name="20% - Акцент2 2 2 3 7 3 2" xfId="6585"/>
    <cellStyle name="20% - Акцент2 2 2 3 7 4" xfId="6586"/>
    <cellStyle name="20% - Акцент2 2 2 3 7 5" xfId="6587"/>
    <cellStyle name="20% - Акцент2 2 2 3 7 6" xfId="6588"/>
    <cellStyle name="20% - Акцент2 2 2 3 7 7" xfId="6589"/>
    <cellStyle name="20% - Акцент2 2 2 3 7 8" xfId="6590"/>
    <cellStyle name="20% - Акцент2 2 2 3 7 9" xfId="6591"/>
    <cellStyle name="20% - Акцент2 2 2 3 8" xfId="6592"/>
    <cellStyle name="20% - Акцент2 2 2 3 8 2" xfId="6593"/>
    <cellStyle name="20% - Акцент2 2 2 3 8 2 2" xfId="6594"/>
    <cellStyle name="20% - Акцент2 2 2 3 8 2 2 2" xfId="6595"/>
    <cellStyle name="20% - Акцент2 2 2 3 8 2 3" xfId="6596"/>
    <cellStyle name="20% - Акцент2 2 2 3 8 2 4" xfId="6597"/>
    <cellStyle name="20% - Акцент2 2 2 3 8 2 5" xfId="6598"/>
    <cellStyle name="20% - Акцент2 2 2 3 8 2 6" xfId="6599"/>
    <cellStyle name="20% - Акцент2 2 2 3 8 2 7" xfId="6600"/>
    <cellStyle name="20% - Акцент2 2 2 3 8 3" xfId="6601"/>
    <cellStyle name="20% - Акцент2 2 2 3 8 3 2" xfId="6602"/>
    <cellStyle name="20% - Акцент2 2 2 3 8 4" xfId="6603"/>
    <cellStyle name="20% - Акцент2 2 2 3 8 5" xfId="6604"/>
    <cellStyle name="20% - Акцент2 2 2 3 8 6" xfId="6605"/>
    <cellStyle name="20% - Акцент2 2 2 3 8 7" xfId="6606"/>
    <cellStyle name="20% - Акцент2 2 2 3 8 8" xfId="6607"/>
    <cellStyle name="20% - Акцент2 2 2 3 8 9" xfId="6608"/>
    <cellStyle name="20% - Акцент2 2 2 3 9" xfId="6609"/>
    <cellStyle name="20% - Акцент2 2 2 3 9 2" xfId="6610"/>
    <cellStyle name="20% - Акцент2 2 2 3 9 2 2" xfId="6611"/>
    <cellStyle name="20% - Акцент2 2 2 3 9 2 2 2" xfId="6612"/>
    <cellStyle name="20% - Акцент2 2 2 3 9 2 3" xfId="6613"/>
    <cellStyle name="20% - Акцент2 2 2 3 9 2 4" xfId="6614"/>
    <cellStyle name="20% - Акцент2 2 2 3 9 2 5" xfId="6615"/>
    <cellStyle name="20% - Акцент2 2 2 3 9 2 6" xfId="6616"/>
    <cellStyle name="20% - Акцент2 2 2 3 9 2 7" xfId="6617"/>
    <cellStyle name="20% - Акцент2 2 2 3 9 3" xfId="6618"/>
    <cellStyle name="20% - Акцент2 2 2 3 9 3 2" xfId="6619"/>
    <cellStyle name="20% - Акцент2 2 2 3 9 4" xfId="6620"/>
    <cellStyle name="20% - Акцент2 2 2 3 9 5" xfId="6621"/>
    <cellStyle name="20% - Акцент2 2 2 3 9 6" xfId="6622"/>
    <cellStyle name="20% - Акцент2 2 2 3 9 7" xfId="6623"/>
    <cellStyle name="20% - Акцент2 2 2 3 9 8" xfId="6624"/>
    <cellStyle name="20% - Акцент2 2 2 3 9 9" xfId="6625"/>
    <cellStyle name="20% - Акцент2 2 2 4" xfId="6626"/>
    <cellStyle name="20% - Акцент2 2 2 4 10" xfId="6627"/>
    <cellStyle name="20% - Акцент2 2 2 4 11" xfId="6628"/>
    <cellStyle name="20% - Акцент2 2 2 4 12" xfId="6629"/>
    <cellStyle name="20% - Акцент2 2 2 4 13" xfId="6630"/>
    <cellStyle name="20% - Акцент2 2 2 4 14" xfId="6631"/>
    <cellStyle name="20% - Акцент2 2 2 4 2" xfId="6632"/>
    <cellStyle name="20% - Акцент2 2 2 4 2 10" xfId="6633"/>
    <cellStyle name="20% - Акцент2 2 2 4 2 2" xfId="6634"/>
    <cellStyle name="20% - Акцент2 2 2 4 2 2 2" xfId="6635"/>
    <cellStyle name="20% - Акцент2 2 2 4 2 2 2 2" xfId="6636"/>
    <cellStyle name="20% - Акцент2 2 2 4 2 2 2 2 2" xfId="6637"/>
    <cellStyle name="20% - Акцент2 2 2 4 2 2 2 3" xfId="6638"/>
    <cellStyle name="20% - Акцент2 2 2 4 2 2 2 4" xfId="6639"/>
    <cellStyle name="20% - Акцент2 2 2 4 2 2 2 5" xfId="6640"/>
    <cellStyle name="20% - Акцент2 2 2 4 2 2 2 6" xfId="6641"/>
    <cellStyle name="20% - Акцент2 2 2 4 2 2 2 7" xfId="6642"/>
    <cellStyle name="20% - Акцент2 2 2 4 2 2 3" xfId="6643"/>
    <cellStyle name="20% - Акцент2 2 2 4 2 2 3 2" xfId="6644"/>
    <cellStyle name="20% - Акцент2 2 2 4 2 2 4" xfId="6645"/>
    <cellStyle name="20% - Акцент2 2 2 4 2 2 5" xfId="6646"/>
    <cellStyle name="20% - Акцент2 2 2 4 2 2 6" xfId="6647"/>
    <cellStyle name="20% - Акцент2 2 2 4 2 2 7" xfId="6648"/>
    <cellStyle name="20% - Акцент2 2 2 4 2 2 8" xfId="6649"/>
    <cellStyle name="20% - Акцент2 2 2 4 2 2 9" xfId="6650"/>
    <cellStyle name="20% - Акцент2 2 2 4 2 3" xfId="6651"/>
    <cellStyle name="20% - Акцент2 2 2 4 2 3 2" xfId="6652"/>
    <cellStyle name="20% - Акцент2 2 2 4 2 3 2 2" xfId="6653"/>
    <cellStyle name="20% - Акцент2 2 2 4 2 3 3" xfId="6654"/>
    <cellStyle name="20% - Акцент2 2 2 4 2 3 4" xfId="6655"/>
    <cellStyle name="20% - Акцент2 2 2 4 2 3 5" xfId="6656"/>
    <cellStyle name="20% - Акцент2 2 2 4 2 3 6" xfId="6657"/>
    <cellStyle name="20% - Акцент2 2 2 4 2 3 7" xfId="6658"/>
    <cellStyle name="20% - Акцент2 2 2 4 2 4" xfId="6659"/>
    <cellStyle name="20% - Акцент2 2 2 4 2 4 2" xfId="6660"/>
    <cellStyle name="20% - Акцент2 2 2 4 2 5" xfId="6661"/>
    <cellStyle name="20% - Акцент2 2 2 4 2 6" xfId="6662"/>
    <cellStyle name="20% - Акцент2 2 2 4 2 7" xfId="6663"/>
    <cellStyle name="20% - Акцент2 2 2 4 2 8" xfId="6664"/>
    <cellStyle name="20% - Акцент2 2 2 4 2 9" xfId="6665"/>
    <cellStyle name="20% - Акцент2 2 2 4 3" xfId="6666"/>
    <cellStyle name="20% - Акцент2 2 2 4 3 10" xfId="6667"/>
    <cellStyle name="20% - Акцент2 2 2 4 3 2" xfId="6668"/>
    <cellStyle name="20% - Акцент2 2 2 4 3 2 2" xfId="6669"/>
    <cellStyle name="20% - Акцент2 2 2 4 3 2 2 2" xfId="6670"/>
    <cellStyle name="20% - Акцент2 2 2 4 3 2 2 2 2" xfId="6671"/>
    <cellStyle name="20% - Акцент2 2 2 4 3 2 2 3" xfId="6672"/>
    <cellStyle name="20% - Акцент2 2 2 4 3 2 2 4" xfId="6673"/>
    <cellStyle name="20% - Акцент2 2 2 4 3 2 2 5" xfId="6674"/>
    <cellStyle name="20% - Акцент2 2 2 4 3 2 2 6" xfId="6675"/>
    <cellStyle name="20% - Акцент2 2 2 4 3 2 2 7" xfId="6676"/>
    <cellStyle name="20% - Акцент2 2 2 4 3 2 3" xfId="6677"/>
    <cellStyle name="20% - Акцент2 2 2 4 3 2 3 2" xfId="6678"/>
    <cellStyle name="20% - Акцент2 2 2 4 3 2 4" xfId="6679"/>
    <cellStyle name="20% - Акцент2 2 2 4 3 2 5" xfId="6680"/>
    <cellStyle name="20% - Акцент2 2 2 4 3 2 6" xfId="6681"/>
    <cellStyle name="20% - Акцент2 2 2 4 3 2 7" xfId="6682"/>
    <cellStyle name="20% - Акцент2 2 2 4 3 2 8" xfId="6683"/>
    <cellStyle name="20% - Акцент2 2 2 4 3 2 9" xfId="6684"/>
    <cellStyle name="20% - Акцент2 2 2 4 3 3" xfId="6685"/>
    <cellStyle name="20% - Акцент2 2 2 4 3 3 2" xfId="6686"/>
    <cellStyle name="20% - Акцент2 2 2 4 3 3 2 2" xfId="6687"/>
    <cellStyle name="20% - Акцент2 2 2 4 3 3 3" xfId="6688"/>
    <cellStyle name="20% - Акцент2 2 2 4 3 3 4" xfId="6689"/>
    <cellStyle name="20% - Акцент2 2 2 4 3 3 5" xfId="6690"/>
    <cellStyle name="20% - Акцент2 2 2 4 3 3 6" xfId="6691"/>
    <cellStyle name="20% - Акцент2 2 2 4 3 3 7" xfId="6692"/>
    <cellStyle name="20% - Акцент2 2 2 4 3 4" xfId="6693"/>
    <cellStyle name="20% - Акцент2 2 2 4 3 4 2" xfId="6694"/>
    <cellStyle name="20% - Акцент2 2 2 4 3 5" xfId="6695"/>
    <cellStyle name="20% - Акцент2 2 2 4 3 6" xfId="6696"/>
    <cellStyle name="20% - Акцент2 2 2 4 3 7" xfId="6697"/>
    <cellStyle name="20% - Акцент2 2 2 4 3 8" xfId="6698"/>
    <cellStyle name="20% - Акцент2 2 2 4 3 9" xfId="6699"/>
    <cellStyle name="20% - Акцент2 2 2 4 4" xfId="6700"/>
    <cellStyle name="20% - Акцент2 2 2 4 4 10" xfId="6701"/>
    <cellStyle name="20% - Акцент2 2 2 4 4 2" xfId="6702"/>
    <cellStyle name="20% - Акцент2 2 2 4 4 2 2" xfId="6703"/>
    <cellStyle name="20% - Акцент2 2 2 4 4 2 2 2" xfId="6704"/>
    <cellStyle name="20% - Акцент2 2 2 4 4 2 2 2 2" xfId="6705"/>
    <cellStyle name="20% - Акцент2 2 2 4 4 2 2 3" xfId="6706"/>
    <cellStyle name="20% - Акцент2 2 2 4 4 2 2 4" xfId="6707"/>
    <cellStyle name="20% - Акцент2 2 2 4 4 2 2 5" xfId="6708"/>
    <cellStyle name="20% - Акцент2 2 2 4 4 2 2 6" xfId="6709"/>
    <cellStyle name="20% - Акцент2 2 2 4 4 2 2 7" xfId="6710"/>
    <cellStyle name="20% - Акцент2 2 2 4 4 2 3" xfId="6711"/>
    <cellStyle name="20% - Акцент2 2 2 4 4 2 3 2" xfId="6712"/>
    <cellStyle name="20% - Акцент2 2 2 4 4 2 4" xfId="6713"/>
    <cellStyle name="20% - Акцент2 2 2 4 4 2 5" xfId="6714"/>
    <cellStyle name="20% - Акцент2 2 2 4 4 2 6" xfId="6715"/>
    <cellStyle name="20% - Акцент2 2 2 4 4 2 7" xfId="6716"/>
    <cellStyle name="20% - Акцент2 2 2 4 4 2 8" xfId="6717"/>
    <cellStyle name="20% - Акцент2 2 2 4 4 2 9" xfId="6718"/>
    <cellStyle name="20% - Акцент2 2 2 4 4 3" xfId="6719"/>
    <cellStyle name="20% - Акцент2 2 2 4 4 3 2" xfId="6720"/>
    <cellStyle name="20% - Акцент2 2 2 4 4 3 2 2" xfId="6721"/>
    <cellStyle name="20% - Акцент2 2 2 4 4 3 3" xfId="6722"/>
    <cellStyle name="20% - Акцент2 2 2 4 4 3 4" xfId="6723"/>
    <cellStyle name="20% - Акцент2 2 2 4 4 3 5" xfId="6724"/>
    <cellStyle name="20% - Акцент2 2 2 4 4 3 6" xfId="6725"/>
    <cellStyle name="20% - Акцент2 2 2 4 4 3 7" xfId="6726"/>
    <cellStyle name="20% - Акцент2 2 2 4 4 4" xfId="6727"/>
    <cellStyle name="20% - Акцент2 2 2 4 4 4 2" xfId="6728"/>
    <cellStyle name="20% - Акцент2 2 2 4 4 5" xfId="6729"/>
    <cellStyle name="20% - Акцент2 2 2 4 4 6" xfId="6730"/>
    <cellStyle name="20% - Акцент2 2 2 4 4 7" xfId="6731"/>
    <cellStyle name="20% - Акцент2 2 2 4 4 8" xfId="6732"/>
    <cellStyle name="20% - Акцент2 2 2 4 4 9" xfId="6733"/>
    <cellStyle name="20% - Акцент2 2 2 4 5" xfId="6734"/>
    <cellStyle name="20% - Акцент2 2 2 4 5 2" xfId="6735"/>
    <cellStyle name="20% - Акцент2 2 2 4 5 2 2" xfId="6736"/>
    <cellStyle name="20% - Акцент2 2 2 4 5 2 2 2" xfId="6737"/>
    <cellStyle name="20% - Акцент2 2 2 4 5 2 3" xfId="6738"/>
    <cellStyle name="20% - Акцент2 2 2 4 5 2 4" xfId="6739"/>
    <cellStyle name="20% - Акцент2 2 2 4 5 2 5" xfId="6740"/>
    <cellStyle name="20% - Акцент2 2 2 4 5 2 6" xfId="6741"/>
    <cellStyle name="20% - Акцент2 2 2 4 5 2 7" xfId="6742"/>
    <cellStyle name="20% - Акцент2 2 2 4 5 3" xfId="6743"/>
    <cellStyle name="20% - Акцент2 2 2 4 5 3 2" xfId="6744"/>
    <cellStyle name="20% - Акцент2 2 2 4 5 4" xfId="6745"/>
    <cellStyle name="20% - Акцент2 2 2 4 5 5" xfId="6746"/>
    <cellStyle name="20% - Акцент2 2 2 4 5 6" xfId="6747"/>
    <cellStyle name="20% - Акцент2 2 2 4 5 7" xfId="6748"/>
    <cellStyle name="20% - Акцент2 2 2 4 5 8" xfId="6749"/>
    <cellStyle name="20% - Акцент2 2 2 4 5 9" xfId="6750"/>
    <cellStyle name="20% - Акцент2 2 2 4 6" xfId="6751"/>
    <cellStyle name="20% - Акцент2 2 2 4 6 2" xfId="6752"/>
    <cellStyle name="20% - Акцент2 2 2 4 6 2 2" xfId="6753"/>
    <cellStyle name="20% - Акцент2 2 2 4 6 2 2 2" xfId="6754"/>
    <cellStyle name="20% - Акцент2 2 2 4 6 2 3" xfId="6755"/>
    <cellStyle name="20% - Акцент2 2 2 4 6 2 4" xfId="6756"/>
    <cellStyle name="20% - Акцент2 2 2 4 6 2 5" xfId="6757"/>
    <cellStyle name="20% - Акцент2 2 2 4 6 2 6" xfId="6758"/>
    <cellStyle name="20% - Акцент2 2 2 4 6 2 7" xfId="6759"/>
    <cellStyle name="20% - Акцент2 2 2 4 6 3" xfId="6760"/>
    <cellStyle name="20% - Акцент2 2 2 4 6 3 2" xfId="6761"/>
    <cellStyle name="20% - Акцент2 2 2 4 6 4" xfId="6762"/>
    <cellStyle name="20% - Акцент2 2 2 4 6 5" xfId="6763"/>
    <cellStyle name="20% - Акцент2 2 2 4 6 6" xfId="6764"/>
    <cellStyle name="20% - Акцент2 2 2 4 6 7" xfId="6765"/>
    <cellStyle name="20% - Акцент2 2 2 4 6 8" xfId="6766"/>
    <cellStyle name="20% - Акцент2 2 2 4 6 9" xfId="6767"/>
    <cellStyle name="20% - Акцент2 2 2 4 7" xfId="6768"/>
    <cellStyle name="20% - Акцент2 2 2 4 7 2" xfId="6769"/>
    <cellStyle name="20% - Акцент2 2 2 4 7 2 2" xfId="6770"/>
    <cellStyle name="20% - Акцент2 2 2 4 7 3" xfId="6771"/>
    <cellStyle name="20% - Акцент2 2 2 4 7 4" xfId="6772"/>
    <cellStyle name="20% - Акцент2 2 2 4 7 5" xfId="6773"/>
    <cellStyle name="20% - Акцент2 2 2 4 7 6" xfId="6774"/>
    <cellStyle name="20% - Акцент2 2 2 4 7 7" xfId="6775"/>
    <cellStyle name="20% - Акцент2 2 2 4 8" xfId="6776"/>
    <cellStyle name="20% - Акцент2 2 2 4 8 2" xfId="6777"/>
    <cellStyle name="20% - Акцент2 2 2 4 9" xfId="6778"/>
    <cellStyle name="20% - Акцент2 2 2 5" xfId="6779"/>
    <cellStyle name="20% - Акцент2 2 2 5 10" xfId="6780"/>
    <cellStyle name="20% - Акцент2 2 2 5 11" xfId="6781"/>
    <cellStyle name="20% - Акцент2 2 2 5 12" xfId="6782"/>
    <cellStyle name="20% - Акцент2 2 2 5 13" xfId="6783"/>
    <cellStyle name="20% - Акцент2 2 2 5 14" xfId="6784"/>
    <cellStyle name="20% - Акцент2 2 2 5 2" xfId="6785"/>
    <cellStyle name="20% - Акцент2 2 2 5 2 10" xfId="6786"/>
    <cellStyle name="20% - Акцент2 2 2 5 2 2" xfId="6787"/>
    <cellStyle name="20% - Акцент2 2 2 5 2 2 2" xfId="6788"/>
    <cellStyle name="20% - Акцент2 2 2 5 2 2 2 2" xfId="6789"/>
    <cellStyle name="20% - Акцент2 2 2 5 2 2 2 2 2" xfId="6790"/>
    <cellStyle name="20% - Акцент2 2 2 5 2 2 2 3" xfId="6791"/>
    <cellStyle name="20% - Акцент2 2 2 5 2 2 2 4" xfId="6792"/>
    <cellStyle name="20% - Акцент2 2 2 5 2 2 2 5" xfId="6793"/>
    <cellStyle name="20% - Акцент2 2 2 5 2 2 2 6" xfId="6794"/>
    <cellStyle name="20% - Акцент2 2 2 5 2 2 2 7" xfId="6795"/>
    <cellStyle name="20% - Акцент2 2 2 5 2 2 3" xfId="6796"/>
    <cellStyle name="20% - Акцент2 2 2 5 2 2 3 2" xfId="6797"/>
    <cellStyle name="20% - Акцент2 2 2 5 2 2 4" xfId="6798"/>
    <cellStyle name="20% - Акцент2 2 2 5 2 2 5" xfId="6799"/>
    <cellStyle name="20% - Акцент2 2 2 5 2 2 6" xfId="6800"/>
    <cellStyle name="20% - Акцент2 2 2 5 2 2 7" xfId="6801"/>
    <cellStyle name="20% - Акцент2 2 2 5 2 2 8" xfId="6802"/>
    <cellStyle name="20% - Акцент2 2 2 5 2 2 9" xfId="6803"/>
    <cellStyle name="20% - Акцент2 2 2 5 2 3" xfId="6804"/>
    <cellStyle name="20% - Акцент2 2 2 5 2 3 2" xfId="6805"/>
    <cellStyle name="20% - Акцент2 2 2 5 2 3 2 2" xfId="6806"/>
    <cellStyle name="20% - Акцент2 2 2 5 2 3 3" xfId="6807"/>
    <cellStyle name="20% - Акцент2 2 2 5 2 3 4" xfId="6808"/>
    <cellStyle name="20% - Акцент2 2 2 5 2 3 5" xfId="6809"/>
    <cellStyle name="20% - Акцент2 2 2 5 2 3 6" xfId="6810"/>
    <cellStyle name="20% - Акцент2 2 2 5 2 3 7" xfId="6811"/>
    <cellStyle name="20% - Акцент2 2 2 5 2 4" xfId="6812"/>
    <cellStyle name="20% - Акцент2 2 2 5 2 4 2" xfId="6813"/>
    <cellStyle name="20% - Акцент2 2 2 5 2 5" xfId="6814"/>
    <cellStyle name="20% - Акцент2 2 2 5 2 6" xfId="6815"/>
    <cellStyle name="20% - Акцент2 2 2 5 2 7" xfId="6816"/>
    <cellStyle name="20% - Акцент2 2 2 5 2 8" xfId="6817"/>
    <cellStyle name="20% - Акцент2 2 2 5 2 9" xfId="6818"/>
    <cellStyle name="20% - Акцент2 2 2 5 3" xfId="6819"/>
    <cellStyle name="20% - Акцент2 2 2 5 3 10" xfId="6820"/>
    <cellStyle name="20% - Акцент2 2 2 5 3 2" xfId="6821"/>
    <cellStyle name="20% - Акцент2 2 2 5 3 2 2" xfId="6822"/>
    <cellStyle name="20% - Акцент2 2 2 5 3 2 2 2" xfId="6823"/>
    <cellStyle name="20% - Акцент2 2 2 5 3 2 2 2 2" xfId="6824"/>
    <cellStyle name="20% - Акцент2 2 2 5 3 2 2 3" xfId="6825"/>
    <cellStyle name="20% - Акцент2 2 2 5 3 2 2 4" xfId="6826"/>
    <cellStyle name="20% - Акцент2 2 2 5 3 2 2 5" xfId="6827"/>
    <cellStyle name="20% - Акцент2 2 2 5 3 2 2 6" xfId="6828"/>
    <cellStyle name="20% - Акцент2 2 2 5 3 2 2 7" xfId="6829"/>
    <cellStyle name="20% - Акцент2 2 2 5 3 2 3" xfId="6830"/>
    <cellStyle name="20% - Акцент2 2 2 5 3 2 3 2" xfId="6831"/>
    <cellStyle name="20% - Акцент2 2 2 5 3 2 4" xfId="6832"/>
    <cellStyle name="20% - Акцент2 2 2 5 3 2 5" xfId="6833"/>
    <cellStyle name="20% - Акцент2 2 2 5 3 2 6" xfId="6834"/>
    <cellStyle name="20% - Акцент2 2 2 5 3 2 7" xfId="6835"/>
    <cellStyle name="20% - Акцент2 2 2 5 3 2 8" xfId="6836"/>
    <cellStyle name="20% - Акцент2 2 2 5 3 2 9" xfId="6837"/>
    <cellStyle name="20% - Акцент2 2 2 5 3 3" xfId="6838"/>
    <cellStyle name="20% - Акцент2 2 2 5 3 3 2" xfId="6839"/>
    <cellStyle name="20% - Акцент2 2 2 5 3 3 2 2" xfId="6840"/>
    <cellStyle name="20% - Акцент2 2 2 5 3 3 3" xfId="6841"/>
    <cellStyle name="20% - Акцент2 2 2 5 3 3 4" xfId="6842"/>
    <cellStyle name="20% - Акцент2 2 2 5 3 3 5" xfId="6843"/>
    <cellStyle name="20% - Акцент2 2 2 5 3 3 6" xfId="6844"/>
    <cellStyle name="20% - Акцент2 2 2 5 3 3 7" xfId="6845"/>
    <cellStyle name="20% - Акцент2 2 2 5 3 4" xfId="6846"/>
    <cellStyle name="20% - Акцент2 2 2 5 3 4 2" xfId="6847"/>
    <cellStyle name="20% - Акцент2 2 2 5 3 5" xfId="6848"/>
    <cellStyle name="20% - Акцент2 2 2 5 3 6" xfId="6849"/>
    <cellStyle name="20% - Акцент2 2 2 5 3 7" xfId="6850"/>
    <cellStyle name="20% - Акцент2 2 2 5 3 8" xfId="6851"/>
    <cellStyle name="20% - Акцент2 2 2 5 3 9" xfId="6852"/>
    <cellStyle name="20% - Акцент2 2 2 5 4" xfId="6853"/>
    <cellStyle name="20% - Акцент2 2 2 5 4 10" xfId="6854"/>
    <cellStyle name="20% - Акцент2 2 2 5 4 2" xfId="6855"/>
    <cellStyle name="20% - Акцент2 2 2 5 4 2 2" xfId="6856"/>
    <cellStyle name="20% - Акцент2 2 2 5 4 2 2 2" xfId="6857"/>
    <cellStyle name="20% - Акцент2 2 2 5 4 2 2 2 2" xfId="6858"/>
    <cellStyle name="20% - Акцент2 2 2 5 4 2 2 3" xfId="6859"/>
    <cellStyle name="20% - Акцент2 2 2 5 4 2 2 4" xfId="6860"/>
    <cellStyle name="20% - Акцент2 2 2 5 4 2 2 5" xfId="6861"/>
    <cellStyle name="20% - Акцент2 2 2 5 4 2 2 6" xfId="6862"/>
    <cellStyle name="20% - Акцент2 2 2 5 4 2 2 7" xfId="6863"/>
    <cellStyle name="20% - Акцент2 2 2 5 4 2 3" xfId="6864"/>
    <cellStyle name="20% - Акцент2 2 2 5 4 2 3 2" xfId="6865"/>
    <cellStyle name="20% - Акцент2 2 2 5 4 2 4" xfId="6866"/>
    <cellStyle name="20% - Акцент2 2 2 5 4 2 5" xfId="6867"/>
    <cellStyle name="20% - Акцент2 2 2 5 4 2 6" xfId="6868"/>
    <cellStyle name="20% - Акцент2 2 2 5 4 2 7" xfId="6869"/>
    <cellStyle name="20% - Акцент2 2 2 5 4 2 8" xfId="6870"/>
    <cellStyle name="20% - Акцент2 2 2 5 4 2 9" xfId="6871"/>
    <cellStyle name="20% - Акцент2 2 2 5 4 3" xfId="6872"/>
    <cellStyle name="20% - Акцент2 2 2 5 4 3 2" xfId="6873"/>
    <cellStyle name="20% - Акцент2 2 2 5 4 3 2 2" xfId="6874"/>
    <cellStyle name="20% - Акцент2 2 2 5 4 3 3" xfId="6875"/>
    <cellStyle name="20% - Акцент2 2 2 5 4 3 4" xfId="6876"/>
    <cellStyle name="20% - Акцент2 2 2 5 4 3 5" xfId="6877"/>
    <cellStyle name="20% - Акцент2 2 2 5 4 3 6" xfId="6878"/>
    <cellStyle name="20% - Акцент2 2 2 5 4 3 7" xfId="6879"/>
    <cellStyle name="20% - Акцент2 2 2 5 4 4" xfId="6880"/>
    <cellStyle name="20% - Акцент2 2 2 5 4 4 2" xfId="6881"/>
    <cellStyle name="20% - Акцент2 2 2 5 4 5" xfId="6882"/>
    <cellStyle name="20% - Акцент2 2 2 5 4 6" xfId="6883"/>
    <cellStyle name="20% - Акцент2 2 2 5 4 7" xfId="6884"/>
    <cellStyle name="20% - Акцент2 2 2 5 4 8" xfId="6885"/>
    <cellStyle name="20% - Акцент2 2 2 5 4 9" xfId="6886"/>
    <cellStyle name="20% - Акцент2 2 2 5 5" xfId="6887"/>
    <cellStyle name="20% - Акцент2 2 2 5 5 2" xfId="6888"/>
    <cellStyle name="20% - Акцент2 2 2 5 5 2 2" xfId="6889"/>
    <cellStyle name="20% - Акцент2 2 2 5 5 2 2 2" xfId="6890"/>
    <cellStyle name="20% - Акцент2 2 2 5 5 2 3" xfId="6891"/>
    <cellStyle name="20% - Акцент2 2 2 5 5 2 4" xfId="6892"/>
    <cellStyle name="20% - Акцент2 2 2 5 5 2 5" xfId="6893"/>
    <cellStyle name="20% - Акцент2 2 2 5 5 2 6" xfId="6894"/>
    <cellStyle name="20% - Акцент2 2 2 5 5 2 7" xfId="6895"/>
    <cellStyle name="20% - Акцент2 2 2 5 5 3" xfId="6896"/>
    <cellStyle name="20% - Акцент2 2 2 5 5 3 2" xfId="6897"/>
    <cellStyle name="20% - Акцент2 2 2 5 5 4" xfId="6898"/>
    <cellStyle name="20% - Акцент2 2 2 5 5 5" xfId="6899"/>
    <cellStyle name="20% - Акцент2 2 2 5 5 6" xfId="6900"/>
    <cellStyle name="20% - Акцент2 2 2 5 5 7" xfId="6901"/>
    <cellStyle name="20% - Акцент2 2 2 5 5 8" xfId="6902"/>
    <cellStyle name="20% - Акцент2 2 2 5 5 9" xfId="6903"/>
    <cellStyle name="20% - Акцент2 2 2 5 6" xfId="6904"/>
    <cellStyle name="20% - Акцент2 2 2 5 6 2" xfId="6905"/>
    <cellStyle name="20% - Акцент2 2 2 5 6 2 2" xfId="6906"/>
    <cellStyle name="20% - Акцент2 2 2 5 6 2 2 2" xfId="6907"/>
    <cellStyle name="20% - Акцент2 2 2 5 6 2 3" xfId="6908"/>
    <cellStyle name="20% - Акцент2 2 2 5 6 2 4" xfId="6909"/>
    <cellStyle name="20% - Акцент2 2 2 5 6 2 5" xfId="6910"/>
    <cellStyle name="20% - Акцент2 2 2 5 6 2 6" xfId="6911"/>
    <cellStyle name="20% - Акцент2 2 2 5 6 2 7" xfId="6912"/>
    <cellStyle name="20% - Акцент2 2 2 5 6 3" xfId="6913"/>
    <cellStyle name="20% - Акцент2 2 2 5 6 3 2" xfId="6914"/>
    <cellStyle name="20% - Акцент2 2 2 5 6 4" xfId="6915"/>
    <cellStyle name="20% - Акцент2 2 2 5 6 5" xfId="6916"/>
    <cellStyle name="20% - Акцент2 2 2 5 6 6" xfId="6917"/>
    <cellStyle name="20% - Акцент2 2 2 5 6 7" xfId="6918"/>
    <cellStyle name="20% - Акцент2 2 2 5 6 8" xfId="6919"/>
    <cellStyle name="20% - Акцент2 2 2 5 6 9" xfId="6920"/>
    <cellStyle name="20% - Акцент2 2 2 5 7" xfId="6921"/>
    <cellStyle name="20% - Акцент2 2 2 5 7 2" xfId="6922"/>
    <cellStyle name="20% - Акцент2 2 2 5 7 2 2" xfId="6923"/>
    <cellStyle name="20% - Акцент2 2 2 5 7 3" xfId="6924"/>
    <cellStyle name="20% - Акцент2 2 2 5 7 4" xfId="6925"/>
    <cellStyle name="20% - Акцент2 2 2 5 7 5" xfId="6926"/>
    <cellStyle name="20% - Акцент2 2 2 5 7 6" xfId="6927"/>
    <cellStyle name="20% - Акцент2 2 2 5 7 7" xfId="6928"/>
    <cellStyle name="20% - Акцент2 2 2 5 8" xfId="6929"/>
    <cellStyle name="20% - Акцент2 2 2 5 8 2" xfId="6930"/>
    <cellStyle name="20% - Акцент2 2 2 5 9" xfId="6931"/>
    <cellStyle name="20% - Акцент2 2 2 6" xfId="6932"/>
    <cellStyle name="20% - Акцент2 2 2 6 10" xfId="6933"/>
    <cellStyle name="20% - Акцент2 2 2 6 11" xfId="6934"/>
    <cellStyle name="20% - Акцент2 2 2 6 12" xfId="6935"/>
    <cellStyle name="20% - Акцент2 2 2 6 13" xfId="6936"/>
    <cellStyle name="20% - Акцент2 2 2 6 2" xfId="6937"/>
    <cellStyle name="20% - Акцент2 2 2 6 2 10" xfId="6938"/>
    <cellStyle name="20% - Акцент2 2 2 6 2 2" xfId="6939"/>
    <cellStyle name="20% - Акцент2 2 2 6 2 2 2" xfId="6940"/>
    <cellStyle name="20% - Акцент2 2 2 6 2 2 2 2" xfId="6941"/>
    <cellStyle name="20% - Акцент2 2 2 6 2 2 2 2 2" xfId="6942"/>
    <cellStyle name="20% - Акцент2 2 2 6 2 2 2 3" xfId="6943"/>
    <cellStyle name="20% - Акцент2 2 2 6 2 2 2 4" xfId="6944"/>
    <cellStyle name="20% - Акцент2 2 2 6 2 2 2 5" xfId="6945"/>
    <cellStyle name="20% - Акцент2 2 2 6 2 2 2 6" xfId="6946"/>
    <cellStyle name="20% - Акцент2 2 2 6 2 2 2 7" xfId="6947"/>
    <cellStyle name="20% - Акцент2 2 2 6 2 2 3" xfId="6948"/>
    <cellStyle name="20% - Акцент2 2 2 6 2 2 3 2" xfId="6949"/>
    <cellStyle name="20% - Акцент2 2 2 6 2 2 4" xfId="6950"/>
    <cellStyle name="20% - Акцент2 2 2 6 2 2 5" xfId="6951"/>
    <cellStyle name="20% - Акцент2 2 2 6 2 2 6" xfId="6952"/>
    <cellStyle name="20% - Акцент2 2 2 6 2 2 7" xfId="6953"/>
    <cellStyle name="20% - Акцент2 2 2 6 2 2 8" xfId="6954"/>
    <cellStyle name="20% - Акцент2 2 2 6 2 2 9" xfId="6955"/>
    <cellStyle name="20% - Акцент2 2 2 6 2 3" xfId="6956"/>
    <cellStyle name="20% - Акцент2 2 2 6 2 3 2" xfId="6957"/>
    <cellStyle name="20% - Акцент2 2 2 6 2 3 2 2" xfId="6958"/>
    <cellStyle name="20% - Акцент2 2 2 6 2 3 3" xfId="6959"/>
    <cellStyle name="20% - Акцент2 2 2 6 2 3 4" xfId="6960"/>
    <cellStyle name="20% - Акцент2 2 2 6 2 3 5" xfId="6961"/>
    <cellStyle name="20% - Акцент2 2 2 6 2 3 6" xfId="6962"/>
    <cellStyle name="20% - Акцент2 2 2 6 2 3 7" xfId="6963"/>
    <cellStyle name="20% - Акцент2 2 2 6 2 4" xfId="6964"/>
    <cellStyle name="20% - Акцент2 2 2 6 2 4 2" xfId="6965"/>
    <cellStyle name="20% - Акцент2 2 2 6 2 5" xfId="6966"/>
    <cellStyle name="20% - Акцент2 2 2 6 2 6" xfId="6967"/>
    <cellStyle name="20% - Акцент2 2 2 6 2 7" xfId="6968"/>
    <cellStyle name="20% - Акцент2 2 2 6 2 8" xfId="6969"/>
    <cellStyle name="20% - Акцент2 2 2 6 2 9" xfId="6970"/>
    <cellStyle name="20% - Акцент2 2 2 6 3" xfId="6971"/>
    <cellStyle name="20% - Акцент2 2 2 6 3 10" xfId="6972"/>
    <cellStyle name="20% - Акцент2 2 2 6 3 2" xfId="6973"/>
    <cellStyle name="20% - Акцент2 2 2 6 3 2 2" xfId="6974"/>
    <cellStyle name="20% - Акцент2 2 2 6 3 2 2 2" xfId="6975"/>
    <cellStyle name="20% - Акцент2 2 2 6 3 2 2 2 2" xfId="6976"/>
    <cellStyle name="20% - Акцент2 2 2 6 3 2 2 3" xfId="6977"/>
    <cellStyle name="20% - Акцент2 2 2 6 3 2 2 4" xfId="6978"/>
    <cellStyle name="20% - Акцент2 2 2 6 3 2 2 5" xfId="6979"/>
    <cellStyle name="20% - Акцент2 2 2 6 3 2 2 6" xfId="6980"/>
    <cellStyle name="20% - Акцент2 2 2 6 3 2 2 7" xfId="6981"/>
    <cellStyle name="20% - Акцент2 2 2 6 3 2 3" xfId="6982"/>
    <cellStyle name="20% - Акцент2 2 2 6 3 2 3 2" xfId="6983"/>
    <cellStyle name="20% - Акцент2 2 2 6 3 2 4" xfId="6984"/>
    <cellStyle name="20% - Акцент2 2 2 6 3 2 5" xfId="6985"/>
    <cellStyle name="20% - Акцент2 2 2 6 3 2 6" xfId="6986"/>
    <cellStyle name="20% - Акцент2 2 2 6 3 2 7" xfId="6987"/>
    <cellStyle name="20% - Акцент2 2 2 6 3 2 8" xfId="6988"/>
    <cellStyle name="20% - Акцент2 2 2 6 3 2 9" xfId="6989"/>
    <cellStyle name="20% - Акцент2 2 2 6 3 3" xfId="6990"/>
    <cellStyle name="20% - Акцент2 2 2 6 3 3 2" xfId="6991"/>
    <cellStyle name="20% - Акцент2 2 2 6 3 3 2 2" xfId="6992"/>
    <cellStyle name="20% - Акцент2 2 2 6 3 3 3" xfId="6993"/>
    <cellStyle name="20% - Акцент2 2 2 6 3 3 4" xfId="6994"/>
    <cellStyle name="20% - Акцент2 2 2 6 3 3 5" xfId="6995"/>
    <cellStyle name="20% - Акцент2 2 2 6 3 3 6" xfId="6996"/>
    <cellStyle name="20% - Акцент2 2 2 6 3 3 7" xfId="6997"/>
    <cellStyle name="20% - Акцент2 2 2 6 3 4" xfId="6998"/>
    <cellStyle name="20% - Акцент2 2 2 6 3 4 2" xfId="6999"/>
    <cellStyle name="20% - Акцент2 2 2 6 3 5" xfId="7000"/>
    <cellStyle name="20% - Акцент2 2 2 6 3 6" xfId="7001"/>
    <cellStyle name="20% - Акцент2 2 2 6 3 7" xfId="7002"/>
    <cellStyle name="20% - Акцент2 2 2 6 3 8" xfId="7003"/>
    <cellStyle name="20% - Акцент2 2 2 6 3 9" xfId="7004"/>
    <cellStyle name="20% - Акцент2 2 2 6 4" xfId="7005"/>
    <cellStyle name="20% - Акцент2 2 2 6 4 2" xfId="7006"/>
    <cellStyle name="20% - Акцент2 2 2 6 4 2 2" xfId="7007"/>
    <cellStyle name="20% - Акцент2 2 2 6 4 2 2 2" xfId="7008"/>
    <cellStyle name="20% - Акцент2 2 2 6 4 2 3" xfId="7009"/>
    <cellStyle name="20% - Акцент2 2 2 6 4 2 4" xfId="7010"/>
    <cellStyle name="20% - Акцент2 2 2 6 4 2 5" xfId="7011"/>
    <cellStyle name="20% - Акцент2 2 2 6 4 2 6" xfId="7012"/>
    <cellStyle name="20% - Акцент2 2 2 6 4 2 7" xfId="7013"/>
    <cellStyle name="20% - Акцент2 2 2 6 4 3" xfId="7014"/>
    <cellStyle name="20% - Акцент2 2 2 6 4 3 2" xfId="7015"/>
    <cellStyle name="20% - Акцент2 2 2 6 4 4" xfId="7016"/>
    <cellStyle name="20% - Акцент2 2 2 6 4 5" xfId="7017"/>
    <cellStyle name="20% - Акцент2 2 2 6 4 6" xfId="7018"/>
    <cellStyle name="20% - Акцент2 2 2 6 4 7" xfId="7019"/>
    <cellStyle name="20% - Акцент2 2 2 6 4 8" xfId="7020"/>
    <cellStyle name="20% - Акцент2 2 2 6 4 9" xfId="7021"/>
    <cellStyle name="20% - Акцент2 2 2 6 5" xfId="7022"/>
    <cellStyle name="20% - Акцент2 2 2 6 5 2" xfId="7023"/>
    <cellStyle name="20% - Акцент2 2 2 6 5 2 2" xfId="7024"/>
    <cellStyle name="20% - Акцент2 2 2 6 5 2 2 2" xfId="7025"/>
    <cellStyle name="20% - Акцент2 2 2 6 5 2 3" xfId="7026"/>
    <cellStyle name="20% - Акцент2 2 2 6 5 2 4" xfId="7027"/>
    <cellStyle name="20% - Акцент2 2 2 6 5 2 5" xfId="7028"/>
    <cellStyle name="20% - Акцент2 2 2 6 5 2 6" xfId="7029"/>
    <cellStyle name="20% - Акцент2 2 2 6 5 2 7" xfId="7030"/>
    <cellStyle name="20% - Акцент2 2 2 6 5 3" xfId="7031"/>
    <cellStyle name="20% - Акцент2 2 2 6 5 3 2" xfId="7032"/>
    <cellStyle name="20% - Акцент2 2 2 6 5 4" xfId="7033"/>
    <cellStyle name="20% - Акцент2 2 2 6 5 5" xfId="7034"/>
    <cellStyle name="20% - Акцент2 2 2 6 5 6" xfId="7035"/>
    <cellStyle name="20% - Акцент2 2 2 6 5 7" xfId="7036"/>
    <cellStyle name="20% - Акцент2 2 2 6 5 8" xfId="7037"/>
    <cellStyle name="20% - Акцент2 2 2 6 5 9" xfId="7038"/>
    <cellStyle name="20% - Акцент2 2 2 6 6" xfId="7039"/>
    <cellStyle name="20% - Акцент2 2 2 6 6 2" xfId="7040"/>
    <cellStyle name="20% - Акцент2 2 2 6 6 2 2" xfId="7041"/>
    <cellStyle name="20% - Акцент2 2 2 6 6 3" xfId="7042"/>
    <cellStyle name="20% - Акцент2 2 2 6 6 4" xfId="7043"/>
    <cellStyle name="20% - Акцент2 2 2 6 6 5" xfId="7044"/>
    <cellStyle name="20% - Акцент2 2 2 6 6 6" xfId="7045"/>
    <cellStyle name="20% - Акцент2 2 2 6 6 7" xfId="7046"/>
    <cellStyle name="20% - Акцент2 2 2 6 7" xfId="7047"/>
    <cellStyle name="20% - Акцент2 2 2 6 7 2" xfId="7048"/>
    <cellStyle name="20% - Акцент2 2 2 6 8" xfId="7049"/>
    <cellStyle name="20% - Акцент2 2 2 6 9" xfId="7050"/>
    <cellStyle name="20% - Акцент2 2 2 7" xfId="7051"/>
    <cellStyle name="20% - Акцент2 2 2 7 10" xfId="7052"/>
    <cellStyle name="20% - Акцент2 2 2 7 11" xfId="7053"/>
    <cellStyle name="20% - Акцент2 2 2 7 12" xfId="7054"/>
    <cellStyle name="20% - Акцент2 2 2 7 13" xfId="7055"/>
    <cellStyle name="20% - Акцент2 2 2 7 2" xfId="7056"/>
    <cellStyle name="20% - Акцент2 2 2 7 2 10" xfId="7057"/>
    <cellStyle name="20% - Акцент2 2 2 7 2 2" xfId="7058"/>
    <cellStyle name="20% - Акцент2 2 2 7 2 2 2" xfId="7059"/>
    <cellStyle name="20% - Акцент2 2 2 7 2 2 2 2" xfId="7060"/>
    <cellStyle name="20% - Акцент2 2 2 7 2 2 2 2 2" xfId="7061"/>
    <cellStyle name="20% - Акцент2 2 2 7 2 2 2 3" xfId="7062"/>
    <cellStyle name="20% - Акцент2 2 2 7 2 2 2 4" xfId="7063"/>
    <cellStyle name="20% - Акцент2 2 2 7 2 2 2 5" xfId="7064"/>
    <cellStyle name="20% - Акцент2 2 2 7 2 2 2 6" xfId="7065"/>
    <cellStyle name="20% - Акцент2 2 2 7 2 2 2 7" xfId="7066"/>
    <cellStyle name="20% - Акцент2 2 2 7 2 2 3" xfId="7067"/>
    <cellStyle name="20% - Акцент2 2 2 7 2 2 3 2" xfId="7068"/>
    <cellStyle name="20% - Акцент2 2 2 7 2 2 4" xfId="7069"/>
    <cellStyle name="20% - Акцент2 2 2 7 2 2 5" xfId="7070"/>
    <cellStyle name="20% - Акцент2 2 2 7 2 2 6" xfId="7071"/>
    <cellStyle name="20% - Акцент2 2 2 7 2 2 7" xfId="7072"/>
    <cellStyle name="20% - Акцент2 2 2 7 2 2 8" xfId="7073"/>
    <cellStyle name="20% - Акцент2 2 2 7 2 2 9" xfId="7074"/>
    <cellStyle name="20% - Акцент2 2 2 7 2 3" xfId="7075"/>
    <cellStyle name="20% - Акцент2 2 2 7 2 3 2" xfId="7076"/>
    <cellStyle name="20% - Акцент2 2 2 7 2 3 2 2" xfId="7077"/>
    <cellStyle name="20% - Акцент2 2 2 7 2 3 3" xfId="7078"/>
    <cellStyle name="20% - Акцент2 2 2 7 2 3 4" xfId="7079"/>
    <cellStyle name="20% - Акцент2 2 2 7 2 3 5" xfId="7080"/>
    <cellStyle name="20% - Акцент2 2 2 7 2 3 6" xfId="7081"/>
    <cellStyle name="20% - Акцент2 2 2 7 2 3 7" xfId="7082"/>
    <cellStyle name="20% - Акцент2 2 2 7 2 4" xfId="7083"/>
    <cellStyle name="20% - Акцент2 2 2 7 2 4 2" xfId="7084"/>
    <cellStyle name="20% - Акцент2 2 2 7 2 5" xfId="7085"/>
    <cellStyle name="20% - Акцент2 2 2 7 2 6" xfId="7086"/>
    <cellStyle name="20% - Акцент2 2 2 7 2 7" xfId="7087"/>
    <cellStyle name="20% - Акцент2 2 2 7 2 8" xfId="7088"/>
    <cellStyle name="20% - Акцент2 2 2 7 2 9" xfId="7089"/>
    <cellStyle name="20% - Акцент2 2 2 7 3" xfId="7090"/>
    <cellStyle name="20% - Акцент2 2 2 7 3 10" xfId="7091"/>
    <cellStyle name="20% - Акцент2 2 2 7 3 2" xfId="7092"/>
    <cellStyle name="20% - Акцент2 2 2 7 3 2 2" xfId="7093"/>
    <cellStyle name="20% - Акцент2 2 2 7 3 2 2 2" xfId="7094"/>
    <cellStyle name="20% - Акцент2 2 2 7 3 2 2 2 2" xfId="7095"/>
    <cellStyle name="20% - Акцент2 2 2 7 3 2 2 3" xfId="7096"/>
    <cellStyle name="20% - Акцент2 2 2 7 3 2 2 4" xfId="7097"/>
    <cellStyle name="20% - Акцент2 2 2 7 3 2 2 5" xfId="7098"/>
    <cellStyle name="20% - Акцент2 2 2 7 3 2 2 6" xfId="7099"/>
    <cellStyle name="20% - Акцент2 2 2 7 3 2 2 7" xfId="7100"/>
    <cellStyle name="20% - Акцент2 2 2 7 3 2 3" xfId="7101"/>
    <cellStyle name="20% - Акцент2 2 2 7 3 2 3 2" xfId="7102"/>
    <cellStyle name="20% - Акцент2 2 2 7 3 2 4" xfId="7103"/>
    <cellStyle name="20% - Акцент2 2 2 7 3 2 5" xfId="7104"/>
    <cellStyle name="20% - Акцент2 2 2 7 3 2 6" xfId="7105"/>
    <cellStyle name="20% - Акцент2 2 2 7 3 2 7" xfId="7106"/>
    <cellStyle name="20% - Акцент2 2 2 7 3 2 8" xfId="7107"/>
    <cellStyle name="20% - Акцент2 2 2 7 3 2 9" xfId="7108"/>
    <cellStyle name="20% - Акцент2 2 2 7 3 3" xfId="7109"/>
    <cellStyle name="20% - Акцент2 2 2 7 3 3 2" xfId="7110"/>
    <cellStyle name="20% - Акцент2 2 2 7 3 3 2 2" xfId="7111"/>
    <cellStyle name="20% - Акцент2 2 2 7 3 3 3" xfId="7112"/>
    <cellStyle name="20% - Акцент2 2 2 7 3 3 4" xfId="7113"/>
    <cellStyle name="20% - Акцент2 2 2 7 3 3 5" xfId="7114"/>
    <cellStyle name="20% - Акцент2 2 2 7 3 3 6" xfId="7115"/>
    <cellStyle name="20% - Акцент2 2 2 7 3 3 7" xfId="7116"/>
    <cellStyle name="20% - Акцент2 2 2 7 3 4" xfId="7117"/>
    <cellStyle name="20% - Акцент2 2 2 7 3 4 2" xfId="7118"/>
    <cellStyle name="20% - Акцент2 2 2 7 3 5" xfId="7119"/>
    <cellStyle name="20% - Акцент2 2 2 7 3 6" xfId="7120"/>
    <cellStyle name="20% - Акцент2 2 2 7 3 7" xfId="7121"/>
    <cellStyle name="20% - Акцент2 2 2 7 3 8" xfId="7122"/>
    <cellStyle name="20% - Акцент2 2 2 7 3 9" xfId="7123"/>
    <cellStyle name="20% - Акцент2 2 2 7 4" xfId="7124"/>
    <cellStyle name="20% - Акцент2 2 2 7 4 2" xfId="7125"/>
    <cellStyle name="20% - Акцент2 2 2 7 4 2 2" xfId="7126"/>
    <cellStyle name="20% - Акцент2 2 2 7 4 2 2 2" xfId="7127"/>
    <cellStyle name="20% - Акцент2 2 2 7 4 2 3" xfId="7128"/>
    <cellStyle name="20% - Акцент2 2 2 7 4 2 4" xfId="7129"/>
    <cellStyle name="20% - Акцент2 2 2 7 4 2 5" xfId="7130"/>
    <cellStyle name="20% - Акцент2 2 2 7 4 2 6" xfId="7131"/>
    <cellStyle name="20% - Акцент2 2 2 7 4 2 7" xfId="7132"/>
    <cellStyle name="20% - Акцент2 2 2 7 4 3" xfId="7133"/>
    <cellStyle name="20% - Акцент2 2 2 7 4 3 2" xfId="7134"/>
    <cellStyle name="20% - Акцент2 2 2 7 4 4" xfId="7135"/>
    <cellStyle name="20% - Акцент2 2 2 7 4 5" xfId="7136"/>
    <cellStyle name="20% - Акцент2 2 2 7 4 6" xfId="7137"/>
    <cellStyle name="20% - Акцент2 2 2 7 4 7" xfId="7138"/>
    <cellStyle name="20% - Акцент2 2 2 7 4 8" xfId="7139"/>
    <cellStyle name="20% - Акцент2 2 2 7 4 9" xfId="7140"/>
    <cellStyle name="20% - Акцент2 2 2 7 5" xfId="7141"/>
    <cellStyle name="20% - Акцент2 2 2 7 5 2" xfId="7142"/>
    <cellStyle name="20% - Акцент2 2 2 7 5 2 2" xfId="7143"/>
    <cellStyle name="20% - Акцент2 2 2 7 5 2 2 2" xfId="7144"/>
    <cellStyle name="20% - Акцент2 2 2 7 5 2 3" xfId="7145"/>
    <cellStyle name="20% - Акцент2 2 2 7 5 2 4" xfId="7146"/>
    <cellStyle name="20% - Акцент2 2 2 7 5 2 5" xfId="7147"/>
    <cellStyle name="20% - Акцент2 2 2 7 5 2 6" xfId="7148"/>
    <cellStyle name="20% - Акцент2 2 2 7 5 2 7" xfId="7149"/>
    <cellStyle name="20% - Акцент2 2 2 7 5 3" xfId="7150"/>
    <cellStyle name="20% - Акцент2 2 2 7 5 3 2" xfId="7151"/>
    <cellStyle name="20% - Акцент2 2 2 7 5 4" xfId="7152"/>
    <cellStyle name="20% - Акцент2 2 2 7 5 5" xfId="7153"/>
    <cellStyle name="20% - Акцент2 2 2 7 5 6" xfId="7154"/>
    <cellStyle name="20% - Акцент2 2 2 7 5 7" xfId="7155"/>
    <cellStyle name="20% - Акцент2 2 2 7 5 8" xfId="7156"/>
    <cellStyle name="20% - Акцент2 2 2 7 5 9" xfId="7157"/>
    <cellStyle name="20% - Акцент2 2 2 7 6" xfId="7158"/>
    <cellStyle name="20% - Акцент2 2 2 7 6 2" xfId="7159"/>
    <cellStyle name="20% - Акцент2 2 2 7 6 2 2" xfId="7160"/>
    <cellStyle name="20% - Акцент2 2 2 7 6 3" xfId="7161"/>
    <cellStyle name="20% - Акцент2 2 2 7 6 4" xfId="7162"/>
    <cellStyle name="20% - Акцент2 2 2 7 6 5" xfId="7163"/>
    <cellStyle name="20% - Акцент2 2 2 7 6 6" xfId="7164"/>
    <cellStyle name="20% - Акцент2 2 2 7 6 7" xfId="7165"/>
    <cellStyle name="20% - Акцент2 2 2 7 7" xfId="7166"/>
    <cellStyle name="20% - Акцент2 2 2 7 7 2" xfId="7167"/>
    <cellStyle name="20% - Акцент2 2 2 7 8" xfId="7168"/>
    <cellStyle name="20% - Акцент2 2 2 7 9" xfId="7169"/>
    <cellStyle name="20% - Акцент2 2 2 8" xfId="7170"/>
    <cellStyle name="20% - Акцент2 2 2 8 10" xfId="7171"/>
    <cellStyle name="20% - Акцент2 2 2 8 2" xfId="7172"/>
    <cellStyle name="20% - Акцент2 2 2 8 2 2" xfId="7173"/>
    <cellStyle name="20% - Акцент2 2 2 8 2 2 2" xfId="7174"/>
    <cellStyle name="20% - Акцент2 2 2 8 2 2 2 2" xfId="7175"/>
    <cellStyle name="20% - Акцент2 2 2 8 2 2 3" xfId="7176"/>
    <cellStyle name="20% - Акцент2 2 2 8 2 2 4" xfId="7177"/>
    <cellStyle name="20% - Акцент2 2 2 8 2 2 5" xfId="7178"/>
    <cellStyle name="20% - Акцент2 2 2 8 2 2 6" xfId="7179"/>
    <cellStyle name="20% - Акцент2 2 2 8 2 2 7" xfId="7180"/>
    <cellStyle name="20% - Акцент2 2 2 8 2 3" xfId="7181"/>
    <cellStyle name="20% - Акцент2 2 2 8 2 3 2" xfId="7182"/>
    <cellStyle name="20% - Акцент2 2 2 8 2 4" xfId="7183"/>
    <cellStyle name="20% - Акцент2 2 2 8 2 5" xfId="7184"/>
    <cellStyle name="20% - Акцент2 2 2 8 2 6" xfId="7185"/>
    <cellStyle name="20% - Акцент2 2 2 8 2 7" xfId="7186"/>
    <cellStyle name="20% - Акцент2 2 2 8 2 8" xfId="7187"/>
    <cellStyle name="20% - Акцент2 2 2 8 2 9" xfId="7188"/>
    <cellStyle name="20% - Акцент2 2 2 8 3" xfId="7189"/>
    <cellStyle name="20% - Акцент2 2 2 8 3 2" xfId="7190"/>
    <cellStyle name="20% - Акцент2 2 2 8 3 2 2" xfId="7191"/>
    <cellStyle name="20% - Акцент2 2 2 8 3 3" xfId="7192"/>
    <cellStyle name="20% - Акцент2 2 2 8 3 4" xfId="7193"/>
    <cellStyle name="20% - Акцент2 2 2 8 3 5" xfId="7194"/>
    <cellStyle name="20% - Акцент2 2 2 8 3 6" xfId="7195"/>
    <cellStyle name="20% - Акцент2 2 2 8 3 7" xfId="7196"/>
    <cellStyle name="20% - Акцент2 2 2 8 4" xfId="7197"/>
    <cellStyle name="20% - Акцент2 2 2 8 4 2" xfId="7198"/>
    <cellStyle name="20% - Акцент2 2 2 8 5" xfId="7199"/>
    <cellStyle name="20% - Акцент2 2 2 8 6" xfId="7200"/>
    <cellStyle name="20% - Акцент2 2 2 8 7" xfId="7201"/>
    <cellStyle name="20% - Акцент2 2 2 8 8" xfId="7202"/>
    <cellStyle name="20% - Акцент2 2 2 8 9" xfId="7203"/>
    <cellStyle name="20% - Акцент2 2 2 9" xfId="7204"/>
    <cellStyle name="20% - Акцент2 2 2 9 10" xfId="7205"/>
    <cellStyle name="20% - Акцент2 2 2 9 2" xfId="7206"/>
    <cellStyle name="20% - Акцент2 2 2 9 2 2" xfId="7207"/>
    <cellStyle name="20% - Акцент2 2 2 9 2 2 2" xfId="7208"/>
    <cellStyle name="20% - Акцент2 2 2 9 2 2 2 2" xfId="7209"/>
    <cellStyle name="20% - Акцент2 2 2 9 2 2 3" xfId="7210"/>
    <cellStyle name="20% - Акцент2 2 2 9 2 2 4" xfId="7211"/>
    <cellStyle name="20% - Акцент2 2 2 9 2 2 5" xfId="7212"/>
    <cellStyle name="20% - Акцент2 2 2 9 2 2 6" xfId="7213"/>
    <cellStyle name="20% - Акцент2 2 2 9 2 2 7" xfId="7214"/>
    <cellStyle name="20% - Акцент2 2 2 9 2 3" xfId="7215"/>
    <cellStyle name="20% - Акцент2 2 2 9 2 3 2" xfId="7216"/>
    <cellStyle name="20% - Акцент2 2 2 9 2 4" xfId="7217"/>
    <cellStyle name="20% - Акцент2 2 2 9 2 5" xfId="7218"/>
    <cellStyle name="20% - Акцент2 2 2 9 2 6" xfId="7219"/>
    <cellStyle name="20% - Акцент2 2 2 9 2 7" xfId="7220"/>
    <cellStyle name="20% - Акцент2 2 2 9 2 8" xfId="7221"/>
    <cellStyle name="20% - Акцент2 2 2 9 2 9" xfId="7222"/>
    <cellStyle name="20% - Акцент2 2 2 9 3" xfId="7223"/>
    <cellStyle name="20% - Акцент2 2 2 9 3 2" xfId="7224"/>
    <cellStyle name="20% - Акцент2 2 2 9 3 2 2" xfId="7225"/>
    <cellStyle name="20% - Акцент2 2 2 9 3 3" xfId="7226"/>
    <cellStyle name="20% - Акцент2 2 2 9 3 4" xfId="7227"/>
    <cellStyle name="20% - Акцент2 2 2 9 3 5" xfId="7228"/>
    <cellStyle name="20% - Акцент2 2 2 9 3 6" xfId="7229"/>
    <cellStyle name="20% - Акцент2 2 2 9 3 7" xfId="7230"/>
    <cellStyle name="20% - Акцент2 2 2 9 4" xfId="7231"/>
    <cellStyle name="20% - Акцент2 2 2 9 4 2" xfId="7232"/>
    <cellStyle name="20% - Акцент2 2 2 9 5" xfId="7233"/>
    <cellStyle name="20% - Акцент2 2 2 9 6" xfId="7234"/>
    <cellStyle name="20% - Акцент2 2 2 9 7" xfId="7235"/>
    <cellStyle name="20% - Акцент2 2 2 9 8" xfId="7236"/>
    <cellStyle name="20% - Акцент2 2 2 9 9" xfId="7237"/>
    <cellStyle name="20% - Акцент2 2 20" xfId="7238"/>
    <cellStyle name="20% - Акцент2 2 21" xfId="7239"/>
    <cellStyle name="20% - Акцент2 2 22" xfId="7240"/>
    <cellStyle name="20% - Акцент2 2 23" xfId="7241"/>
    <cellStyle name="20% - Акцент2 2 24" xfId="7242"/>
    <cellStyle name="20% - Акцент2 2 3" xfId="7243"/>
    <cellStyle name="20% - Акцент2 2 3 10" xfId="7244"/>
    <cellStyle name="20% - Акцент2 2 3 10 2" xfId="7245"/>
    <cellStyle name="20% - Акцент2 2 3 10 2 2" xfId="7246"/>
    <cellStyle name="20% - Акцент2 2 3 10 2 2 2" xfId="7247"/>
    <cellStyle name="20% - Акцент2 2 3 10 2 3" xfId="7248"/>
    <cellStyle name="20% - Акцент2 2 3 10 2 4" xfId="7249"/>
    <cellStyle name="20% - Акцент2 2 3 10 2 5" xfId="7250"/>
    <cellStyle name="20% - Акцент2 2 3 10 2 6" xfId="7251"/>
    <cellStyle name="20% - Акцент2 2 3 10 2 7" xfId="7252"/>
    <cellStyle name="20% - Акцент2 2 3 10 3" xfId="7253"/>
    <cellStyle name="20% - Акцент2 2 3 10 3 2" xfId="7254"/>
    <cellStyle name="20% - Акцент2 2 3 10 4" xfId="7255"/>
    <cellStyle name="20% - Акцент2 2 3 10 5" xfId="7256"/>
    <cellStyle name="20% - Акцент2 2 3 10 6" xfId="7257"/>
    <cellStyle name="20% - Акцент2 2 3 10 7" xfId="7258"/>
    <cellStyle name="20% - Акцент2 2 3 10 8" xfId="7259"/>
    <cellStyle name="20% - Акцент2 2 3 10 9" xfId="7260"/>
    <cellStyle name="20% - Акцент2 2 3 11" xfId="7261"/>
    <cellStyle name="20% - Акцент2 2 3 11 2" xfId="7262"/>
    <cellStyle name="20% - Акцент2 2 3 11 2 2" xfId="7263"/>
    <cellStyle name="20% - Акцент2 2 3 11 2 2 2" xfId="7264"/>
    <cellStyle name="20% - Акцент2 2 3 11 2 3" xfId="7265"/>
    <cellStyle name="20% - Акцент2 2 3 11 2 4" xfId="7266"/>
    <cellStyle name="20% - Акцент2 2 3 11 2 5" xfId="7267"/>
    <cellStyle name="20% - Акцент2 2 3 11 2 6" xfId="7268"/>
    <cellStyle name="20% - Акцент2 2 3 11 2 7" xfId="7269"/>
    <cellStyle name="20% - Акцент2 2 3 11 3" xfId="7270"/>
    <cellStyle name="20% - Акцент2 2 3 11 3 2" xfId="7271"/>
    <cellStyle name="20% - Акцент2 2 3 11 4" xfId="7272"/>
    <cellStyle name="20% - Акцент2 2 3 11 5" xfId="7273"/>
    <cellStyle name="20% - Акцент2 2 3 11 6" xfId="7274"/>
    <cellStyle name="20% - Акцент2 2 3 11 7" xfId="7275"/>
    <cellStyle name="20% - Акцент2 2 3 11 8" xfId="7276"/>
    <cellStyle name="20% - Акцент2 2 3 11 9" xfId="7277"/>
    <cellStyle name="20% - Акцент2 2 3 12" xfId="7278"/>
    <cellStyle name="20% - Акцент2 2 3 12 2" xfId="7279"/>
    <cellStyle name="20% - Акцент2 2 3 12 2 2" xfId="7280"/>
    <cellStyle name="20% - Акцент2 2 3 12 2 3" xfId="7281"/>
    <cellStyle name="20% - Акцент2 2 3 12 3" xfId="7282"/>
    <cellStyle name="20% - Акцент2 2 3 12 4" xfId="7283"/>
    <cellStyle name="20% - Акцент2 2 3 12 5" xfId="7284"/>
    <cellStyle name="20% - Акцент2 2 3 12 6" xfId="7285"/>
    <cellStyle name="20% - Акцент2 2 3 12 7" xfId="7286"/>
    <cellStyle name="20% - Акцент2 2 3 13" xfId="7287"/>
    <cellStyle name="20% - Акцент2 2 3 13 2" xfId="7288"/>
    <cellStyle name="20% - Акцент2 2 3 13 2 2" xfId="7289"/>
    <cellStyle name="20% - Акцент2 2 3 13 2 3" xfId="7290"/>
    <cellStyle name="20% - Акцент2 2 3 13 3" xfId="7291"/>
    <cellStyle name="20% - Акцент2 2 3 13 4" xfId="7292"/>
    <cellStyle name="20% - Акцент2 2 3 13 5" xfId="7293"/>
    <cellStyle name="20% - Акцент2 2 3 13 6" xfId="7294"/>
    <cellStyle name="20% - Акцент2 2 3 13 7" xfId="7295"/>
    <cellStyle name="20% - Акцент2 2 3 14" xfId="7296"/>
    <cellStyle name="20% - Акцент2 2 3 14 2" xfId="7297"/>
    <cellStyle name="20% - Акцент2 2 3 14 3" xfId="7298"/>
    <cellStyle name="20% - Акцент2 2 3 15" xfId="7299"/>
    <cellStyle name="20% - Акцент2 2 3 16" xfId="7300"/>
    <cellStyle name="20% - Акцент2 2 3 17" xfId="7301"/>
    <cellStyle name="20% - Акцент2 2 3 18" xfId="7302"/>
    <cellStyle name="20% - Акцент2 2 3 19" xfId="7303"/>
    <cellStyle name="20% - Акцент2 2 3 2" xfId="7304"/>
    <cellStyle name="20% - Акцент2 2 3 2 10" xfId="7305"/>
    <cellStyle name="20% - Акцент2 2 3 2 10 2" xfId="7306"/>
    <cellStyle name="20% - Акцент2 2 3 2 10 3" xfId="7307"/>
    <cellStyle name="20% - Акцент2 2 3 2 11" xfId="7308"/>
    <cellStyle name="20% - Акцент2 2 3 2 12" xfId="7309"/>
    <cellStyle name="20% - Акцент2 2 3 2 13" xfId="7310"/>
    <cellStyle name="20% - Акцент2 2 3 2 14" xfId="7311"/>
    <cellStyle name="20% - Акцент2 2 3 2 15" xfId="7312"/>
    <cellStyle name="20% - Акцент2 2 3 2 16" xfId="7313"/>
    <cellStyle name="20% - Акцент2 2 3 2 2" xfId="7314"/>
    <cellStyle name="20% - Акцент2 2 3 2 2 10" xfId="7315"/>
    <cellStyle name="20% - Акцент2 2 3 2 2 11" xfId="7316"/>
    <cellStyle name="20% - Акцент2 2 3 2 2 12" xfId="7317"/>
    <cellStyle name="20% - Акцент2 2 3 2 2 13" xfId="7318"/>
    <cellStyle name="20% - Акцент2 2 3 2 2 2" xfId="7319"/>
    <cellStyle name="20% - Акцент2 2 3 2 2 2 10" xfId="7320"/>
    <cellStyle name="20% - Акцент2 2 3 2 2 2 2" xfId="7321"/>
    <cellStyle name="20% - Акцент2 2 3 2 2 2 2 2" xfId="7322"/>
    <cellStyle name="20% - Акцент2 2 3 2 2 2 2 2 2" xfId="7323"/>
    <cellStyle name="20% - Акцент2 2 3 2 2 2 2 2 2 2" xfId="7324"/>
    <cellStyle name="20% - Акцент2 2 3 2 2 2 2 2 3" xfId="7325"/>
    <cellStyle name="20% - Акцент2 2 3 2 2 2 2 2 4" xfId="7326"/>
    <cellStyle name="20% - Акцент2 2 3 2 2 2 2 2 5" xfId="7327"/>
    <cellStyle name="20% - Акцент2 2 3 2 2 2 2 2 6" xfId="7328"/>
    <cellStyle name="20% - Акцент2 2 3 2 2 2 2 2 7" xfId="7329"/>
    <cellStyle name="20% - Акцент2 2 3 2 2 2 2 3" xfId="7330"/>
    <cellStyle name="20% - Акцент2 2 3 2 2 2 2 3 2" xfId="7331"/>
    <cellStyle name="20% - Акцент2 2 3 2 2 2 2 4" xfId="7332"/>
    <cellStyle name="20% - Акцент2 2 3 2 2 2 2 5" xfId="7333"/>
    <cellStyle name="20% - Акцент2 2 3 2 2 2 2 6" xfId="7334"/>
    <cellStyle name="20% - Акцент2 2 3 2 2 2 2 7" xfId="7335"/>
    <cellStyle name="20% - Акцент2 2 3 2 2 2 2 8" xfId="7336"/>
    <cellStyle name="20% - Акцент2 2 3 2 2 2 2 9" xfId="7337"/>
    <cellStyle name="20% - Акцент2 2 3 2 2 2 3" xfId="7338"/>
    <cellStyle name="20% - Акцент2 2 3 2 2 2 3 2" xfId="7339"/>
    <cellStyle name="20% - Акцент2 2 3 2 2 2 3 2 2" xfId="7340"/>
    <cellStyle name="20% - Акцент2 2 3 2 2 2 3 3" xfId="7341"/>
    <cellStyle name="20% - Акцент2 2 3 2 2 2 3 4" xfId="7342"/>
    <cellStyle name="20% - Акцент2 2 3 2 2 2 3 5" xfId="7343"/>
    <cellStyle name="20% - Акцент2 2 3 2 2 2 3 6" xfId="7344"/>
    <cellStyle name="20% - Акцент2 2 3 2 2 2 3 7" xfId="7345"/>
    <cellStyle name="20% - Акцент2 2 3 2 2 2 4" xfId="7346"/>
    <cellStyle name="20% - Акцент2 2 3 2 2 2 4 2" xfId="7347"/>
    <cellStyle name="20% - Акцент2 2 3 2 2 2 5" xfId="7348"/>
    <cellStyle name="20% - Акцент2 2 3 2 2 2 6" xfId="7349"/>
    <cellStyle name="20% - Акцент2 2 3 2 2 2 7" xfId="7350"/>
    <cellStyle name="20% - Акцент2 2 3 2 2 2 8" xfId="7351"/>
    <cellStyle name="20% - Акцент2 2 3 2 2 2 9" xfId="7352"/>
    <cellStyle name="20% - Акцент2 2 3 2 2 3" xfId="7353"/>
    <cellStyle name="20% - Акцент2 2 3 2 2 3 10" xfId="7354"/>
    <cellStyle name="20% - Акцент2 2 3 2 2 3 2" xfId="7355"/>
    <cellStyle name="20% - Акцент2 2 3 2 2 3 2 2" xfId="7356"/>
    <cellStyle name="20% - Акцент2 2 3 2 2 3 2 2 2" xfId="7357"/>
    <cellStyle name="20% - Акцент2 2 3 2 2 3 2 2 2 2" xfId="7358"/>
    <cellStyle name="20% - Акцент2 2 3 2 2 3 2 2 3" xfId="7359"/>
    <cellStyle name="20% - Акцент2 2 3 2 2 3 2 2 4" xfId="7360"/>
    <cellStyle name="20% - Акцент2 2 3 2 2 3 2 2 5" xfId="7361"/>
    <cellStyle name="20% - Акцент2 2 3 2 2 3 2 2 6" xfId="7362"/>
    <cellStyle name="20% - Акцент2 2 3 2 2 3 2 2 7" xfId="7363"/>
    <cellStyle name="20% - Акцент2 2 3 2 2 3 2 3" xfId="7364"/>
    <cellStyle name="20% - Акцент2 2 3 2 2 3 2 3 2" xfId="7365"/>
    <cellStyle name="20% - Акцент2 2 3 2 2 3 2 4" xfId="7366"/>
    <cellStyle name="20% - Акцент2 2 3 2 2 3 2 5" xfId="7367"/>
    <cellStyle name="20% - Акцент2 2 3 2 2 3 2 6" xfId="7368"/>
    <cellStyle name="20% - Акцент2 2 3 2 2 3 2 7" xfId="7369"/>
    <cellStyle name="20% - Акцент2 2 3 2 2 3 2 8" xfId="7370"/>
    <cellStyle name="20% - Акцент2 2 3 2 2 3 2 9" xfId="7371"/>
    <cellStyle name="20% - Акцент2 2 3 2 2 3 3" xfId="7372"/>
    <cellStyle name="20% - Акцент2 2 3 2 2 3 3 2" xfId="7373"/>
    <cellStyle name="20% - Акцент2 2 3 2 2 3 3 2 2" xfId="7374"/>
    <cellStyle name="20% - Акцент2 2 3 2 2 3 3 3" xfId="7375"/>
    <cellStyle name="20% - Акцент2 2 3 2 2 3 3 4" xfId="7376"/>
    <cellStyle name="20% - Акцент2 2 3 2 2 3 3 5" xfId="7377"/>
    <cellStyle name="20% - Акцент2 2 3 2 2 3 3 6" xfId="7378"/>
    <cellStyle name="20% - Акцент2 2 3 2 2 3 3 7" xfId="7379"/>
    <cellStyle name="20% - Акцент2 2 3 2 2 3 4" xfId="7380"/>
    <cellStyle name="20% - Акцент2 2 3 2 2 3 4 2" xfId="7381"/>
    <cellStyle name="20% - Акцент2 2 3 2 2 3 5" xfId="7382"/>
    <cellStyle name="20% - Акцент2 2 3 2 2 3 6" xfId="7383"/>
    <cellStyle name="20% - Акцент2 2 3 2 2 3 7" xfId="7384"/>
    <cellStyle name="20% - Акцент2 2 3 2 2 3 8" xfId="7385"/>
    <cellStyle name="20% - Акцент2 2 3 2 2 3 9" xfId="7386"/>
    <cellStyle name="20% - Акцент2 2 3 2 2 4" xfId="7387"/>
    <cellStyle name="20% - Акцент2 2 3 2 2 4 2" xfId="7388"/>
    <cellStyle name="20% - Акцент2 2 3 2 2 4 2 2" xfId="7389"/>
    <cellStyle name="20% - Акцент2 2 3 2 2 4 2 2 2" xfId="7390"/>
    <cellStyle name="20% - Акцент2 2 3 2 2 4 2 3" xfId="7391"/>
    <cellStyle name="20% - Акцент2 2 3 2 2 4 2 4" xfId="7392"/>
    <cellStyle name="20% - Акцент2 2 3 2 2 4 2 5" xfId="7393"/>
    <cellStyle name="20% - Акцент2 2 3 2 2 4 2 6" xfId="7394"/>
    <cellStyle name="20% - Акцент2 2 3 2 2 4 2 7" xfId="7395"/>
    <cellStyle name="20% - Акцент2 2 3 2 2 4 3" xfId="7396"/>
    <cellStyle name="20% - Акцент2 2 3 2 2 4 3 2" xfId="7397"/>
    <cellStyle name="20% - Акцент2 2 3 2 2 4 4" xfId="7398"/>
    <cellStyle name="20% - Акцент2 2 3 2 2 4 5" xfId="7399"/>
    <cellStyle name="20% - Акцент2 2 3 2 2 4 6" xfId="7400"/>
    <cellStyle name="20% - Акцент2 2 3 2 2 4 7" xfId="7401"/>
    <cellStyle name="20% - Акцент2 2 3 2 2 4 8" xfId="7402"/>
    <cellStyle name="20% - Акцент2 2 3 2 2 4 9" xfId="7403"/>
    <cellStyle name="20% - Акцент2 2 3 2 2 5" xfId="7404"/>
    <cellStyle name="20% - Акцент2 2 3 2 2 5 2" xfId="7405"/>
    <cellStyle name="20% - Акцент2 2 3 2 2 5 2 2" xfId="7406"/>
    <cellStyle name="20% - Акцент2 2 3 2 2 5 2 2 2" xfId="7407"/>
    <cellStyle name="20% - Акцент2 2 3 2 2 5 2 3" xfId="7408"/>
    <cellStyle name="20% - Акцент2 2 3 2 2 5 2 4" xfId="7409"/>
    <cellStyle name="20% - Акцент2 2 3 2 2 5 2 5" xfId="7410"/>
    <cellStyle name="20% - Акцент2 2 3 2 2 5 2 6" xfId="7411"/>
    <cellStyle name="20% - Акцент2 2 3 2 2 5 2 7" xfId="7412"/>
    <cellStyle name="20% - Акцент2 2 3 2 2 5 3" xfId="7413"/>
    <cellStyle name="20% - Акцент2 2 3 2 2 5 3 2" xfId="7414"/>
    <cellStyle name="20% - Акцент2 2 3 2 2 5 4" xfId="7415"/>
    <cellStyle name="20% - Акцент2 2 3 2 2 5 5" xfId="7416"/>
    <cellStyle name="20% - Акцент2 2 3 2 2 5 6" xfId="7417"/>
    <cellStyle name="20% - Акцент2 2 3 2 2 5 7" xfId="7418"/>
    <cellStyle name="20% - Акцент2 2 3 2 2 5 8" xfId="7419"/>
    <cellStyle name="20% - Акцент2 2 3 2 2 5 9" xfId="7420"/>
    <cellStyle name="20% - Акцент2 2 3 2 2 6" xfId="7421"/>
    <cellStyle name="20% - Акцент2 2 3 2 2 6 2" xfId="7422"/>
    <cellStyle name="20% - Акцент2 2 3 2 2 6 2 2" xfId="7423"/>
    <cellStyle name="20% - Акцент2 2 3 2 2 6 3" xfId="7424"/>
    <cellStyle name="20% - Акцент2 2 3 2 2 6 4" xfId="7425"/>
    <cellStyle name="20% - Акцент2 2 3 2 2 6 5" xfId="7426"/>
    <cellStyle name="20% - Акцент2 2 3 2 2 6 6" xfId="7427"/>
    <cellStyle name="20% - Акцент2 2 3 2 2 6 7" xfId="7428"/>
    <cellStyle name="20% - Акцент2 2 3 2 2 7" xfId="7429"/>
    <cellStyle name="20% - Акцент2 2 3 2 2 7 2" xfId="7430"/>
    <cellStyle name="20% - Акцент2 2 3 2 2 8" xfId="7431"/>
    <cellStyle name="20% - Акцент2 2 3 2 2 9" xfId="7432"/>
    <cellStyle name="20% - Акцент2 2 3 2 3" xfId="7433"/>
    <cellStyle name="20% - Акцент2 2 3 2 3 10" xfId="7434"/>
    <cellStyle name="20% - Акцент2 2 3 2 3 11" xfId="7435"/>
    <cellStyle name="20% - Акцент2 2 3 2 3 12" xfId="7436"/>
    <cellStyle name="20% - Акцент2 2 3 2 3 13" xfId="7437"/>
    <cellStyle name="20% - Акцент2 2 3 2 3 2" xfId="7438"/>
    <cellStyle name="20% - Акцент2 2 3 2 3 2 10" xfId="7439"/>
    <cellStyle name="20% - Акцент2 2 3 2 3 2 2" xfId="7440"/>
    <cellStyle name="20% - Акцент2 2 3 2 3 2 2 2" xfId="7441"/>
    <cellStyle name="20% - Акцент2 2 3 2 3 2 2 2 2" xfId="7442"/>
    <cellStyle name="20% - Акцент2 2 3 2 3 2 2 2 2 2" xfId="7443"/>
    <cellStyle name="20% - Акцент2 2 3 2 3 2 2 2 3" xfId="7444"/>
    <cellStyle name="20% - Акцент2 2 3 2 3 2 2 2 4" xfId="7445"/>
    <cellStyle name="20% - Акцент2 2 3 2 3 2 2 2 5" xfId="7446"/>
    <cellStyle name="20% - Акцент2 2 3 2 3 2 2 2 6" xfId="7447"/>
    <cellStyle name="20% - Акцент2 2 3 2 3 2 2 2 7" xfId="7448"/>
    <cellStyle name="20% - Акцент2 2 3 2 3 2 2 3" xfId="7449"/>
    <cellStyle name="20% - Акцент2 2 3 2 3 2 2 3 2" xfId="7450"/>
    <cellStyle name="20% - Акцент2 2 3 2 3 2 2 4" xfId="7451"/>
    <cellStyle name="20% - Акцент2 2 3 2 3 2 2 5" xfId="7452"/>
    <cellStyle name="20% - Акцент2 2 3 2 3 2 2 6" xfId="7453"/>
    <cellStyle name="20% - Акцент2 2 3 2 3 2 2 7" xfId="7454"/>
    <cellStyle name="20% - Акцент2 2 3 2 3 2 2 8" xfId="7455"/>
    <cellStyle name="20% - Акцент2 2 3 2 3 2 2 9" xfId="7456"/>
    <cellStyle name="20% - Акцент2 2 3 2 3 2 3" xfId="7457"/>
    <cellStyle name="20% - Акцент2 2 3 2 3 2 3 2" xfId="7458"/>
    <cellStyle name="20% - Акцент2 2 3 2 3 2 3 2 2" xfId="7459"/>
    <cellStyle name="20% - Акцент2 2 3 2 3 2 3 3" xfId="7460"/>
    <cellStyle name="20% - Акцент2 2 3 2 3 2 3 4" xfId="7461"/>
    <cellStyle name="20% - Акцент2 2 3 2 3 2 3 5" xfId="7462"/>
    <cellStyle name="20% - Акцент2 2 3 2 3 2 3 6" xfId="7463"/>
    <cellStyle name="20% - Акцент2 2 3 2 3 2 3 7" xfId="7464"/>
    <cellStyle name="20% - Акцент2 2 3 2 3 2 4" xfId="7465"/>
    <cellStyle name="20% - Акцент2 2 3 2 3 2 4 2" xfId="7466"/>
    <cellStyle name="20% - Акцент2 2 3 2 3 2 5" xfId="7467"/>
    <cellStyle name="20% - Акцент2 2 3 2 3 2 6" xfId="7468"/>
    <cellStyle name="20% - Акцент2 2 3 2 3 2 7" xfId="7469"/>
    <cellStyle name="20% - Акцент2 2 3 2 3 2 8" xfId="7470"/>
    <cellStyle name="20% - Акцент2 2 3 2 3 2 9" xfId="7471"/>
    <cellStyle name="20% - Акцент2 2 3 2 3 3" xfId="7472"/>
    <cellStyle name="20% - Акцент2 2 3 2 3 3 10" xfId="7473"/>
    <cellStyle name="20% - Акцент2 2 3 2 3 3 2" xfId="7474"/>
    <cellStyle name="20% - Акцент2 2 3 2 3 3 2 2" xfId="7475"/>
    <cellStyle name="20% - Акцент2 2 3 2 3 3 2 2 2" xfId="7476"/>
    <cellStyle name="20% - Акцент2 2 3 2 3 3 2 2 2 2" xfId="7477"/>
    <cellStyle name="20% - Акцент2 2 3 2 3 3 2 2 3" xfId="7478"/>
    <cellStyle name="20% - Акцент2 2 3 2 3 3 2 2 4" xfId="7479"/>
    <cellStyle name="20% - Акцент2 2 3 2 3 3 2 2 5" xfId="7480"/>
    <cellStyle name="20% - Акцент2 2 3 2 3 3 2 2 6" xfId="7481"/>
    <cellStyle name="20% - Акцент2 2 3 2 3 3 2 2 7" xfId="7482"/>
    <cellStyle name="20% - Акцент2 2 3 2 3 3 2 3" xfId="7483"/>
    <cellStyle name="20% - Акцент2 2 3 2 3 3 2 3 2" xfId="7484"/>
    <cellStyle name="20% - Акцент2 2 3 2 3 3 2 4" xfId="7485"/>
    <cellStyle name="20% - Акцент2 2 3 2 3 3 2 5" xfId="7486"/>
    <cellStyle name="20% - Акцент2 2 3 2 3 3 2 6" xfId="7487"/>
    <cellStyle name="20% - Акцент2 2 3 2 3 3 2 7" xfId="7488"/>
    <cellStyle name="20% - Акцент2 2 3 2 3 3 2 8" xfId="7489"/>
    <cellStyle name="20% - Акцент2 2 3 2 3 3 2 9" xfId="7490"/>
    <cellStyle name="20% - Акцент2 2 3 2 3 3 3" xfId="7491"/>
    <cellStyle name="20% - Акцент2 2 3 2 3 3 3 2" xfId="7492"/>
    <cellStyle name="20% - Акцент2 2 3 2 3 3 3 2 2" xfId="7493"/>
    <cellStyle name="20% - Акцент2 2 3 2 3 3 3 3" xfId="7494"/>
    <cellStyle name="20% - Акцент2 2 3 2 3 3 3 4" xfId="7495"/>
    <cellStyle name="20% - Акцент2 2 3 2 3 3 3 5" xfId="7496"/>
    <cellStyle name="20% - Акцент2 2 3 2 3 3 3 6" xfId="7497"/>
    <cellStyle name="20% - Акцент2 2 3 2 3 3 3 7" xfId="7498"/>
    <cellStyle name="20% - Акцент2 2 3 2 3 3 4" xfId="7499"/>
    <cellStyle name="20% - Акцент2 2 3 2 3 3 4 2" xfId="7500"/>
    <cellStyle name="20% - Акцент2 2 3 2 3 3 5" xfId="7501"/>
    <cellStyle name="20% - Акцент2 2 3 2 3 3 6" xfId="7502"/>
    <cellStyle name="20% - Акцент2 2 3 2 3 3 7" xfId="7503"/>
    <cellStyle name="20% - Акцент2 2 3 2 3 3 8" xfId="7504"/>
    <cellStyle name="20% - Акцент2 2 3 2 3 3 9" xfId="7505"/>
    <cellStyle name="20% - Акцент2 2 3 2 3 4" xfId="7506"/>
    <cellStyle name="20% - Акцент2 2 3 2 3 4 2" xfId="7507"/>
    <cellStyle name="20% - Акцент2 2 3 2 3 4 2 2" xfId="7508"/>
    <cellStyle name="20% - Акцент2 2 3 2 3 4 2 2 2" xfId="7509"/>
    <cellStyle name="20% - Акцент2 2 3 2 3 4 2 3" xfId="7510"/>
    <cellStyle name="20% - Акцент2 2 3 2 3 4 2 4" xfId="7511"/>
    <cellStyle name="20% - Акцент2 2 3 2 3 4 2 5" xfId="7512"/>
    <cellStyle name="20% - Акцент2 2 3 2 3 4 2 6" xfId="7513"/>
    <cellStyle name="20% - Акцент2 2 3 2 3 4 2 7" xfId="7514"/>
    <cellStyle name="20% - Акцент2 2 3 2 3 4 3" xfId="7515"/>
    <cellStyle name="20% - Акцент2 2 3 2 3 4 3 2" xfId="7516"/>
    <cellStyle name="20% - Акцент2 2 3 2 3 4 4" xfId="7517"/>
    <cellStyle name="20% - Акцент2 2 3 2 3 4 5" xfId="7518"/>
    <cellStyle name="20% - Акцент2 2 3 2 3 4 6" xfId="7519"/>
    <cellStyle name="20% - Акцент2 2 3 2 3 4 7" xfId="7520"/>
    <cellStyle name="20% - Акцент2 2 3 2 3 4 8" xfId="7521"/>
    <cellStyle name="20% - Акцент2 2 3 2 3 4 9" xfId="7522"/>
    <cellStyle name="20% - Акцент2 2 3 2 3 5" xfId="7523"/>
    <cellStyle name="20% - Акцент2 2 3 2 3 5 2" xfId="7524"/>
    <cellStyle name="20% - Акцент2 2 3 2 3 5 2 2" xfId="7525"/>
    <cellStyle name="20% - Акцент2 2 3 2 3 5 2 2 2" xfId="7526"/>
    <cellStyle name="20% - Акцент2 2 3 2 3 5 2 3" xfId="7527"/>
    <cellStyle name="20% - Акцент2 2 3 2 3 5 2 4" xfId="7528"/>
    <cellStyle name="20% - Акцент2 2 3 2 3 5 2 5" xfId="7529"/>
    <cellStyle name="20% - Акцент2 2 3 2 3 5 2 6" xfId="7530"/>
    <cellStyle name="20% - Акцент2 2 3 2 3 5 2 7" xfId="7531"/>
    <cellStyle name="20% - Акцент2 2 3 2 3 5 3" xfId="7532"/>
    <cellStyle name="20% - Акцент2 2 3 2 3 5 3 2" xfId="7533"/>
    <cellStyle name="20% - Акцент2 2 3 2 3 5 4" xfId="7534"/>
    <cellStyle name="20% - Акцент2 2 3 2 3 5 5" xfId="7535"/>
    <cellStyle name="20% - Акцент2 2 3 2 3 5 6" xfId="7536"/>
    <cellStyle name="20% - Акцент2 2 3 2 3 5 7" xfId="7537"/>
    <cellStyle name="20% - Акцент2 2 3 2 3 5 8" xfId="7538"/>
    <cellStyle name="20% - Акцент2 2 3 2 3 5 9" xfId="7539"/>
    <cellStyle name="20% - Акцент2 2 3 2 3 6" xfId="7540"/>
    <cellStyle name="20% - Акцент2 2 3 2 3 6 2" xfId="7541"/>
    <cellStyle name="20% - Акцент2 2 3 2 3 6 2 2" xfId="7542"/>
    <cellStyle name="20% - Акцент2 2 3 2 3 6 3" xfId="7543"/>
    <cellStyle name="20% - Акцент2 2 3 2 3 6 4" xfId="7544"/>
    <cellStyle name="20% - Акцент2 2 3 2 3 6 5" xfId="7545"/>
    <cellStyle name="20% - Акцент2 2 3 2 3 6 6" xfId="7546"/>
    <cellStyle name="20% - Акцент2 2 3 2 3 6 7" xfId="7547"/>
    <cellStyle name="20% - Акцент2 2 3 2 3 7" xfId="7548"/>
    <cellStyle name="20% - Акцент2 2 3 2 3 7 2" xfId="7549"/>
    <cellStyle name="20% - Акцент2 2 3 2 3 8" xfId="7550"/>
    <cellStyle name="20% - Акцент2 2 3 2 3 9" xfId="7551"/>
    <cellStyle name="20% - Акцент2 2 3 2 4" xfId="7552"/>
    <cellStyle name="20% - Акцент2 2 3 2 4 10" xfId="7553"/>
    <cellStyle name="20% - Акцент2 2 3 2 4 2" xfId="7554"/>
    <cellStyle name="20% - Акцент2 2 3 2 4 2 2" xfId="7555"/>
    <cellStyle name="20% - Акцент2 2 3 2 4 2 2 2" xfId="7556"/>
    <cellStyle name="20% - Акцент2 2 3 2 4 2 2 2 2" xfId="7557"/>
    <cellStyle name="20% - Акцент2 2 3 2 4 2 2 3" xfId="7558"/>
    <cellStyle name="20% - Акцент2 2 3 2 4 2 2 4" xfId="7559"/>
    <cellStyle name="20% - Акцент2 2 3 2 4 2 2 5" xfId="7560"/>
    <cellStyle name="20% - Акцент2 2 3 2 4 2 2 6" xfId="7561"/>
    <cellStyle name="20% - Акцент2 2 3 2 4 2 2 7" xfId="7562"/>
    <cellStyle name="20% - Акцент2 2 3 2 4 2 3" xfId="7563"/>
    <cellStyle name="20% - Акцент2 2 3 2 4 2 3 2" xfId="7564"/>
    <cellStyle name="20% - Акцент2 2 3 2 4 2 4" xfId="7565"/>
    <cellStyle name="20% - Акцент2 2 3 2 4 2 5" xfId="7566"/>
    <cellStyle name="20% - Акцент2 2 3 2 4 2 6" xfId="7567"/>
    <cellStyle name="20% - Акцент2 2 3 2 4 2 7" xfId="7568"/>
    <cellStyle name="20% - Акцент2 2 3 2 4 2 8" xfId="7569"/>
    <cellStyle name="20% - Акцент2 2 3 2 4 2 9" xfId="7570"/>
    <cellStyle name="20% - Акцент2 2 3 2 4 3" xfId="7571"/>
    <cellStyle name="20% - Акцент2 2 3 2 4 3 2" xfId="7572"/>
    <cellStyle name="20% - Акцент2 2 3 2 4 3 2 2" xfId="7573"/>
    <cellStyle name="20% - Акцент2 2 3 2 4 3 3" xfId="7574"/>
    <cellStyle name="20% - Акцент2 2 3 2 4 3 4" xfId="7575"/>
    <cellStyle name="20% - Акцент2 2 3 2 4 3 5" xfId="7576"/>
    <cellStyle name="20% - Акцент2 2 3 2 4 3 6" xfId="7577"/>
    <cellStyle name="20% - Акцент2 2 3 2 4 3 7" xfId="7578"/>
    <cellStyle name="20% - Акцент2 2 3 2 4 4" xfId="7579"/>
    <cellStyle name="20% - Акцент2 2 3 2 4 4 2" xfId="7580"/>
    <cellStyle name="20% - Акцент2 2 3 2 4 5" xfId="7581"/>
    <cellStyle name="20% - Акцент2 2 3 2 4 6" xfId="7582"/>
    <cellStyle name="20% - Акцент2 2 3 2 4 7" xfId="7583"/>
    <cellStyle name="20% - Акцент2 2 3 2 4 8" xfId="7584"/>
    <cellStyle name="20% - Акцент2 2 3 2 4 9" xfId="7585"/>
    <cellStyle name="20% - Акцент2 2 3 2 5" xfId="7586"/>
    <cellStyle name="20% - Акцент2 2 3 2 5 10" xfId="7587"/>
    <cellStyle name="20% - Акцент2 2 3 2 5 2" xfId="7588"/>
    <cellStyle name="20% - Акцент2 2 3 2 5 2 2" xfId="7589"/>
    <cellStyle name="20% - Акцент2 2 3 2 5 2 2 2" xfId="7590"/>
    <cellStyle name="20% - Акцент2 2 3 2 5 2 2 2 2" xfId="7591"/>
    <cellStyle name="20% - Акцент2 2 3 2 5 2 2 3" xfId="7592"/>
    <cellStyle name="20% - Акцент2 2 3 2 5 2 2 4" xfId="7593"/>
    <cellStyle name="20% - Акцент2 2 3 2 5 2 2 5" xfId="7594"/>
    <cellStyle name="20% - Акцент2 2 3 2 5 2 2 6" xfId="7595"/>
    <cellStyle name="20% - Акцент2 2 3 2 5 2 2 7" xfId="7596"/>
    <cellStyle name="20% - Акцент2 2 3 2 5 2 3" xfId="7597"/>
    <cellStyle name="20% - Акцент2 2 3 2 5 2 3 2" xfId="7598"/>
    <cellStyle name="20% - Акцент2 2 3 2 5 2 4" xfId="7599"/>
    <cellStyle name="20% - Акцент2 2 3 2 5 2 5" xfId="7600"/>
    <cellStyle name="20% - Акцент2 2 3 2 5 2 6" xfId="7601"/>
    <cellStyle name="20% - Акцент2 2 3 2 5 2 7" xfId="7602"/>
    <cellStyle name="20% - Акцент2 2 3 2 5 2 8" xfId="7603"/>
    <cellStyle name="20% - Акцент2 2 3 2 5 2 9" xfId="7604"/>
    <cellStyle name="20% - Акцент2 2 3 2 5 3" xfId="7605"/>
    <cellStyle name="20% - Акцент2 2 3 2 5 3 2" xfId="7606"/>
    <cellStyle name="20% - Акцент2 2 3 2 5 3 2 2" xfId="7607"/>
    <cellStyle name="20% - Акцент2 2 3 2 5 3 3" xfId="7608"/>
    <cellStyle name="20% - Акцент2 2 3 2 5 3 4" xfId="7609"/>
    <cellStyle name="20% - Акцент2 2 3 2 5 3 5" xfId="7610"/>
    <cellStyle name="20% - Акцент2 2 3 2 5 3 6" xfId="7611"/>
    <cellStyle name="20% - Акцент2 2 3 2 5 3 7" xfId="7612"/>
    <cellStyle name="20% - Акцент2 2 3 2 5 4" xfId="7613"/>
    <cellStyle name="20% - Акцент2 2 3 2 5 4 2" xfId="7614"/>
    <cellStyle name="20% - Акцент2 2 3 2 5 5" xfId="7615"/>
    <cellStyle name="20% - Акцент2 2 3 2 5 6" xfId="7616"/>
    <cellStyle name="20% - Акцент2 2 3 2 5 7" xfId="7617"/>
    <cellStyle name="20% - Акцент2 2 3 2 5 8" xfId="7618"/>
    <cellStyle name="20% - Акцент2 2 3 2 5 9" xfId="7619"/>
    <cellStyle name="20% - Акцент2 2 3 2 6" xfId="7620"/>
    <cellStyle name="20% - Акцент2 2 3 2 6 2" xfId="7621"/>
    <cellStyle name="20% - Акцент2 2 3 2 6 2 2" xfId="7622"/>
    <cellStyle name="20% - Акцент2 2 3 2 6 2 2 2" xfId="7623"/>
    <cellStyle name="20% - Акцент2 2 3 2 6 2 3" xfId="7624"/>
    <cellStyle name="20% - Акцент2 2 3 2 6 2 4" xfId="7625"/>
    <cellStyle name="20% - Акцент2 2 3 2 6 2 5" xfId="7626"/>
    <cellStyle name="20% - Акцент2 2 3 2 6 2 6" xfId="7627"/>
    <cellStyle name="20% - Акцент2 2 3 2 6 2 7" xfId="7628"/>
    <cellStyle name="20% - Акцент2 2 3 2 6 3" xfId="7629"/>
    <cellStyle name="20% - Акцент2 2 3 2 6 3 2" xfId="7630"/>
    <cellStyle name="20% - Акцент2 2 3 2 6 4" xfId="7631"/>
    <cellStyle name="20% - Акцент2 2 3 2 6 5" xfId="7632"/>
    <cellStyle name="20% - Акцент2 2 3 2 6 6" xfId="7633"/>
    <cellStyle name="20% - Акцент2 2 3 2 6 7" xfId="7634"/>
    <cellStyle name="20% - Акцент2 2 3 2 6 8" xfId="7635"/>
    <cellStyle name="20% - Акцент2 2 3 2 6 9" xfId="7636"/>
    <cellStyle name="20% - Акцент2 2 3 2 7" xfId="7637"/>
    <cellStyle name="20% - Акцент2 2 3 2 7 2" xfId="7638"/>
    <cellStyle name="20% - Акцент2 2 3 2 7 2 2" xfId="7639"/>
    <cellStyle name="20% - Акцент2 2 3 2 7 2 2 2" xfId="7640"/>
    <cellStyle name="20% - Акцент2 2 3 2 7 2 3" xfId="7641"/>
    <cellStyle name="20% - Акцент2 2 3 2 7 2 4" xfId="7642"/>
    <cellStyle name="20% - Акцент2 2 3 2 7 2 5" xfId="7643"/>
    <cellStyle name="20% - Акцент2 2 3 2 7 2 6" xfId="7644"/>
    <cellStyle name="20% - Акцент2 2 3 2 7 2 7" xfId="7645"/>
    <cellStyle name="20% - Акцент2 2 3 2 7 3" xfId="7646"/>
    <cellStyle name="20% - Акцент2 2 3 2 7 3 2" xfId="7647"/>
    <cellStyle name="20% - Акцент2 2 3 2 7 4" xfId="7648"/>
    <cellStyle name="20% - Акцент2 2 3 2 7 5" xfId="7649"/>
    <cellStyle name="20% - Акцент2 2 3 2 7 6" xfId="7650"/>
    <cellStyle name="20% - Акцент2 2 3 2 7 7" xfId="7651"/>
    <cellStyle name="20% - Акцент2 2 3 2 7 8" xfId="7652"/>
    <cellStyle name="20% - Акцент2 2 3 2 7 9" xfId="7653"/>
    <cellStyle name="20% - Акцент2 2 3 2 8" xfId="7654"/>
    <cellStyle name="20% - Акцент2 2 3 2 8 2" xfId="7655"/>
    <cellStyle name="20% - Акцент2 2 3 2 8 2 2" xfId="7656"/>
    <cellStyle name="20% - Акцент2 2 3 2 8 2 3" xfId="7657"/>
    <cellStyle name="20% - Акцент2 2 3 2 8 3" xfId="7658"/>
    <cellStyle name="20% - Акцент2 2 3 2 8 4" xfId="7659"/>
    <cellStyle name="20% - Акцент2 2 3 2 8 5" xfId="7660"/>
    <cellStyle name="20% - Акцент2 2 3 2 8 6" xfId="7661"/>
    <cellStyle name="20% - Акцент2 2 3 2 8 7" xfId="7662"/>
    <cellStyle name="20% - Акцент2 2 3 2 9" xfId="7663"/>
    <cellStyle name="20% - Акцент2 2 3 2 9 2" xfId="7664"/>
    <cellStyle name="20% - Акцент2 2 3 2 9 2 2" xfId="7665"/>
    <cellStyle name="20% - Акцент2 2 3 2 9 2 3" xfId="7666"/>
    <cellStyle name="20% - Акцент2 2 3 2 9 3" xfId="7667"/>
    <cellStyle name="20% - Акцент2 2 3 2 9 4" xfId="7668"/>
    <cellStyle name="20% - Акцент2 2 3 2 9 5" xfId="7669"/>
    <cellStyle name="20% - Акцент2 2 3 2 9 6" xfId="7670"/>
    <cellStyle name="20% - Акцент2 2 3 2 9 7" xfId="7671"/>
    <cellStyle name="20% - Акцент2 2 3 20" xfId="7672"/>
    <cellStyle name="20% - Акцент2 2 3 3" xfId="7673"/>
    <cellStyle name="20% - Акцент2 2 3 3 10" xfId="7674"/>
    <cellStyle name="20% - Акцент2 2 3 3 11" xfId="7675"/>
    <cellStyle name="20% - Акцент2 2 3 3 12" xfId="7676"/>
    <cellStyle name="20% - Акцент2 2 3 3 13" xfId="7677"/>
    <cellStyle name="20% - Акцент2 2 3 3 14" xfId="7678"/>
    <cellStyle name="20% - Акцент2 2 3 3 15" xfId="7679"/>
    <cellStyle name="20% - Акцент2 2 3 3 16" xfId="7680"/>
    <cellStyle name="20% - Акцент2 2 3 3 2" xfId="7681"/>
    <cellStyle name="20% - Акцент2 2 3 3 2 10" xfId="7682"/>
    <cellStyle name="20% - Акцент2 2 3 3 2 2" xfId="7683"/>
    <cellStyle name="20% - Акцент2 2 3 3 2 2 2" xfId="7684"/>
    <cellStyle name="20% - Акцент2 2 3 3 2 2 2 2" xfId="7685"/>
    <cellStyle name="20% - Акцент2 2 3 3 2 2 2 2 2" xfId="7686"/>
    <cellStyle name="20% - Акцент2 2 3 3 2 2 2 3" xfId="7687"/>
    <cellStyle name="20% - Акцент2 2 3 3 2 2 2 4" xfId="7688"/>
    <cellStyle name="20% - Акцент2 2 3 3 2 2 2 5" xfId="7689"/>
    <cellStyle name="20% - Акцент2 2 3 3 2 2 2 6" xfId="7690"/>
    <cellStyle name="20% - Акцент2 2 3 3 2 2 2 7" xfId="7691"/>
    <cellStyle name="20% - Акцент2 2 3 3 2 2 3" xfId="7692"/>
    <cellStyle name="20% - Акцент2 2 3 3 2 2 3 2" xfId="7693"/>
    <cellStyle name="20% - Акцент2 2 3 3 2 2 4" xfId="7694"/>
    <cellStyle name="20% - Акцент2 2 3 3 2 2 5" xfId="7695"/>
    <cellStyle name="20% - Акцент2 2 3 3 2 2 6" xfId="7696"/>
    <cellStyle name="20% - Акцент2 2 3 3 2 2 7" xfId="7697"/>
    <cellStyle name="20% - Акцент2 2 3 3 2 2 8" xfId="7698"/>
    <cellStyle name="20% - Акцент2 2 3 3 2 2 9" xfId="7699"/>
    <cellStyle name="20% - Акцент2 2 3 3 2 3" xfId="7700"/>
    <cellStyle name="20% - Акцент2 2 3 3 2 3 2" xfId="7701"/>
    <cellStyle name="20% - Акцент2 2 3 3 2 3 2 2" xfId="7702"/>
    <cellStyle name="20% - Акцент2 2 3 3 2 3 3" xfId="7703"/>
    <cellStyle name="20% - Акцент2 2 3 3 2 3 4" xfId="7704"/>
    <cellStyle name="20% - Акцент2 2 3 3 2 3 5" xfId="7705"/>
    <cellStyle name="20% - Акцент2 2 3 3 2 3 6" xfId="7706"/>
    <cellStyle name="20% - Акцент2 2 3 3 2 3 7" xfId="7707"/>
    <cellStyle name="20% - Акцент2 2 3 3 2 4" xfId="7708"/>
    <cellStyle name="20% - Акцент2 2 3 3 2 4 2" xfId="7709"/>
    <cellStyle name="20% - Акцент2 2 3 3 2 5" xfId="7710"/>
    <cellStyle name="20% - Акцент2 2 3 3 2 6" xfId="7711"/>
    <cellStyle name="20% - Акцент2 2 3 3 2 7" xfId="7712"/>
    <cellStyle name="20% - Акцент2 2 3 3 2 8" xfId="7713"/>
    <cellStyle name="20% - Акцент2 2 3 3 2 9" xfId="7714"/>
    <cellStyle name="20% - Акцент2 2 3 3 3" xfId="7715"/>
    <cellStyle name="20% - Акцент2 2 3 3 3 10" xfId="7716"/>
    <cellStyle name="20% - Акцент2 2 3 3 3 2" xfId="7717"/>
    <cellStyle name="20% - Акцент2 2 3 3 3 2 2" xfId="7718"/>
    <cellStyle name="20% - Акцент2 2 3 3 3 2 2 2" xfId="7719"/>
    <cellStyle name="20% - Акцент2 2 3 3 3 2 2 2 2" xfId="7720"/>
    <cellStyle name="20% - Акцент2 2 3 3 3 2 2 3" xfId="7721"/>
    <cellStyle name="20% - Акцент2 2 3 3 3 2 2 4" xfId="7722"/>
    <cellStyle name="20% - Акцент2 2 3 3 3 2 2 5" xfId="7723"/>
    <cellStyle name="20% - Акцент2 2 3 3 3 2 2 6" xfId="7724"/>
    <cellStyle name="20% - Акцент2 2 3 3 3 2 2 7" xfId="7725"/>
    <cellStyle name="20% - Акцент2 2 3 3 3 2 3" xfId="7726"/>
    <cellStyle name="20% - Акцент2 2 3 3 3 2 3 2" xfId="7727"/>
    <cellStyle name="20% - Акцент2 2 3 3 3 2 4" xfId="7728"/>
    <cellStyle name="20% - Акцент2 2 3 3 3 2 5" xfId="7729"/>
    <cellStyle name="20% - Акцент2 2 3 3 3 2 6" xfId="7730"/>
    <cellStyle name="20% - Акцент2 2 3 3 3 2 7" xfId="7731"/>
    <cellStyle name="20% - Акцент2 2 3 3 3 2 8" xfId="7732"/>
    <cellStyle name="20% - Акцент2 2 3 3 3 2 9" xfId="7733"/>
    <cellStyle name="20% - Акцент2 2 3 3 3 3" xfId="7734"/>
    <cellStyle name="20% - Акцент2 2 3 3 3 3 2" xfId="7735"/>
    <cellStyle name="20% - Акцент2 2 3 3 3 3 2 2" xfId="7736"/>
    <cellStyle name="20% - Акцент2 2 3 3 3 3 3" xfId="7737"/>
    <cellStyle name="20% - Акцент2 2 3 3 3 3 4" xfId="7738"/>
    <cellStyle name="20% - Акцент2 2 3 3 3 3 5" xfId="7739"/>
    <cellStyle name="20% - Акцент2 2 3 3 3 3 6" xfId="7740"/>
    <cellStyle name="20% - Акцент2 2 3 3 3 3 7" xfId="7741"/>
    <cellStyle name="20% - Акцент2 2 3 3 3 4" xfId="7742"/>
    <cellStyle name="20% - Акцент2 2 3 3 3 4 2" xfId="7743"/>
    <cellStyle name="20% - Акцент2 2 3 3 3 5" xfId="7744"/>
    <cellStyle name="20% - Акцент2 2 3 3 3 6" xfId="7745"/>
    <cellStyle name="20% - Акцент2 2 3 3 3 7" xfId="7746"/>
    <cellStyle name="20% - Акцент2 2 3 3 3 8" xfId="7747"/>
    <cellStyle name="20% - Акцент2 2 3 3 3 9" xfId="7748"/>
    <cellStyle name="20% - Акцент2 2 3 3 4" xfId="7749"/>
    <cellStyle name="20% - Акцент2 2 3 3 4 10" xfId="7750"/>
    <cellStyle name="20% - Акцент2 2 3 3 4 2" xfId="7751"/>
    <cellStyle name="20% - Акцент2 2 3 3 4 2 2" xfId="7752"/>
    <cellStyle name="20% - Акцент2 2 3 3 4 2 2 2" xfId="7753"/>
    <cellStyle name="20% - Акцент2 2 3 3 4 2 2 2 2" xfId="7754"/>
    <cellStyle name="20% - Акцент2 2 3 3 4 2 2 3" xfId="7755"/>
    <cellStyle name="20% - Акцент2 2 3 3 4 2 2 4" xfId="7756"/>
    <cellStyle name="20% - Акцент2 2 3 3 4 2 2 5" xfId="7757"/>
    <cellStyle name="20% - Акцент2 2 3 3 4 2 2 6" xfId="7758"/>
    <cellStyle name="20% - Акцент2 2 3 3 4 2 2 7" xfId="7759"/>
    <cellStyle name="20% - Акцент2 2 3 3 4 2 3" xfId="7760"/>
    <cellStyle name="20% - Акцент2 2 3 3 4 2 3 2" xfId="7761"/>
    <cellStyle name="20% - Акцент2 2 3 3 4 2 4" xfId="7762"/>
    <cellStyle name="20% - Акцент2 2 3 3 4 2 5" xfId="7763"/>
    <cellStyle name="20% - Акцент2 2 3 3 4 2 6" xfId="7764"/>
    <cellStyle name="20% - Акцент2 2 3 3 4 2 7" xfId="7765"/>
    <cellStyle name="20% - Акцент2 2 3 3 4 2 8" xfId="7766"/>
    <cellStyle name="20% - Акцент2 2 3 3 4 2 9" xfId="7767"/>
    <cellStyle name="20% - Акцент2 2 3 3 4 3" xfId="7768"/>
    <cellStyle name="20% - Акцент2 2 3 3 4 3 2" xfId="7769"/>
    <cellStyle name="20% - Акцент2 2 3 3 4 3 2 2" xfId="7770"/>
    <cellStyle name="20% - Акцент2 2 3 3 4 3 3" xfId="7771"/>
    <cellStyle name="20% - Акцент2 2 3 3 4 3 4" xfId="7772"/>
    <cellStyle name="20% - Акцент2 2 3 3 4 3 5" xfId="7773"/>
    <cellStyle name="20% - Акцент2 2 3 3 4 3 6" xfId="7774"/>
    <cellStyle name="20% - Акцент2 2 3 3 4 3 7" xfId="7775"/>
    <cellStyle name="20% - Акцент2 2 3 3 4 4" xfId="7776"/>
    <cellStyle name="20% - Акцент2 2 3 3 4 4 2" xfId="7777"/>
    <cellStyle name="20% - Акцент2 2 3 3 4 5" xfId="7778"/>
    <cellStyle name="20% - Акцент2 2 3 3 4 6" xfId="7779"/>
    <cellStyle name="20% - Акцент2 2 3 3 4 7" xfId="7780"/>
    <cellStyle name="20% - Акцент2 2 3 3 4 8" xfId="7781"/>
    <cellStyle name="20% - Акцент2 2 3 3 4 9" xfId="7782"/>
    <cellStyle name="20% - Акцент2 2 3 3 5" xfId="7783"/>
    <cellStyle name="20% - Акцент2 2 3 3 5 2" xfId="7784"/>
    <cellStyle name="20% - Акцент2 2 3 3 5 2 2" xfId="7785"/>
    <cellStyle name="20% - Акцент2 2 3 3 5 2 2 2" xfId="7786"/>
    <cellStyle name="20% - Акцент2 2 3 3 5 2 3" xfId="7787"/>
    <cellStyle name="20% - Акцент2 2 3 3 5 2 4" xfId="7788"/>
    <cellStyle name="20% - Акцент2 2 3 3 5 2 5" xfId="7789"/>
    <cellStyle name="20% - Акцент2 2 3 3 5 2 6" xfId="7790"/>
    <cellStyle name="20% - Акцент2 2 3 3 5 2 7" xfId="7791"/>
    <cellStyle name="20% - Акцент2 2 3 3 5 3" xfId="7792"/>
    <cellStyle name="20% - Акцент2 2 3 3 5 3 2" xfId="7793"/>
    <cellStyle name="20% - Акцент2 2 3 3 5 4" xfId="7794"/>
    <cellStyle name="20% - Акцент2 2 3 3 5 5" xfId="7795"/>
    <cellStyle name="20% - Акцент2 2 3 3 5 6" xfId="7796"/>
    <cellStyle name="20% - Акцент2 2 3 3 5 7" xfId="7797"/>
    <cellStyle name="20% - Акцент2 2 3 3 5 8" xfId="7798"/>
    <cellStyle name="20% - Акцент2 2 3 3 5 9" xfId="7799"/>
    <cellStyle name="20% - Акцент2 2 3 3 6" xfId="7800"/>
    <cellStyle name="20% - Акцент2 2 3 3 6 2" xfId="7801"/>
    <cellStyle name="20% - Акцент2 2 3 3 6 2 2" xfId="7802"/>
    <cellStyle name="20% - Акцент2 2 3 3 6 2 2 2" xfId="7803"/>
    <cellStyle name="20% - Акцент2 2 3 3 6 2 3" xfId="7804"/>
    <cellStyle name="20% - Акцент2 2 3 3 6 2 4" xfId="7805"/>
    <cellStyle name="20% - Акцент2 2 3 3 6 2 5" xfId="7806"/>
    <cellStyle name="20% - Акцент2 2 3 3 6 2 6" xfId="7807"/>
    <cellStyle name="20% - Акцент2 2 3 3 6 2 7" xfId="7808"/>
    <cellStyle name="20% - Акцент2 2 3 3 6 3" xfId="7809"/>
    <cellStyle name="20% - Акцент2 2 3 3 6 3 2" xfId="7810"/>
    <cellStyle name="20% - Акцент2 2 3 3 6 4" xfId="7811"/>
    <cellStyle name="20% - Акцент2 2 3 3 6 5" xfId="7812"/>
    <cellStyle name="20% - Акцент2 2 3 3 6 6" xfId="7813"/>
    <cellStyle name="20% - Акцент2 2 3 3 6 7" xfId="7814"/>
    <cellStyle name="20% - Акцент2 2 3 3 6 8" xfId="7815"/>
    <cellStyle name="20% - Акцент2 2 3 3 6 9" xfId="7816"/>
    <cellStyle name="20% - Акцент2 2 3 3 7" xfId="7817"/>
    <cellStyle name="20% - Акцент2 2 3 3 7 2" xfId="7818"/>
    <cellStyle name="20% - Акцент2 2 3 3 7 2 2" xfId="7819"/>
    <cellStyle name="20% - Акцент2 2 3 3 7 2 3" xfId="7820"/>
    <cellStyle name="20% - Акцент2 2 3 3 7 3" xfId="7821"/>
    <cellStyle name="20% - Акцент2 2 3 3 7 4" xfId="7822"/>
    <cellStyle name="20% - Акцент2 2 3 3 7 5" xfId="7823"/>
    <cellStyle name="20% - Акцент2 2 3 3 7 6" xfId="7824"/>
    <cellStyle name="20% - Акцент2 2 3 3 7 7" xfId="7825"/>
    <cellStyle name="20% - Акцент2 2 3 3 8" xfId="7826"/>
    <cellStyle name="20% - Акцент2 2 3 3 8 2" xfId="7827"/>
    <cellStyle name="20% - Акцент2 2 3 3 8 2 2" xfId="7828"/>
    <cellStyle name="20% - Акцент2 2 3 3 8 3" xfId="7829"/>
    <cellStyle name="20% - Акцент2 2 3 3 8 4" xfId="7830"/>
    <cellStyle name="20% - Акцент2 2 3 3 8 5" xfId="7831"/>
    <cellStyle name="20% - Акцент2 2 3 3 8 6" xfId="7832"/>
    <cellStyle name="20% - Акцент2 2 3 3 8 7" xfId="7833"/>
    <cellStyle name="20% - Акцент2 2 3 3 9" xfId="7834"/>
    <cellStyle name="20% - Акцент2 2 3 3 9 2" xfId="7835"/>
    <cellStyle name="20% - Акцент2 2 3 3 9 3" xfId="7836"/>
    <cellStyle name="20% - Акцент2 2 3 4" xfId="7837"/>
    <cellStyle name="20% - Акцент2 2 3 4 10" xfId="7838"/>
    <cellStyle name="20% - Акцент2 2 3 4 11" xfId="7839"/>
    <cellStyle name="20% - Акцент2 2 3 4 12" xfId="7840"/>
    <cellStyle name="20% - Акцент2 2 3 4 13" xfId="7841"/>
    <cellStyle name="20% - Акцент2 2 3 4 2" xfId="7842"/>
    <cellStyle name="20% - Акцент2 2 3 4 2 10" xfId="7843"/>
    <cellStyle name="20% - Акцент2 2 3 4 2 2" xfId="7844"/>
    <cellStyle name="20% - Акцент2 2 3 4 2 2 2" xfId="7845"/>
    <cellStyle name="20% - Акцент2 2 3 4 2 2 2 2" xfId="7846"/>
    <cellStyle name="20% - Акцент2 2 3 4 2 2 2 2 2" xfId="7847"/>
    <cellStyle name="20% - Акцент2 2 3 4 2 2 2 3" xfId="7848"/>
    <cellStyle name="20% - Акцент2 2 3 4 2 2 2 4" xfId="7849"/>
    <cellStyle name="20% - Акцент2 2 3 4 2 2 2 5" xfId="7850"/>
    <cellStyle name="20% - Акцент2 2 3 4 2 2 2 6" xfId="7851"/>
    <cellStyle name="20% - Акцент2 2 3 4 2 2 2 7" xfId="7852"/>
    <cellStyle name="20% - Акцент2 2 3 4 2 2 3" xfId="7853"/>
    <cellStyle name="20% - Акцент2 2 3 4 2 2 3 2" xfId="7854"/>
    <cellStyle name="20% - Акцент2 2 3 4 2 2 4" xfId="7855"/>
    <cellStyle name="20% - Акцент2 2 3 4 2 2 5" xfId="7856"/>
    <cellStyle name="20% - Акцент2 2 3 4 2 2 6" xfId="7857"/>
    <cellStyle name="20% - Акцент2 2 3 4 2 2 7" xfId="7858"/>
    <cellStyle name="20% - Акцент2 2 3 4 2 2 8" xfId="7859"/>
    <cellStyle name="20% - Акцент2 2 3 4 2 2 9" xfId="7860"/>
    <cellStyle name="20% - Акцент2 2 3 4 2 3" xfId="7861"/>
    <cellStyle name="20% - Акцент2 2 3 4 2 3 2" xfId="7862"/>
    <cellStyle name="20% - Акцент2 2 3 4 2 3 2 2" xfId="7863"/>
    <cellStyle name="20% - Акцент2 2 3 4 2 3 3" xfId="7864"/>
    <cellStyle name="20% - Акцент2 2 3 4 2 3 4" xfId="7865"/>
    <cellStyle name="20% - Акцент2 2 3 4 2 3 5" xfId="7866"/>
    <cellStyle name="20% - Акцент2 2 3 4 2 3 6" xfId="7867"/>
    <cellStyle name="20% - Акцент2 2 3 4 2 3 7" xfId="7868"/>
    <cellStyle name="20% - Акцент2 2 3 4 2 4" xfId="7869"/>
    <cellStyle name="20% - Акцент2 2 3 4 2 4 2" xfId="7870"/>
    <cellStyle name="20% - Акцент2 2 3 4 2 5" xfId="7871"/>
    <cellStyle name="20% - Акцент2 2 3 4 2 6" xfId="7872"/>
    <cellStyle name="20% - Акцент2 2 3 4 2 7" xfId="7873"/>
    <cellStyle name="20% - Акцент2 2 3 4 2 8" xfId="7874"/>
    <cellStyle name="20% - Акцент2 2 3 4 2 9" xfId="7875"/>
    <cellStyle name="20% - Акцент2 2 3 4 3" xfId="7876"/>
    <cellStyle name="20% - Акцент2 2 3 4 3 10" xfId="7877"/>
    <cellStyle name="20% - Акцент2 2 3 4 3 2" xfId="7878"/>
    <cellStyle name="20% - Акцент2 2 3 4 3 2 2" xfId="7879"/>
    <cellStyle name="20% - Акцент2 2 3 4 3 2 2 2" xfId="7880"/>
    <cellStyle name="20% - Акцент2 2 3 4 3 2 2 2 2" xfId="7881"/>
    <cellStyle name="20% - Акцент2 2 3 4 3 2 2 3" xfId="7882"/>
    <cellStyle name="20% - Акцент2 2 3 4 3 2 2 4" xfId="7883"/>
    <cellStyle name="20% - Акцент2 2 3 4 3 2 2 5" xfId="7884"/>
    <cellStyle name="20% - Акцент2 2 3 4 3 2 2 6" xfId="7885"/>
    <cellStyle name="20% - Акцент2 2 3 4 3 2 2 7" xfId="7886"/>
    <cellStyle name="20% - Акцент2 2 3 4 3 2 3" xfId="7887"/>
    <cellStyle name="20% - Акцент2 2 3 4 3 2 3 2" xfId="7888"/>
    <cellStyle name="20% - Акцент2 2 3 4 3 2 4" xfId="7889"/>
    <cellStyle name="20% - Акцент2 2 3 4 3 2 5" xfId="7890"/>
    <cellStyle name="20% - Акцент2 2 3 4 3 2 6" xfId="7891"/>
    <cellStyle name="20% - Акцент2 2 3 4 3 2 7" xfId="7892"/>
    <cellStyle name="20% - Акцент2 2 3 4 3 2 8" xfId="7893"/>
    <cellStyle name="20% - Акцент2 2 3 4 3 2 9" xfId="7894"/>
    <cellStyle name="20% - Акцент2 2 3 4 3 3" xfId="7895"/>
    <cellStyle name="20% - Акцент2 2 3 4 3 3 2" xfId="7896"/>
    <cellStyle name="20% - Акцент2 2 3 4 3 3 2 2" xfId="7897"/>
    <cellStyle name="20% - Акцент2 2 3 4 3 3 3" xfId="7898"/>
    <cellStyle name="20% - Акцент2 2 3 4 3 3 4" xfId="7899"/>
    <cellStyle name="20% - Акцент2 2 3 4 3 3 5" xfId="7900"/>
    <cellStyle name="20% - Акцент2 2 3 4 3 3 6" xfId="7901"/>
    <cellStyle name="20% - Акцент2 2 3 4 3 3 7" xfId="7902"/>
    <cellStyle name="20% - Акцент2 2 3 4 3 4" xfId="7903"/>
    <cellStyle name="20% - Акцент2 2 3 4 3 4 2" xfId="7904"/>
    <cellStyle name="20% - Акцент2 2 3 4 3 5" xfId="7905"/>
    <cellStyle name="20% - Акцент2 2 3 4 3 6" xfId="7906"/>
    <cellStyle name="20% - Акцент2 2 3 4 3 7" xfId="7907"/>
    <cellStyle name="20% - Акцент2 2 3 4 3 8" xfId="7908"/>
    <cellStyle name="20% - Акцент2 2 3 4 3 9" xfId="7909"/>
    <cellStyle name="20% - Акцент2 2 3 4 4" xfId="7910"/>
    <cellStyle name="20% - Акцент2 2 3 4 4 2" xfId="7911"/>
    <cellStyle name="20% - Акцент2 2 3 4 4 2 2" xfId="7912"/>
    <cellStyle name="20% - Акцент2 2 3 4 4 2 2 2" xfId="7913"/>
    <cellStyle name="20% - Акцент2 2 3 4 4 2 3" xfId="7914"/>
    <cellStyle name="20% - Акцент2 2 3 4 4 2 4" xfId="7915"/>
    <cellStyle name="20% - Акцент2 2 3 4 4 2 5" xfId="7916"/>
    <cellStyle name="20% - Акцент2 2 3 4 4 2 6" xfId="7917"/>
    <cellStyle name="20% - Акцент2 2 3 4 4 2 7" xfId="7918"/>
    <cellStyle name="20% - Акцент2 2 3 4 4 3" xfId="7919"/>
    <cellStyle name="20% - Акцент2 2 3 4 4 3 2" xfId="7920"/>
    <cellStyle name="20% - Акцент2 2 3 4 4 4" xfId="7921"/>
    <cellStyle name="20% - Акцент2 2 3 4 4 5" xfId="7922"/>
    <cellStyle name="20% - Акцент2 2 3 4 4 6" xfId="7923"/>
    <cellStyle name="20% - Акцент2 2 3 4 4 7" xfId="7924"/>
    <cellStyle name="20% - Акцент2 2 3 4 4 8" xfId="7925"/>
    <cellStyle name="20% - Акцент2 2 3 4 4 9" xfId="7926"/>
    <cellStyle name="20% - Акцент2 2 3 4 5" xfId="7927"/>
    <cellStyle name="20% - Акцент2 2 3 4 5 2" xfId="7928"/>
    <cellStyle name="20% - Акцент2 2 3 4 5 2 2" xfId="7929"/>
    <cellStyle name="20% - Акцент2 2 3 4 5 2 2 2" xfId="7930"/>
    <cellStyle name="20% - Акцент2 2 3 4 5 2 3" xfId="7931"/>
    <cellStyle name="20% - Акцент2 2 3 4 5 2 4" xfId="7932"/>
    <cellStyle name="20% - Акцент2 2 3 4 5 2 5" xfId="7933"/>
    <cellStyle name="20% - Акцент2 2 3 4 5 2 6" xfId="7934"/>
    <cellStyle name="20% - Акцент2 2 3 4 5 2 7" xfId="7935"/>
    <cellStyle name="20% - Акцент2 2 3 4 5 3" xfId="7936"/>
    <cellStyle name="20% - Акцент2 2 3 4 5 3 2" xfId="7937"/>
    <cellStyle name="20% - Акцент2 2 3 4 5 4" xfId="7938"/>
    <cellStyle name="20% - Акцент2 2 3 4 5 5" xfId="7939"/>
    <cellStyle name="20% - Акцент2 2 3 4 5 6" xfId="7940"/>
    <cellStyle name="20% - Акцент2 2 3 4 5 7" xfId="7941"/>
    <cellStyle name="20% - Акцент2 2 3 4 5 8" xfId="7942"/>
    <cellStyle name="20% - Акцент2 2 3 4 5 9" xfId="7943"/>
    <cellStyle name="20% - Акцент2 2 3 4 6" xfId="7944"/>
    <cellStyle name="20% - Акцент2 2 3 4 6 2" xfId="7945"/>
    <cellStyle name="20% - Акцент2 2 3 4 6 2 2" xfId="7946"/>
    <cellStyle name="20% - Акцент2 2 3 4 6 3" xfId="7947"/>
    <cellStyle name="20% - Акцент2 2 3 4 6 4" xfId="7948"/>
    <cellStyle name="20% - Акцент2 2 3 4 6 5" xfId="7949"/>
    <cellStyle name="20% - Акцент2 2 3 4 6 6" xfId="7950"/>
    <cellStyle name="20% - Акцент2 2 3 4 6 7" xfId="7951"/>
    <cellStyle name="20% - Акцент2 2 3 4 7" xfId="7952"/>
    <cellStyle name="20% - Акцент2 2 3 4 7 2" xfId="7953"/>
    <cellStyle name="20% - Акцент2 2 3 4 8" xfId="7954"/>
    <cellStyle name="20% - Акцент2 2 3 4 9" xfId="7955"/>
    <cellStyle name="20% - Акцент2 2 3 5" xfId="7956"/>
    <cellStyle name="20% - Акцент2 2 3 5 10" xfId="7957"/>
    <cellStyle name="20% - Акцент2 2 3 5 11" xfId="7958"/>
    <cellStyle name="20% - Акцент2 2 3 5 12" xfId="7959"/>
    <cellStyle name="20% - Акцент2 2 3 5 13" xfId="7960"/>
    <cellStyle name="20% - Акцент2 2 3 5 2" xfId="7961"/>
    <cellStyle name="20% - Акцент2 2 3 5 2 10" xfId="7962"/>
    <cellStyle name="20% - Акцент2 2 3 5 2 2" xfId="7963"/>
    <cellStyle name="20% - Акцент2 2 3 5 2 2 2" xfId="7964"/>
    <cellStyle name="20% - Акцент2 2 3 5 2 2 2 2" xfId="7965"/>
    <cellStyle name="20% - Акцент2 2 3 5 2 2 2 2 2" xfId="7966"/>
    <cellStyle name="20% - Акцент2 2 3 5 2 2 2 3" xfId="7967"/>
    <cellStyle name="20% - Акцент2 2 3 5 2 2 2 4" xfId="7968"/>
    <cellStyle name="20% - Акцент2 2 3 5 2 2 2 5" xfId="7969"/>
    <cellStyle name="20% - Акцент2 2 3 5 2 2 2 6" xfId="7970"/>
    <cellStyle name="20% - Акцент2 2 3 5 2 2 2 7" xfId="7971"/>
    <cellStyle name="20% - Акцент2 2 3 5 2 2 3" xfId="7972"/>
    <cellStyle name="20% - Акцент2 2 3 5 2 2 3 2" xfId="7973"/>
    <cellStyle name="20% - Акцент2 2 3 5 2 2 4" xfId="7974"/>
    <cellStyle name="20% - Акцент2 2 3 5 2 2 5" xfId="7975"/>
    <cellStyle name="20% - Акцент2 2 3 5 2 2 6" xfId="7976"/>
    <cellStyle name="20% - Акцент2 2 3 5 2 2 7" xfId="7977"/>
    <cellStyle name="20% - Акцент2 2 3 5 2 2 8" xfId="7978"/>
    <cellStyle name="20% - Акцент2 2 3 5 2 2 9" xfId="7979"/>
    <cellStyle name="20% - Акцент2 2 3 5 2 3" xfId="7980"/>
    <cellStyle name="20% - Акцент2 2 3 5 2 3 2" xfId="7981"/>
    <cellStyle name="20% - Акцент2 2 3 5 2 3 2 2" xfId="7982"/>
    <cellStyle name="20% - Акцент2 2 3 5 2 3 3" xfId="7983"/>
    <cellStyle name="20% - Акцент2 2 3 5 2 3 4" xfId="7984"/>
    <cellStyle name="20% - Акцент2 2 3 5 2 3 5" xfId="7985"/>
    <cellStyle name="20% - Акцент2 2 3 5 2 3 6" xfId="7986"/>
    <cellStyle name="20% - Акцент2 2 3 5 2 3 7" xfId="7987"/>
    <cellStyle name="20% - Акцент2 2 3 5 2 4" xfId="7988"/>
    <cellStyle name="20% - Акцент2 2 3 5 2 4 2" xfId="7989"/>
    <cellStyle name="20% - Акцент2 2 3 5 2 5" xfId="7990"/>
    <cellStyle name="20% - Акцент2 2 3 5 2 6" xfId="7991"/>
    <cellStyle name="20% - Акцент2 2 3 5 2 7" xfId="7992"/>
    <cellStyle name="20% - Акцент2 2 3 5 2 8" xfId="7993"/>
    <cellStyle name="20% - Акцент2 2 3 5 2 9" xfId="7994"/>
    <cellStyle name="20% - Акцент2 2 3 5 3" xfId="7995"/>
    <cellStyle name="20% - Акцент2 2 3 5 3 10" xfId="7996"/>
    <cellStyle name="20% - Акцент2 2 3 5 3 2" xfId="7997"/>
    <cellStyle name="20% - Акцент2 2 3 5 3 2 2" xfId="7998"/>
    <cellStyle name="20% - Акцент2 2 3 5 3 2 2 2" xfId="7999"/>
    <cellStyle name="20% - Акцент2 2 3 5 3 2 2 2 2" xfId="8000"/>
    <cellStyle name="20% - Акцент2 2 3 5 3 2 2 3" xfId="8001"/>
    <cellStyle name="20% - Акцент2 2 3 5 3 2 2 4" xfId="8002"/>
    <cellStyle name="20% - Акцент2 2 3 5 3 2 2 5" xfId="8003"/>
    <cellStyle name="20% - Акцент2 2 3 5 3 2 2 6" xfId="8004"/>
    <cellStyle name="20% - Акцент2 2 3 5 3 2 2 7" xfId="8005"/>
    <cellStyle name="20% - Акцент2 2 3 5 3 2 3" xfId="8006"/>
    <cellStyle name="20% - Акцент2 2 3 5 3 2 3 2" xfId="8007"/>
    <cellStyle name="20% - Акцент2 2 3 5 3 2 4" xfId="8008"/>
    <cellStyle name="20% - Акцент2 2 3 5 3 2 5" xfId="8009"/>
    <cellStyle name="20% - Акцент2 2 3 5 3 2 6" xfId="8010"/>
    <cellStyle name="20% - Акцент2 2 3 5 3 2 7" xfId="8011"/>
    <cellStyle name="20% - Акцент2 2 3 5 3 2 8" xfId="8012"/>
    <cellStyle name="20% - Акцент2 2 3 5 3 2 9" xfId="8013"/>
    <cellStyle name="20% - Акцент2 2 3 5 3 3" xfId="8014"/>
    <cellStyle name="20% - Акцент2 2 3 5 3 3 2" xfId="8015"/>
    <cellStyle name="20% - Акцент2 2 3 5 3 3 2 2" xfId="8016"/>
    <cellStyle name="20% - Акцент2 2 3 5 3 3 3" xfId="8017"/>
    <cellStyle name="20% - Акцент2 2 3 5 3 3 4" xfId="8018"/>
    <cellStyle name="20% - Акцент2 2 3 5 3 3 5" xfId="8019"/>
    <cellStyle name="20% - Акцент2 2 3 5 3 3 6" xfId="8020"/>
    <cellStyle name="20% - Акцент2 2 3 5 3 3 7" xfId="8021"/>
    <cellStyle name="20% - Акцент2 2 3 5 3 4" xfId="8022"/>
    <cellStyle name="20% - Акцент2 2 3 5 3 4 2" xfId="8023"/>
    <cellStyle name="20% - Акцент2 2 3 5 3 5" xfId="8024"/>
    <cellStyle name="20% - Акцент2 2 3 5 3 6" xfId="8025"/>
    <cellStyle name="20% - Акцент2 2 3 5 3 7" xfId="8026"/>
    <cellStyle name="20% - Акцент2 2 3 5 3 8" xfId="8027"/>
    <cellStyle name="20% - Акцент2 2 3 5 3 9" xfId="8028"/>
    <cellStyle name="20% - Акцент2 2 3 5 4" xfId="8029"/>
    <cellStyle name="20% - Акцент2 2 3 5 4 2" xfId="8030"/>
    <cellStyle name="20% - Акцент2 2 3 5 4 2 2" xfId="8031"/>
    <cellStyle name="20% - Акцент2 2 3 5 4 2 2 2" xfId="8032"/>
    <cellStyle name="20% - Акцент2 2 3 5 4 2 3" xfId="8033"/>
    <cellStyle name="20% - Акцент2 2 3 5 4 2 4" xfId="8034"/>
    <cellStyle name="20% - Акцент2 2 3 5 4 2 5" xfId="8035"/>
    <cellStyle name="20% - Акцент2 2 3 5 4 2 6" xfId="8036"/>
    <cellStyle name="20% - Акцент2 2 3 5 4 2 7" xfId="8037"/>
    <cellStyle name="20% - Акцент2 2 3 5 4 3" xfId="8038"/>
    <cellStyle name="20% - Акцент2 2 3 5 4 3 2" xfId="8039"/>
    <cellStyle name="20% - Акцент2 2 3 5 4 4" xfId="8040"/>
    <cellStyle name="20% - Акцент2 2 3 5 4 5" xfId="8041"/>
    <cellStyle name="20% - Акцент2 2 3 5 4 6" xfId="8042"/>
    <cellStyle name="20% - Акцент2 2 3 5 4 7" xfId="8043"/>
    <cellStyle name="20% - Акцент2 2 3 5 4 8" xfId="8044"/>
    <cellStyle name="20% - Акцент2 2 3 5 4 9" xfId="8045"/>
    <cellStyle name="20% - Акцент2 2 3 5 5" xfId="8046"/>
    <cellStyle name="20% - Акцент2 2 3 5 5 2" xfId="8047"/>
    <cellStyle name="20% - Акцент2 2 3 5 5 2 2" xfId="8048"/>
    <cellStyle name="20% - Акцент2 2 3 5 5 2 2 2" xfId="8049"/>
    <cellStyle name="20% - Акцент2 2 3 5 5 2 3" xfId="8050"/>
    <cellStyle name="20% - Акцент2 2 3 5 5 2 4" xfId="8051"/>
    <cellStyle name="20% - Акцент2 2 3 5 5 2 5" xfId="8052"/>
    <cellStyle name="20% - Акцент2 2 3 5 5 2 6" xfId="8053"/>
    <cellStyle name="20% - Акцент2 2 3 5 5 2 7" xfId="8054"/>
    <cellStyle name="20% - Акцент2 2 3 5 5 3" xfId="8055"/>
    <cellStyle name="20% - Акцент2 2 3 5 5 3 2" xfId="8056"/>
    <cellStyle name="20% - Акцент2 2 3 5 5 4" xfId="8057"/>
    <cellStyle name="20% - Акцент2 2 3 5 5 5" xfId="8058"/>
    <cellStyle name="20% - Акцент2 2 3 5 5 6" xfId="8059"/>
    <cellStyle name="20% - Акцент2 2 3 5 5 7" xfId="8060"/>
    <cellStyle name="20% - Акцент2 2 3 5 5 8" xfId="8061"/>
    <cellStyle name="20% - Акцент2 2 3 5 5 9" xfId="8062"/>
    <cellStyle name="20% - Акцент2 2 3 5 6" xfId="8063"/>
    <cellStyle name="20% - Акцент2 2 3 5 6 2" xfId="8064"/>
    <cellStyle name="20% - Акцент2 2 3 5 6 2 2" xfId="8065"/>
    <cellStyle name="20% - Акцент2 2 3 5 6 3" xfId="8066"/>
    <cellStyle name="20% - Акцент2 2 3 5 6 4" xfId="8067"/>
    <cellStyle name="20% - Акцент2 2 3 5 6 5" xfId="8068"/>
    <cellStyle name="20% - Акцент2 2 3 5 6 6" xfId="8069"/>
    <cellStyle name="20% - Акцент2 2 3 5 6 7" xfId="8070"/>
    <cellStyle name="20% - Акцент2 2 3 5 7" xfId="8071"/>
    <cellStyle name="20% - Акцент2 2 3 5 7 2" xfId="8072"/>
    <cellStyle name="20% - Акцент2 2 3 5 8" xfId="8073"/>
    <cellStyle name="20% - Акцент2 2 3 5 9" xfId="8074"/>
    <cellStyle name="20% - Акцент2 2 3 6" xfId="8075"/>
    <cellStyle name="20% - Акцент2 2 3 6 10" xfId="8076"/>
    <cellStyle name="20% - Акцент2 2 3 6 2" xfId="8077"/>
    <cellStyle name="20% - Акцент2 2 3 6 2 2" xfId="8078"/>
    <cellStyle name="20% - Акцент2 2 3 6 2 2 2" xfId="8079"/>
    <cellStyle name="20% - Акцент2 2 3 6 2 2 2 2" xfId="8080"/>
    <cellStyle name="20% - Акцент2 2 3 6 2 2 3" xfId="8081"/>
    <cellStyle name="20% - Акцент2 2 3 6 2 2 4" xfId="8082"/>
    <cellStyle name="20% - Акцент2 2 3 6 2 2 5" xfId="8083"/>
    <cellStyle name="20% - Акцент2 2 3 6 2 2 6" xfId="8084"/>
    <cellStyle name="20% - Акцент2 2 3 6 2 2 7" xfId="8085"/>
    <cellStyle name="20% - Акцент2 2 3 6 2 3" xfId="8086"/>
    <cellStyle name="20% - Акцент2 2 3 6 2 3 2" xfId="8087"/>
    <cellStyle name="20% - Акцент2 2 3 6 2 4" xfId="8088"/>
    <cellStyle name="20% - Акцент2 2 3 6 2 5" xfId="8089"/>
    <cellStyle name="20% - Акцент2 2 3 6 2 6" xfId="8090"/>
    <cellStyle name="20% - Акцент2 2 3 6 2 7" xfId="8091"/>
    <cellStyle name="20% - Акцент2 2 3 6 2 8" xfId="8092"/>
    <cellStyle name="20% - Акцент2 2 3 6 2 9" xfId="8093"/>
    <cellStyle name="20% - Акцент2 2 3 6 3" xfId="8094"/>
    <cellStyle name="20% - Акцент2 2 3 6 3 2" xfId="8095"/>
    <cellStyle name="20% - Акцент2 2 3 6 3 2 2" xfId="8096"/>
    <cellStyle name="20% - Акцент2 2 3 6 3 3" xfId="8097"/>
    <cellStyle name="20% - Акцент2 2 3 6 3 4" xfId="8098"/>
    <cellStyle name="20% - Акцент2 2 3 6 3 5" xfId="8099"/>
    <cellStyle name="20% - Акцент2 2 3 6 3 6" xfId="8100"/>
    <cellStyle name="20% - Акцент2 2 3 6 3 7" xfId="8101"/>
    <cellStyle name="20% - Акцент2 2 3 6 4" xfId="8102"/>
    <cellStyle name="20% - Акцент2 2 3 6 4 2" xfId="8103"/>
    <cellStyle name="20% - Акцент2 2 3 6 5" xfId="8104"/>
    <cellStyle name="20% - Акцент2 2 3 6 6" xfId="8105"/>
    <cellStyle name="20% - Акцент2 2 3 6 7" xfId="8106"/>
    <cellStyle name="20% - Акцент2 2 3 6 8" xfId="8107"/>
    <cellStyle name="20% - Акцент2 2 3 6 9" xfId="8108"/>
    <cellStyle name="20% - Акцент2 2 3 7" xfId="8109"/>
    <cellStyle name="20% - Акцент2 2 3 7 10" xfId="8110"/>
    <cellStyle name="20% - Акцент2 2 3 7 2" xfId="8111"/>
    <cellStyle name="20% - Акцент2 2 3 7 2 2" xfId="8112"/>
    <cellStyle name="20% - Акцент2 2 3 7 2 2 2" xfId="8113"/>
    <cellStyle name="20% - Акцент2 2 3 7 2 2 2 2" xfId="8114"/>
    <cellStyle name="20% - Акцент2 2 3 7 2 2 3" xfId="8115"/>
    <cellStyle name="20% - Акцент2 2 3 7 2 2 4" xfId="8116"/>
    <cellStyle name="20% - Акцент2 2 3 7 2 2 5" xfId="8117"/>
    <cellStyle name="20% - Акцент2 2 3 7 2 2 6" xfId="8118"/>
    <cellStyle name="20% - Акцент2 2 3 7 2 2 7" xfId="8119"/>
    <cellStyle name="20% - Акцент2 2 3 7 2 3" xfId="8120"/>
    <cellStyle name="20% - Акцент2 2 3 7 2 3 2" xfId="8121"/>
    <cellStyle name="20% - Акцент2 2 3 7 2 4" xfId="8122"/>
    <cellStyle name="20% - Акцент2 2 3 7 2 5" xfId="8123"/>
    <cellStyle name="20% - Акцент2 2 3 7 2 6" xfId="8124"/>
    <cellStyle name="20% - Акцент2 2 3 7 2 7" xfId="8125"/>
    <cellStyle name="20% - Акцент2 2 3 7 2 8" xfId="8126"/>
    <cellStyle name="20% - Акцент2 2 3 7 2 9" xfId="8127"/>
    <cellStyle name="20% - Акцент2 2 3 7 3" xfId="8128"/>
    <cellStyle name="20% - Акцент2 2 3 7 3 2" xfId="8129"/>
    <cellStyle name="20% - Акцент2 2 3 7 3 2 2" xfId="8130"/>
    <cellStyle name="20% - Акцент2 2 3 7 3 3" xfId="8131"/>
    <cellStyle name="20% - Акцент2 2 3 7 3 4" xfId="8132"/>
    <cellStyle name="20% - Акцент2 2 3 7 3 5" xfId="8133"/>
    <cellStyle name="20% - Акцент2 2 3 7 3 6" xfId="8134"/>
    <cellStyle name="20% - Акцент2 2 3 7 3 7" xfId="8135"/>
    <cellStyle name="20% - Акцент2 2 3 7 4" xfId="8136"/>
    <cellStyle name="20% - Акцент2 2 3 7 4 2" xfId="8137"/>
    <cellStyle name="20% - Акцент2 2 3 7 5" xfId="8138"/>
    <cellStyle name="20% - Акцент2 2 3 7 6" xfId="8139"/>
    <cellStyle name="20% - Акцент2 2 3 7 7" xfId="8140"/>
    <cellStyle name="20% - Акцент2 2 3 7 8" xfId="8141"/>
    <cellStyle name="20% - Акцент2 2 3 7 9" xfId="8142"/>
    <cellStyle name="20% - Акцент2 2 3 8" xfId="8143"/>
    <cellStyle name="20% - Акцент2 2 3 8 2" xfId="8144"/>
    <cellStyle name="20% - Акцент2 2 3 8 2 2" xfId="8145"/>
    <cellStyle name="20% - Акцент2 2 3 8 2 2 2" xfId="8146"/>
    <cellStyle name="20% - Акцент2 2 3 8 2 3" xfId="8147"/>
    <cellStyle name="20% - Акцент2 2 3 8 2 4" xfId="8148"/>
    <cellStyle name="20% - Акцент2 2 3 8 2 5" xfId="8149"/>
    <cellStyle name="20% - Акцент2 2 3 8 2 6" xfId="8150"/>
    <cellStyle name="20% - Акцент2 2 3 8 2 7" xfId="8151"/>
    <cellStyle name="20% - Акцент2 2 3 8 3" xfId="8152"/>
    <cellStyle name="20% - Акцент2 2 3 8 3 2" xfId="8153"/>
    <cellStyle name="20% - Акцент2 2 3 8 4" xfId="8154"/>
    <cellStyle name="20% - Акцент2 2 3 8 5" xfId="8155"/>
    <cellStyle name="20% - Акцент2 2 3 8 6" xfId="8156"/>
    <cellStyle name="20% - Акцент2 2 3 8 7" xfId="8157"/>
    <cellStyle name="20% - Акцент2 2 3 8 8" xfId="8158"/>
    <cellStyle name="20% - Акцент2 2 3 8 9" xfId="8159"/>
    <cellStyle name="20% - Акцент2 2 3 9" xfId="8160"/>
    <cellStyle name="20% - Акцент2 2 3 9 2" xfId="8161"/>
    <cellStyle name="20% - Акцент2 2 3 9 2 2" xfId="8162"/>
    <cellStyle name="20% - Акцент2 2 3 9 2 2 2" xfId="8163"/>
    <cellStyle name="20% - Акцент2 2 3 9 2 3" xfId="8164"/>
    <cellStyle name="20% - Акцент2 2 3 9 2 4" xfId="8165"/>
    <cellStyle name="20% - Акцент2 2 3 9 2 5" xfId="8166"/>
    <cellStyle name="20% - Акцент2 2 3 9 2 6" xfId="8167"/>
    <cellStyle name="20% - Акцент2 2 3 9 2 7" xfId="8168"/>
    <cellStyle name="20% - Акцент2 2 3 9 3" xfId="8169"/>
    <cellStyle name="20% - Акцент2 2 3 9 3 2" xfId="8170"/>
    <cellStyle name="20% - Акцент2 2 3 9 4" xfId="8171"/>
    <cellStyle name="20% - Акцент2 2 3 9 5" xfId="8172"/>
    <cellStyle name="20% - Акцент2 2 3 9 6" xfId="8173"/>
    <cellStyle name="20% - Акцент2 2 3 9 7" xfId="8174"/>
    <cellStyle name="20% - Акцент2 2 3 9 8" xfId="8175"/>
    <cellStyle name="20% - Акцент2 2 3 9 9" xfId="8176"/>
    <cellStyle name="20% - Акцент2 2 4" xfId="8177"/>
    <cellStyle name="20% - Акцент2 2 4 10" xfId="8178"/>
    <cellStyle name="20% - Акцент2 2 4 10 2" xfId="8179"/>
    <cellStyle name="20% - Акцент2 2 4 10 2 2" xfId="8180"/>
    <cellStyle name="20% - Акцент2 2 4 10 2 3" xfId="8181"/>
    <cellStyle name="20% - Акцент2 2 4 10 3" xfId="8182"/>
    <cellStyle name="20% - Акцент2 2 4 10 4" xfId="8183"/>
    <cellStyle name="20% - Акцент2 2 4 10 5" xfId="8184"/>
    <cellStyle name="20% - Акцент2 2 4 10 6" xfId="8185"/>
    <cellStyle name="20% - Акцент2 2 4 10 7" xfId="8186"/>
    <cellStyle name="20% - Акцент2 2 4 11" xfId="8187"/>
    <cellStyle name="20% - Акцент2 2 4 11 2" xfId="8188"/>
    <cellStyle name="20% - Акцент2 2 4 11 2 2" xfId="8189"/>
    <cellStyle name="20% - Акцент2 2 4 11 2 3" xfId="8190"/>
    <cellStyle name="20% - Акцент2 2 4 11 3" xfId="8191"/>
    <cellStyle name="20% - Акцент2 2 4 11 4" xfId="8192"/>
    <cellStyle name="20% - Акцент2 2 4 11 5" xfId="8193"/>
    <cellStyle name="20% - Акцент2 2 4 11 6" xfId="8194"/>
    <cellStyle name="20% - Акцент2 2 4 11 7" xfId="8195"/>
    <cellStyle name="20% - Акцент2 2 4 12" xfId="8196"/>
    <cellStyle name="20% - Акцент2 2 4 12 2" xfId="8197"/>
    <cellStyle name="20% - Акцент2 2 4 12 3" xfId="8198"/>
    <cellStyle name="20% - Акцент2 2 4 13" xfId="8199"/>
    <cellStyle name="20% - Акцент2 2 4 14" xfId="8200"/>
    <cellStyle name="20% - Акцент2 2 4 15" xfId="8201"/>
    <cellStyle name="20% - Акцент2 2 4 16" xfId="8202"/>
    <cellStyle name="20% - Акцент2 2 4 17" xfId="8203"/>
    <cellStyle name="20% - Акцент2 2 4 18" xfId="8204"/>
    <cellStyle name="20% - Акцент2 2 4 2" xfId="8205"/>
    <cellStyle name="20% - Акцент2 2 4 2 10" xfId="8206"/>
    <cellStyle name="20% - Акцент2 2 4 2 11" xfId="8207"/>
    <cellStyle name="20% - Акцент2 2 4 2 12" xfId="8208"/>
    <cellStyle name="20% - Акцент2 2 4 2 13" xfId="8209"/>
    <cellStyle name="20% - Акцент2 2 4 2 14" xfId="8210"/>
    <cellStyle name="20% - Акцент2 2 4 2 2" xfId="8211"/>
    <cellStyle name="20% - Акцент2 2 4 2 2 10" xfId="8212"/>
    <cellStyle name="20% - Акцент2 2 4 2 2 2" xfId="8213"/>
    <cellStyle name="20% - Акцент2 2 4 2 2 2 2" xfId="8214"/>
    <cellStyle name="20% - Акцент2 2 4 2 2 2 2 2" xfId="8215"/>
    <cellStyle name="20% - Акцент2 2 4 2 2 2 2 2 2" xfId="8216"/>
    <cellStyle name="20% - Акцент2 2 4 2 2 2 2 3" xfId="8217"/>
    <cellStyle name="20% - Акцент2 2 4 2 2 2 2 4" xfId="8218"/>
    <cellStyle name="20% - Акцент2 2 4 2 2 2 2 5" xfId="8219"/>
    <cellStyle name="20% - Акцент2 2 4 2 2 2 2 6" xfId="8220"/>
    <cellStyle name="20% - Акцент2 2 4 2 2 2 2 7" xfId="8221"/>
    <cellStyle name="20% - Акцент2 2 4 2 2 2 3" xfId="8222"/>
    <cellStyle name="20% - Акцент2 2 4 2 2 2 3 2" xfId="8223"/>
    <cellStyle name="20% - Акцент2 2 4 2 2 2 4" xfId="8224"/>
    <cellStyle name="20% - Акцент2 2 4 2 2 2 5" xfId="8225"/>
    <cellStyle name="20% - Акцент2 2 4 2 2 2 6" xfId="8226"/>
    <cellStyle name="20% - Акцент2 2 4 2 2 2 7" xfId="8227"/>
    <cellStyle name="20% - Акцент2 2 4 2 2 2 8" xfId="8228"/>
    <cellStyle name="20% - Акцент2 2 4 2 2 2 9" xfId="8229"/>
    <cellStyle name="20% - Акцент2 2 4 2 2 3" xfId="8230"/>
    <cellStyle name="20% - Акцент2 2 4 2 2 3 2" xfId="8231"/>
    <cellStyle name="20% - Акцент2 2 4 2 2 3 2 2" xfId="8232"/>
    <cellStyle name="20% - Акцент2 2 4 2 2 3 3" xfId="8233"/>
    <cellStyle name="20% - Акцент2 2 4 2 2 3 4" xfId="8234"/>
    <cellStyle name="20% - Акцент2 2 4 2 2 3 5" xfId="8235"/>
    <cellStyle name="20% - Акцент2 2 4 2 2 3 6" xfId="8236"/>
    <cellStyle name="20% - Акцент2 2 4 2 2 3 7" xfId="8237"/>
    <cellStyle name="20% - Акцент2 2 4 2 2 4" xfId="8238"/>
    <cellStyle name="20% - Акцент2 2 4 2 2 4 2" xfId="8239"/>
    <cellStyle name="20% - Акцент2 2 4 2 2 5" xfId="8240"/>
    <cellStyle name="20% - Акцент2 2 4 2 2 6" xfId="8241"/>
    <cellStyle name="20% - Акцент2 2 4 2 2 7" xfId="8242"/>
    <cellStyle name="20% - Акцент2 2 4 2 2 8" xfId="8243"/>
    <cellStyle name="20% - Акцент2 2 4 2 2 9" xfId="8244"/>
    <cellStyle name="20% - Акцент2 2 4 2 3" xfId="8245"/>
    <cellStyle name="20% - Акцент2 2 4 2 3 10" xfId="8246"/>
    <cellStyle name="20% - Акцент2 2 4 2 3 2" xfId="8247"/>
    <cellStyle name="20% - Акцент2 2 4 2 3 2 2" xfId="8248"/>
    <cellStyle name="20% - Акцент2 2 4 2 3 2 2 2" xfId="8249"/>
    <cellStyle name="20% - Акцент2 2 4 2 3 2 2 2 2" xfId="8250"/>
    <cellStyle name="20% - Акцент2 2 4 2 3 2 2 3" xfId="8251"/>
    <cellStyle name="20% - Акцент2 2 4 2 3 2 2 4" xfId="8252"/>
    <cellStyle name="20% - Акцент2 2 4 2 3 2 2 5" xfId="8253"/>
    <cellStyle name="20% - Акцент2 2 4 2 3 2 2 6" xfId="8254"/>
    <cellStyle name="20% - Акцент2 2 4 2 3 2 2 7" xfId="8255"/>
    <cellStyle name="20% - Акцент2 2 4 2 3 2 3" xfId="8256"/>
    <cellStyle name="20% - Акцент2 2 4 2 3 2 3 2" xfId="8257"/>
    <cellStyle name="20% - Акцент2 2 4 2 3 2 4" xfId="8258"/>
    <cellStyle name="20% - Акцент2 2 4 2 3 2 5" xfId="8259"/>
    <cellStyle name="20% - Акцент2 2 4 2 3 2 6" xfId="8260"/>
    <cellStyle name="20% - Акцент2 2 4 2 3 2 7" xfId="8261"/>
    <cellStyle name="20% - Акцент2 2 4 2 3 2 8" xfId="8262"/>
    <cellStyle name="20% - Акцент2 2 4 2 3 2 9" xfId="8263"/>
    <cellStyle name="20% - Акцент2 2 4 2 3 3" xfId="8264"/>
    <cellStyle name="20% - Акцент2 2 4 2 3 3 2" xfId="8265"/>
    <cellStyle name="20% - Акцент2 2 4 2 3 3 2 2" xfId="8266"/>
    <cellStyle name="20% - Акцент2 2 4 2 3 3 3" xfId="8267"/>
    <cellStyle name="20% - Акцент2 2 4 2 3 3 4" xfId="8268"/>
    <cellStyle name="20% - Акцент2 2 4 2 3 3 5" xfId="8269"/>
    <cellStyle name="20% - Акцент2 2 4 2 3 3 6" xfId="8270"/>
    <cellStyle name="20% - Акцент2 2 4 2 3 3 7" xfId="8271"/>
    <cellStyle name="20% - Акцент2 2 4 2 3 4" xfId="8272"/>
    <cellStyle name="20% - Акцент2 2 4 2 3 4 2" xfId="8273"/>
    <cellStyle name="20% - Акцент2 2 4 2 3 5" xfId="8274"/>
    <cellStyle name="20% - Акцент2 2 4 2 3 6" xfId="8275"/>
    <cellStyle name="20% - Акцент2 2 4 2 3 7" xfId="8276"/>
    <cellStyle name="20% - Акцент2 2 4 2 3 8" xfId="8277"/>
    <cellStyle name="20% - Акцент2 2 4 2 3 9" xfId="8278"/>
    <cellStyle name="20% - Акцент2 2 4 2 4" xfId="8279"/>
    <cellStyle name="20% - Акцент2 2 4 2 4 10" xfId="8280"/>
    <cellStyle name="20% - Акцент2 2 4 2 4 2" xfId="8281"/>
    <cellStyle name="20% - Акцент2 2 4 2 4 2 2" xfId="8282"/>
    <cellStyle name="20% - Акцент2 2 4 2 4 2 2 2" xfId="8283"/>
    <cellStyle name="20% - Акцент2 2 4 2 4 2 2 2 2" xfId="8284"/>
    <cellStyle name="20% - Акцент2 2 4 2 4 2 2 3" xfId="8285"/>
    <cellStyle name="20% - Акцент2 2 4 2 4 2 2 4" xfId="8286"/>
    <cellStyle name="20% - Акцент2 2 4 2 4 2 2 5" xfId="8287"/>
    <cellStyle name="20% - Акцент2 2 4 2 4 2 2 6" xfId="8288"/>
    <cellStyle name="20% - Акцент2 2 4 2 4 2 2 7" xfId="8289"/>
    <cellStyle name="20% - Акцент2 2 4 2 4 2 3" xfId="8290"/>
    <cellStyle name="20% - Акцент2 2 4 2 4 2 3 2" xfId="8291"/>
    <cellStyle name="20% - Акцент2 2 4 2 4 2 4" xfId="8292"/>
    <cellStyle name="20% - Акцент2 2 4 2 4 2 5" xfId="8293"/>
    <cellStyle name="20% - Акцент2 2 4 2 4 2 6" xfId="8294"/>
    <cellStyle name="20% - Акцент2 2 4 2 4 2 7" xfId="8295"/>
    <cellStyle name="20% - Акцент2 2 4 2 4 2 8" xfId="8296"/>
    <cellStyle name="20% - Акцент2 2 4 2 4 2 9" xfId="8297"/>
    <cellStyle name="20% - Акцент2 2 4 2 4 3" xfId="8298"/>
    <cellStyle name="20% - Акцент2 2 4 2 4 3 2" xfId="8299"/>
    <cellStyle name="20% - Акцент2 2 4 2 4 3 2 2" xfId="8300"/>
    <cellStyle name="20% - Акцент2 2 4 2 4 3 3" xfId="8301"/>
    <cellStyle name="20% - Акцент2 2 4 2 4 3 4" xfId="8302"/>
    <cellStyle name="20% - Акцент2 2 4 2 4 3 5" xfId="8303"/>
    <cellStyle name="20% - Акцент2 2 4 2 4 3 6" xfId="8304"/>
    <cellStyle name="20% - Акцент2 2 4 2 4 3 7" xfId="8305"/>
    <cellStyle name="20% - Акцент2 2 4 2 4 4" xfId="8306"/>
    <cellStyle name="20% - Акцент2 2 4 2 4 4 2" xfId="8307"/>
    <cellStyle name="20% - Акцент2 2 4 2 4 5" xfId="8308"/>
    <cellStyle name="20% - Акцент2 2 4 2 4 6" xfId="8309"/>
    <cellStyle name="20% - Акцент2 2 4 2 4 7" xfId="8310"/>
    <cellStyle name="20% - Акцент2 2 4 2 4 8" xfId="8311"/>
    <cellStyle name="20% - Акцент2 2 4 2 4 9" xfId="8312"/>
    <cellStyle name="20% - Акцент2 2 4 2 5" xfId="8313"/>
    <cellStyle name="20% - Акцент2 2 4 2 5 2" xfId="8314"/>
    <cellStyle name="20% - Акцент2 2 4 2 5 2 2" xfId="8315"/>
    <cellStyle name="20% - Акцент2 2 4 2 5 2 2 2" xfId="8316"/>
    <cellStyle name="20% - Акцент2 2 4 2 5 2 3" xfId="8317"/>
    <cellStyle name="20% - Акцент2 2 4 2 5 2 4" xfId="8318"/>
    <cellStyle name="20% - Акцент2 2 4 2 5 2 5" xfId="8319"/>
    <cellStyle name="20% - Акцент2 2 4 2 5 2 6" xfId="8320"/>
    <cellStyle name="20% - Акцент2 2 4 2 5 2 7" xfId="8321"/>
    <cellStyle name="20% - Акцент2 2 4 2 5 3" xfId="8322"/>
    <cellStyle name="20% - Акцент2 2 4 2 5 3 2" xfId="8323"/>
    <cellStyle name="20% - Акцент2 2 4 2 5 4" xfId="8324"/>
    <cellStyle name="20% - Акцент2 2 4 2 5 5" xfId="8325"/>
    <cellStyle name="20% - Акцент2 2 4 2 5 6" xfId="8326"/>
    <cellStyle name="20% - Акцент2 2 4 2 5 7" xfId="8327"/>
    <cellStyle name="20% - Акцент2 2 4 2 5 8" xfId="8328"/>
    <cellStyle name="20% - Акцент2 2 4 2 5 9" xfId="8329"/>
    <cellStyle name="20% - Акцент2 2 4 2 6" xfId="8330"/>
    <cellStyle name="20% - Акцент2 2 4 2 6 2" xfId="8331"/>
    <cellStyle name="20% - Акцент2 2 4 2 6 2 2" xfId="8332"/>
    <cellStyle name="20% - Акцент2 2 4 2 6 2 2 2" xfId="8333"/>
    <cellStyle name="20% - Акцент2 2 4 2 6 2 3" xfId="8334"/>
    <cellStyle name="20% - Акцент2 2 4 2 6 2 4" xfId="8335"/>
    <cellStyle name="20% - Акцент2 2 4 2 6 2 5" xfId="8336"/>
    <cellStyle name="20% - Акцент2 2 4 2 6 2 6" xfId="8337"/>
    <cellStyle name="20% - Акцент2 2 4 2 6 2 7" xfId="8338"/>
    <cellStyle name="20% - Акцент2 2 4 2 6 3" xfId="8339"/>
    <cellStyle name="20% - Акцент2 2 4 2 6 3 2" xfId="8340"/>
    <cellStyle name="20% - Акцент2 2 4 2 6 4" xfId="8341"/>
    <cellStyle name="20% - Акцент2 2 4 2 6 5" xfId="8342"/>
    <cellStyle name="20% - Акцент2 2 4 2 6 6" xfId="8343"/>
    <cellStyle name="20% - Акцент2 2 4 2 6 7" xfId="8344"/>
    <cellStyle name="20% - Акцент2 2 4 2 6 8" xfId="8345"/>
    <cellStyle name="20% - Акцент2 2 4 2 6 9" xfId="8346"/>
    <cellStyle name="20% - Акцент2 2 4 2 7" xfId="8347"/>
    <cellStyle name="20% - Акцент2 2 4 2 7 2" xfId="8348"/>
    <cellStyle name="20% - Акцент2 2 4 2 7 2 2" xfId="8349"/>
    <cellStyle name="20% - Акцент2 2 4 2 7 3" xfId="8350"/>
    <cellStyle name="20% - Акцент2 2 4 2 7 4" xfId="8351"/>
    <cellStyle name="20% - Акцент2 2 4 2 7 5" xfId="8352"/>
    <cellStyle name="20% - Акцент2 2 4 2 7 6" xfId="8353"/>
    <cellStyle name="20% - Акцент2 2 4 2 7 7" xfId="8354"/>
    <cellStyle name="20% - Акцент2 2 4 2 8" xfId="8355"/>
    <cellStyle name="20% - Акцент2 2 4 2 8 2" xfId="8356"/>
    <cellStyle name="20% - Акцент2 2 4 2 9" xfId="8357"/>
    <cellStyle name="20% - Акцент2 2 4 3" xfId="8358"/>
    <cellStyle name="20% - Акцент2 2 4 3 10" xfId="8359"/>
    <cellStyle name="20% - Акцент2 2 4 3 11" xfId="8360"/>
    <cellStyle name="20% - Акцент2 2 4 3 12" xfId="8361"/>
    <cellStyle name="20% - Акцент2 2 4 3 13" xfId="8362"/>
    <cellStyle name="20% - Акцент2 2 4 3 2" xfId="8363"/>
    <cellStyle name="20% - Акцент2 2 4 3 2 10" xfId="8364"/>
    <cellStyle name="20% - Акцент2 2 4 3 2 2" xfId="8365"/>
    <cellStyle name="20% - Акцент2 2 4 3 2 2 2" xfId="8366"/>
    <cellStyle name="20% - Акцент2 2 4 3 2 2 2 2" xfId="8367"/>
    <cellStyle name="20% - Акцент2 2 4 3 2 2 2 2 2" xfId="8368"/>
    <cellStyle name="20% - Акцент2 2 4 3 2 2 2 3" xfId="8369"/>
    <cellStyle name="20% - Акцент2 2 4 3 2 2 2 4" xfId="8370"/>
    <cellStyle name="20% - Акцент2 2 4 3 2 2 2 5" xfId="8371"/>
    <cellStyle name="20% - Акцент2 2 4 3 2 2 2 6" xfId="8372"/>
    <cellStyle name="20% - Акцент2 2 4 3 2 2 2 7" xfId="8373"/>
    <cellStyle name="20% - Акцент2 2 4 3 2 2 3" xfId="8374"/>
    <cellStyle name="20% - Акцент2 2 4 3 2 2 3 2" xfId="8375"/>
    <cellStyle name="20% - Акцент2 2 4 3 2 2 4" xfId="8376"/>
    <cellStyle name="20% - Акцент2 2 4 3 2 2 5" xfId="8377"/>
    <cellStyle name="20% - Акцент2 2 4 3 2 2 6" xfId="8378"/>
    <cellStyle name="20% - Акцент2 2 4 3 2 2 7" xfId="8379"/>
    <cellStyle name="20% - Акцент2 2 4 3 2 2 8" xfId="8380"/>
    <cellStyle name="20% - Акцент2 2 4 3 2 2 9" xfId="8381"/>
    <cellStyle name="20% - Акцент2 2 4 3 2 3" xfId="8382"/>
    <cellStyle name="20% - Акцент2 2 4 3 2 3 2" xfId="8383"/>
    <cellStyle name="20% - Акцент2 2 4 3 2 3 2 2" xfId="8384"/>
    <cellStyle name="20% - Акцент2 2 4 3 2 3 3" xfId="8385"/>
    <cellStyle name="20% - Акцент2 2 4 3 2 3 4" xfId="8386"/>
    <cellStyle name="20% - Акцент2 2 4 3 2 3 5" xfId="8387"/>
    <cellStyle name="20% - Акцент2 2 4 3 2 3 6" xfId="8388"/>
    <cellStyle name="20% - Акцент2 2 4 3 2 3 7" xfId="8389"/>
    <cellStyle name="20% - Акцент2 2 4 3 2 4" xfId="8390"/>
    <cellStyle name="20% - Акцент2 2 4 3 2 4 2" xfId="8391"/>
    <cellStyle name="20% - Акцент2 2 4 3 2 5" xfId="8392"/>
    <cellStyle name="20% - Акцент2 2 4 3 2 6" xfId="8393"/>
    <cellStyle name="20% - Акцент2 2 4 3 2 7" xfId="8394"/>
    <cellStyle name="20% - Акцент2 2 4 3 2 8" xfId="8395"/>
    <cellStyle name="20% - Акцент2 2 4 3 2 9" xfId="8396"/>
    <cellStyle name="20% - Акцент2 2 4 3 3" xfId="8397"/>
    <cellStyle name="20% - Акцент2 2 4 3 3 10" xfId="8398"/>
    <cellStyle name="20% - Акцент2 2 4 3 3 2" xfId="8399"/>
    <cellStyle name="20% - Акцент2 2 4 3 3 2 2" xfId="8400"/>
    <cellStyle name="20% - Акцент2 2 4 3 3 2 2 2" xfId="8401"/>
    <cellStyle name="20% - Акцент2 2 4 3 3 2 2 2 2" xfId="8402"/>
    <cellStyle name="20% - Акцент2 2 4 3 3 2 2 3" xfId="8403"/>
    <cellStyle name="20% - Акцент2 2 4 3 3 2 2 4" xfId="8404"/>
    <cellStyle name="20% - Акцент2 2 4 3 3 2 2 5" xfId="8405"/>
    <cellStyle name="20% - Акцент2 2 4 3 3 2 2 6" xfId="8406"/>
    <cellStyle name="20% - Акцент2 2 4 3 3 2 2 7" xfId="8407"/>
    <cellStyle name="20% - Акцент2 2 4 3 3 2 3" xfId="8408"/>
    <cellStyle name="20% - Акцент2 2 4 3 3 2 3 2" xfId="8409"/>
    <cellStyle name="20% - Акцент2 2 4 3 3 2 4" xfId="8410"/>
    <cellStyle name="20% - Акцент2 2 4 3 3 2 5" xfId="8411"/>
    <cellStyle name="20% - Акцент2 2 4 3 3 2 6" xfId="8412"/>
    <cellStyle name="20% - Акцент2 2 4 3 3 2 7" xfId="8413"/>
    <cellStyle name="20% - Акцент2 2 4 3 3 2 8" xfId="8414"/>
    <cellStyle name="20% - Акцент2 2 4 3 3 2 9" xfId="8415"/>
    <cellStyle name="20% - Акцент2 2 4 3 3 3" xfId="8416"/>
    <cellStyle name="20% - Акцент2 2 4 3 3 3 2" xfId="8417"/>
    <cellStyle name="20% - Акцент2 2 4 3 3 3 2 2" xfId="8418"/>
    <cellStyle name="20% - Акцент2 2 4 3 3 3 3" xfId="8419"/>
    <cellStyle name="20% - Акцент2 2 4 3 3 3 4" xfId="8420"/>
    <cellStyle name="20% - Акцент2 2 4 3 3 3 5" xfId="8421"/>
    <cellStyle name="20% - Акцент2 2 4 3 3 3 6" xfId="8422"/>
    <cellStyle name="20% - Акцент2 2 4 3 3 3 7" xfId="8423"/>
    <cellStyle name="20% - Акцент2 2 4 3 3 4" xfId="8424"/>
    <cellStyle name="20% - Акцент2 2 4 3 3 4 2" xfId="8425"/>
    <cellStyle name="20% - Акцент2 2 4 3 3 5" xfId="8426"/>
    <cellStyle name="20% - Акцент2 2 4 3 3 6" xfId="8427"/>
    <cellStyle name="20% - Акцент2 2 4 3 3 7" xfId="8428"/>
    <cellStyle name="20% - Акцент2 2 4 3 3 8" xfId="8429"/>
    <cellStyle name="20% - Акцент2 2 4 3 3 9" xfId="8430"/>
    <cellStyle name="20% - Акцент2 2 4 3 4" xfId="8431"/>
    <cellStyle name="20% - Акцент2 2 4 3 4 2" xfId="8432"/>
    <cellStyle name="20% - Акцент2 2 4 3 4 2 2" xfId="8433"/>
    <cellStyle name="20% - Акцент2 2 4 3 4 2 2 2" xfId="8434"/>
    <cellStyle name="20% - Акцент2 2 4 3 4 2 3" xfId="8435"/>
    <cellStyle name="20% - Акцент2 2 4 3 4 2 4" xfId="8436"/>
    <cellStyle name="20% - Акцент2 2 4 3 4 2 5" xfId="8437"/>
    <cellStyle name="20% - Акцент2 2 4 3 4 2 6" xfId="8438"/>
    <cellStyle name="20% - Акцент2 2 4 3 4 2 7" xfId="8439"/>
    <cellStyle name="20% - Акцент2 2 4 3 4 3" xfId="8440"/>
    <cellStyle name="20% - Акцент2 2 4 3 4 3 2" xfId="8441"/>
    <cellStyle name="20% - Акцент2 2 4 3 4 4" xfId="8442"/>
    <cellStyle name="20% - Акцент2 2 4 3 4 5" xfId="8443"/>
    <cellStyle name="20% - Акцент2 2 4 3 4 6" xfId="8444"/>
    <cellStyle name="20% - Акцент2 2 4 3 4 7" xfId="8445"/>
    <cellStyle name="20% - Акцент2 2 4 3 4 8" xfId="8446"/>
    <cellStyle name="20% - Акцент2 2 4 3 4 9" xfId="8447"/>
    <cellStyle name="20% - Акцент2 2 4 3 5" xfId="8448"/>
    <cellStyle name="20% - Акцент2 2 4 3 5 2" xfId="8449"/>
    <cellStyle name="20% - Акцент2 2 4 3 5 2 2" xfId="8450"/>
    <cellStyle name="20% - Акцент2 2 4 3 5 2 2 2" xfId="8451"/>
    <cellStyle name="20% - Акцент2 2 4 3 5 2 3" xfId="8452"/>
    <cellStyle name="20% - Акцент2 2 4 3 5 2 4" xfId="8453"/>
    <cellStyle name="20% - Акцент2 2 4 3 5 2 5" xfId="8454"/>
    <cellStyle name="20% - Акцент2 2 4 3 5 2 6" xfId="8455"/>
    <cellStyle name="20% - Акцент2 2 4 3 5 2 7" xfId="8456"/>
    <cellStyle name="20% - Акцент2 2 4 3 5 3" xfId="8457"/>
    <cellStyle name="20% - Акцент2 2 4 3 5 3 2" xfId="8458"/>
    <cellStyle name="20% - Акцент2 2 4 3 5 4" xfId="8459"/>
    <cellStyle name="20% - Акцент2 2 4 3 5 5" xfId="8460"/>
    <cellStyle name="20% - Акцент2 2 4 3 5 6" xfId="8461"/>
    <cellStyle name="20% - Акцент2 2 4 3 5 7" xfId="8462"/>
    <cellStyle name="20% - Акцент2 2 4 3 5 8" xfId="8463"/>
    <cellStyle name="20% - Акцент2 2 4 3 5 9" xfId="8464"/>
    <cellStyle name="20% - Акцент2 2 4 3 6" xfId="8465"/>
    <cellStyle name="20% - Акцент2 2 4 3 6 2" xfId="8466"/>
    <cellStyle name="20% - Акцент2 2 4 3 6 2 2" xfId="8467"/>
    <cellStyle name="20% - Акцент2 2 4 3 6 3" xfId="8468"/>
    <cellStyle name="20% - Акцент2 2 4 3 6 4" xfId="8469"/>
    <cellStyle name="20% - Акцент2 2 4 3 6 5" xfId="8470"/>
    <cellStyle name="20% - Акцент2 2 4 3 6 6" xfId="8471"/>
    <cellStyle name="20% - Акцент2 2 4 3 6 7" xfId="8472"/>
    <cellStyle name="20% - Акцент2 2 4 3 7" xfId="8473"/>
    <cellStyle name="20% - Акцент2 2 4 3 7 2" xfId="8474"/>
    <cellStyle name="20% - Акцент2 2 4 3 8" xfId="8475"/>
    <cellStyle name="20% - Акцент2 2 4 3 9" xfId="8476"/>
    <cellStyle name="20% - Акцент2 2 4 4" xfId="8477"/>
    <cellStyle name="20% - Акцент2 2 4 4 10" xfId="8478"/>
    <cellStyle name="20% - Акцент2 2 4 4 11" xfId="8479"/>
    <cellStyle name="20% - Акцент2 2 4 4 12" xfId="8480"/>
    <cellStyle name="20% - Акцент2 2 4 4 13" xfId="8481"/>
    <cellStyle name="20% - Акцент2 2 4 4 2" xfId="8482"/>
    <cellStyle name="20% - Акцент2 2 4 4 2 10" xfId="8483"/>
    <cellStyle name="20% - Акцент2 2 4 4 2 2" xfId="8484"/>
    <cellStyle name="20% - Акцент2 2 4 4 2 2 2" xfId="8485"/>
    <cellStyle name="20% - Акцент2 2 4 4 2 2 2 2" xfId="8486"/>
    <cellStyle name="20% - Акцент2 2 4 4 2 2 2 2 2" xfId="8487"/>
    <cellStyle name="20% - Акцент2 2 4 4 2 2 2 3" xfId="8488"/>
    <cellStyle name="20% - Акцент2 2 4 4 2 2 2 4" xfId="8489"/>
    <cellStyle name="20% - Акцент2 2 4 4 2 2 2 5" xfId="8490"/>
    <cellStyle name="20% - Акцент2 2 4 4 2 2 2 6" xfId="8491"/>
    <cellStyle name="20% - Акцент2 2 4 4 2 2 2 7" xfId="8492"/>
    <cellStyle name="20% - Акцент2 2 4 4 2 2 3" xfId="8493"/>
    <cellStyle name="20% - Акцент2 2 4 4 2 2 3 2" xfId="8494"/>
    <cellStyle name="20% - Акцент2 2 4 4 2 2 4" xfId="8495"/>
    <cellStyle name="20% - Акцент2 2 4 4 2 2 5" xfId="8496"/>
    <cellStyle name="20% - Акцент2 2 4 4 2 2 6" xfId="8497"/>
    <cellStyle name="20% - Акцент2 2 4 4 2 2 7" xfId="8498"/>
    <cellStyle name="20% - Акцент2 2 4 4 2 2 8" xfId="8499"/>
    <cellStyle name="20% - Акцент2 2 4 4 2 2 9" xfId="8500"/>
    <cellStyle name="20% - Акцент2 2 4 4 2 3" xfId="8501"/>
    <cellStyle name="20% - Акцент2 2 4 4 2 3 2" xfId="8502"/>
    <cellStyle name="20% - Акцент2 2 4 4 2 3 2 2" xfId="8503"/>
    <cellStyle name="20% - Акцент2 2 4 4 2 3 3" xfId="8504"/>
    <cellStyle name="20% - Акцент2 2 4 4 2 3 4" xfId="8505"/>
    <cellStyle name="20% - Акцент2 2 4 4 2 3 5" xfId="8506"/>
    <cellStyle name="20% - Акцент2 2 4 4 2 3 6" xfId="8507"/>
    <cellStyle name="20% - Акцент2 2 4 4 2 3 7" xfId="8508"/>
    <cellStyle name="20% - Акцент2 2 4 4 2 4" xfId="8509"/>
    <cellStyle name="20% - Акцент2 2 4 4 2 4 2" xfId="8510"/>
    <cellStyle name="20% - Акцент2 2 4 4 2 5" xfId="8511"/>
    <cellStyle name="20% - Акцент2 2 4 4 2 6" xfId="8512"/>
    <cellStyle name="20% - Акцент2 2 4 4 2 7" xfId="8513"/>
    <cellStyle name="20% - Акцент2 2 4 4 2 8" xfId="8514"/>
    <cellStyle name="20% - Акцент2 2 4 4 2 9" xfId="8515"/>
    <cellStyle name="20% - Акцент2 2 4 4 3" xfId="8516"/>
    <cellStyle name="20% - Акцент2 2 4 4 3 10" xfId="8517"/>
    <cellStyle name="20% - Акцент2 2 4 4 3 2" xfId="8518"/>
    <cellStyle name="20% - Акцент2 2 4 4 3 2 2" xfId="8519"/>
    <cellStyle name="20% - Акцент2 2 4 4 3 2 2 2" xfId="8520"/>
    <cellStyle name="20% - Акцент2 2 4 4 3 2 2 2 2" xfId="8521"/>
    <cellStyle name="20% - Акцент2 2 4 4 3 2 2 3" xfId="8522"/>
    <cellStyle name="20% - Акцент2 2 4 4 3 2 2 4" xfId="8523"/>
    <cellStyle name="20% - Акцент2 2 4 4 3 2 2 5" xfId="8524"/>
    <cellStyle name="20% - Акцент2 2 4 4 3 2 2 6" xfId="8525"/>
    <cellStyle name="20% - Акцент2 2 4 4 3 2 2 7" xfId="8526"/>
    <cellStyle name="20% - Акцент2 2 4 4 3 2 3" xfId="8527"/>
    <cellStyle name="20% - Акцент2 2 4 4 3 2 3 2" xfId="8528"/>
    <cellStyle name="20% - Акцент2 2 4 4 3 2 4" xfId="8529"/>
    <cellStyle name="20% - Акцент2 2 4 4 3 2 5" xfId="8530"/>
    <cellStyle name="20% - Акцент2 2 4 4 3 2 6" xfId="8531"/>
    <cellStyle name="20% - Акцент2 2 4 4 3 2 7" xfId="8532"/>
    <cellStyle name="20% - Акцент2 2 4 4 3 2 8" xfId="8533"/>
    <cellStyle name="20% - Акцент2 2 4 4 3 2 9" xfId="8534"/>
    <cellStyle name="20% - Акцент2 2 4 4 3 3" xfId="8535"/>
    <cellStyle name="20% - Акцент2 2 4 4 3 3 2" xfId="8536"/>
    <cellStyle name="20% - Акцент2 2 4 4 3 3 2 2" xfId="8537"/>
    <cellStyle name="20% - Акцент2 2 4 4 3 3 3" xfId="8538"/>
    <cellStyle name="20% - Акцент2 2 4 4 3 3 4" xfId="8539"/>
    <cellStyle name="20% - Акцент2 2 4 4 3 3 5" xfId="8540"/>
    <cellStyle name="20% - Акцент2 2 4 4 3 3 6" xfId="8541"/>
    <cellStyle name="20% - Акцент2 2 4 4 3 3 7" xfId="8542"/>
    <cellStyle name="20% - Акцент2 2 4 4 3 4" xfId="8543"/>
    <cellStyle name="20% - Акцент2 2 4 4 3 4 2" xfId="8544"/>
    <cellStyle name="20% - Акцент2 2 4 4 3 5" xfId="8545"/>
    <cellStyle name="20% - Акцент2 2 4 4 3 6" xfId="8546"/>
    <cellStyle name="20% - Акцент2 2 4 4 3 7" xfId="8547"/>
    <cellStyle name="20% - Акцент2 2 4 4 3 8" xfId="8548"/>
    <cellStyle name="20% - Акцент2 2 4 4 3 9" xfId="8549"/>
    <cellStyle name="20% - Акцент2 2 4 4 4" xfId="8550"/>
    <cellStyle name="20% - Акцент2 2 4 4 4 2" xfId="8551"/>
    <cellStyle name="20% - Акцент2 2 4 4 4 2 2" xfId="8552"/>
    <cellStyle name="20% - Акцент2 2 4 4 4 2 2 2" xfId="8553"/>
    <cellStyle name="20% - Акцент2 2 4 4 4 2 3" xfId="8554"/>
    <cellStyle name="20% - Акцент2 2 4 4 4 2 4" xfId="8555"/>
    <cellStyle name="20% - Акцент2 2 4 4 4 2 5" xfId="8556"/>
    <cellStyle name="20% - Акцент2 2 4 4 4 2 6" xfId="8557"/>
    <cellStyle name="20% - Акцент2 2 4 4 4 2 7" xfId="8558"/>
    <cellStyle name="20% - Акцент2 2 4 4 4 3" xfId="8559"/>
    <cellStyle name="20% - Акцент2 2 4 4 4 3 2" xfId="8560"/>
    <cellStyle name="20% - Акцент2 2 4 4 4 4" xfId="8561"/>
    <cellStyle name="20% - Акцент2 2 4 4 4 5" xfId="8562"/>
    <cellStyle name="20% - Акцент2 2 4 4 4 6" xfId="8563"/>
    <cellStyle name="20% - Акцент2 2 4 4 4 7" xfId="8564"/>
    <cellStyle name="20% - Акцент2 2 4 4 4 8" xfId="8565"/>
    <cellStyle name="20% - Акцент2 2 4 4 4 9" xfId="8566"/>
    <cellStyle name="20% - Акцент2 2 4 4 5" xfId="8567"/>
    <cellStyle name="20% - Акцент2 2 4 4 5 2" xfId="8568"/>
    <cellStyle name="20% - Акцент2 2 4 4 5 2 2" xfId="8569"/>
    <cellStyle name="20% - Акцент2 2 4 4 5 2 2 2" xfId="8570"/>
    <cellStyle name="20% - Акцент2 2 4 4 5 2 3" xfId="8571"/>
    <cellStyle name="20% - Акцент2 2 4 4 5 2 4" xfId="8572"/>
    <cellStyle name="20% - Акцент2 2 4 4 5 2 5" xfId="8573"/>
    <cellStyle name="20% - Акцент2 2 4 4 5 2 6" xfId="8574"/>
    <cellStyle name="20% - Акцент2 2 4 4 5 2 7" xfId="8575"/>
    <cellStyle name="20% - Акцент2 2 4 4 5 3" xfId="8576"/>
    <cellStyle name="20% - Акцент2 2 4 4 5 3 2" xfId="8577"/>
    <cellStyle name="20% - Акцент2 2 4 4 5 4" xfId="8578"/>
    <cellStyle name="20% - Акцент2 2 4 4 5 5" xfId="8579"/>
    <cellStyle name="20% - Акцент2 2 4 4 5 6" xfId="8580"/>
    <cellStyle name="20% - Акцент2 2 4 4 5 7" xfId="8581"/>
    <cellStyle name="20% - Акцент2 2 4 4 5 8" xfId="8582"/>
    <cellStyle name="20% - Акцент2 2 4 4 5 9" xfId="8583"/>
    <cellStyle name="20% - Акцент2 2 4 4 6" xfId="8584"/>
    <cellStyle name="20% - Акцент2 2 4 4 6 2" xfId="8585"/>
    <cellStyle name="20% - Акцент2 2 4 4 6 2 2" xfId="8586"/>
    <cellStyle name="20% - Акцент2 2 4 4 6 3" xfId="8587"/>
    <cellStyle name="20% - Акцент2 2 4 4 6 4" xfId="8588"/>
    <cellStyle name="20% - Акцент2 2 4 4 6 5" xfId="8589"/>
    <cellStyle name="20% - Акцент2 2 4 4 6 6" xfId="8590"/>
    <cellStyle name="20% - Акцент2 2 4 4 6 7" xfId="8591"/>
    <cellStyle name="20% - Акцент2 2 4 4 7" xfId="8592"/>
    <cellStyle name="20% - Акцент2 2 4 4 7 2" xfId="8593"/>
    <cellStyle name="20% - Акцент2 2 4 4 8" xfId="8594"/>
    <cellStyle name="20% - Акцент2 2 4 4 9" xfId="8595"/>
    <cellStyle name="20% - Акцент2 2 4 5" xfId="8596"/>
    <cellStyle name="20% - Акцент2 2 4 5 10" xfId="8597"/>
    <cellStyle name="20% - Акцент2 2 4 5 2" xfId="8598"/>
    <cellStyle name="20% - Акцент2 2 4 5 2 2" xfId="8599"/>
    <cellStyle name="20% - Акцент2 2 4 5 2 2 2" xfId="8600"/>
    <cellStyle name="20% - Акцент2 2 4 5 2 2 2 2" xfId="8601"/>
    <cellStyle name="20% - Акцент2 2 4 5 2 2 3" xfId="8602"/>
    <cellStyle name="20% - Акцент2 2 4 5 2 2 4" xfId="8603"/>
    <cellStyle name="20% - Акцент2 2 4 5 2 2 5" xfId="8604"/>
    <cellStyle name="20% - Акцент2 2 4 5 2 2 6" xfId="8605"/>
    <cellStyle name="20% - Акцент2 2 4 5 2 2 7" xfId="8606"/>
    <cellStyle name="20% - Акцент2 2 4 5 2 3" xfId="8607"/>
    <cellStyle name="20% - Акцент2 2 4 5 2 3 2" xfId="8608"/>
    <cellStyle name="20% - Акцент2 2 4 5 2 4" xfId="8609"/>
    <cellStyle name="20% - Акцент2 2 4 5 2 5" xfId="8610"/>
    <cellStyle name="20% - Акцент2 2 4 5 2 6" xfId="8611"/>
    <cellStyle name="20% - Акцент2 2 4 5 2 7" xfId="8612"/>
    <cellStyle name="20% - Акцент2 2 4 5 2 8" xfId="8613"/>
    <cellStyle name="20% - Акцент2 2 4 5 2 9" xfId="8614"/>
    <cellStyle name="20% - Акцент2 2 4 5 3" xfId="8615"/>
    <cellStyle name="20% - Акцент2 2 4 5 3 2" xfId="8616"/>
    <cellStyle name="20% - Акцент2 2 4 5 3 2 2" xfId="8617"/>
    <cellStyle name="20% - Акцент2 2 4 5 3 3" xfId="8618"/>
    <cellStyle name="20% - Акцент2 2 4 5 3 4" xfId="8619"/>
    <cellStyle name="20% - Акцент2 2 4 5 3 5" xfId="8620"/>
    <cellStyle name="20% - Акцент2 2 4 5 3 6" xfId="8621"/>
    <cellStyle name="20% - Акцент2 2 4 5 3 7" xfId="8622"/>
    <cellStyle name="20% - Акцент2 2 4 5 4" xfId="8623"/>
    <cellStyle name="20% - Акцент2 2 4 5 4 2" xfId="8624"/>
    <cellStyle name="20% - Акцент2 2 4 5 5" xfId="8625"/>
    <cellStyle name="20% - Акцент2 2 4 5 6" xfId="8626"/>
    <cellStyle name="20% - Акцент2 2 4 5 7" xfId="8627"/>
    <cellStyle name="20% - Акцент2 2 4 5 8" xfId="8628"/>
    <cellStyle name="20% - Акцент2 2 4 5 9" xfId="8629"/>
    <cellStyle name="20% - Акцент2 2 4 6" xfId="8630"/>
    <cellStyle name="20% - Акцент2 2 4 6 10" xfId="8631"/>
    <cellStyle name="20% - Акцент2 2 4 6 2" xfId="8632"/>
    <cellStyle name="20% - Акцент2 2 4 6 2 2" xfId="8633"/>
    <cellStyle name="20% - Акцент2 2 4 6 2 2 2" xfId="8634"/>
    <cellStyle name="20% - Акцент2 2 4 6 2 2 2 2" xfId="8635"/>
    <cellStyle name="20% - Акцент2 2 4 6 2 2 3" xfId="8636"/>
    <cellStyle name="20% - Акцент2 2 4 6 2 2 4" xfId="8637"/>
    <cellStyle name="20% - Акцент2 2 4 6 2 2 5" xfId="8638"/>
    <cellStyle name="20% - Акцент2 2 4 6 2 2 6" xfId="8639"/>
    <cellStyle name="20% - Акцент2 2 4 6 2 2 7" xfId="8640"/>
    <cellStyle name="20% - Акцент2 2 4 6 2 3" xfId="8641"/>
    <cellStyle name="20% - Акцент2 2 4 6 2 3 2" xfId="8642"/>
    <cellStyle name="20% - Акцент2 2 4 6 2 4" xfId="8643"/>
    <cellStyle name="20% - Акцент2 2 4 6 2 5" xfId="8644"/>
    <cellStyle name="20% - Акцент2 2 4 6 2 6" xfId="8645"/>
    <cellStyle name="20% - Акцент2 2 4 6 2 7" xfId="8646"/>
    <cellStyle name="20% - Акцент2 2 4 6 2 8" xfId="8647"/>
    <cellStyle name="20% - Акцент2 2 4 6 2 9" xfId="8648"/>
    <cellStyle name="20% - Акцент2 2 4 6 3" xfId="8649"/>
    <cellStyle name="20% - Акцент2 2 4 6 3 2" xfId="8650"/>
    <cellStyle name="20% - Акцент2 2 4 6 3 2 2" xfId="8651"/>
    <cellStyle name="20% - Акцент2 2 4 6 3 3" xfId="8652"/>
    <cellStyle name="20% - Акцент2 2 4 6 3 4" xfId="8653"/>
    <cellStyle name="20% - Акцент2 2 4 6 3 5" xfId="8654"/>
    <cellStyle name="20% - Акцент2 2 4 6 3 6" xfId="8655"/>
    <cellStyle name="20% - Акцент2 2 4 6 3 7" xfId="8656"/>
    <cellStyle name="20% - Акцент2 2 4 6 4" xfId="8657"/>
    <cellStyle name="20% - Акцент2 2 4 6 4 2" xfId="8658"/>
    <cellStyle name="20% - Акцент2 2 4 6 5" xfId="8659"/>
    <cellStyle name="20% - Акцент2 2 4 6 6" xfId="8660"/>
    <cellStyle name="20% - Акцент2 2 4 6 7" xfId="8661"/>
    <cellStyle name="20% - Акцент2 2 4 6 8" xfId="8662"/>
    <cellStyle name="20% - Акцент2 2 4 6 9" xfId="8663"/>
    <cellStyle name="20% - Акцент2 2 4 7" xfId="8664"/>
    <cellStyle name="20% - Акцент2 2 4 7 2" xfId="8665"/>
    <cellStyle name="20% - Акцент2 2 4 7 2 2" xfId="8666"/>
    <cellStyle name="20% - Акцент2 2 4 7 2 2 2" xfId="8667"/>
    <cellStyle name="20% - Акцент2 2 4 7 2 3" xfId="8668"/>
    <cellStyle name="20% - Акцент2 2 4 7 2 4" xfId="8669"/>
    <cellStyle name="20% - Акцент2 2 4 7 2 5" xfId="8670"/>
    <cellStyle name="20% - Акцент2 2 4 7 2 6" xfId="8671"/>
    <cellStyle name="20% - Акцент2 2 4 7 2 7" xfId="8672"/>
    <cellStyle name="20% - Акцент2 2 4 7 3" xfId="8673"/>
    <cellStyle name="20% - Акцент2 2 4 7 3 2" xfId="8674"/>
    <cellStyle name="20% - Акцент2 2 4 7 4" xfId="8675"/>
    <cellStyle name="20% - Акцент2 2 4 7 5" xfId="8676"/>
    <cellStyle name="20% - Акцент2 2 4 7 6" xfId="8677"/>
    <cellStyle name="20% - Акцент2 2 4 7 7" xfId="8678"/>
    <cellStyle name="20% - Акцент2 2 4 7 8" xfId="8679"/>
    <cellStyle name="20% - Акцент2 2 4 7 9" xfId="8680"/>
    <cellStyle name="20% - Акцент2 2 4 8" xfId="8681"/>
    <cellStyle name="20% - Акцент2 2 4 8 2" xfId="8682"/>
    <cellStyle name="20% - Акцент2 2 4 8 2 2" xfId="8683"/>
    <cellStyle name="20% - Акцент2 2 4 8 2 2 2" xfId="8684"/>
    <cellStyle name="20% - Акцент2 2 4 8 2 3" xfId="8685"/>
    <cellStyle name="20% - Акцент2 2 4 8 2 4" xfId="8686"/>
    <cellStyle name="20% - Акцент2 2 4 8 2 5" xfId="8687"/>
    <cellStyle name="20% - Акцент2 2 4 8 2 6" xfId="8688"/>
    <cellStyle name="20% - Акцент2 2 4 8 2 7" xfId="8689"/>
    <cellStyle name="20% - Акцент2 2 4 8 3" xfId="8690"/>
    <cellStyle name="20% - Акцент2 2 4 8 3 2" xfId="8691"/>
    <cellStyle name="20% - Акцент2 2 4 8 4" xfId="8692"/>
    <cellStyle name="20% - Акцент2 2 4 8 5" xfId="8693"/>
    <cellStyle name="20% - Акцент2 2 4 8 6" xfId="8694"/>
    <cellStyle name="20% - Акцент2 2 4 8 7" xfId="8695"/>
    <cellStyle name="20% - Акцент2 2 4 8 8" xfId="8696"/>
    <cellStyle name="20% - Акцент2 2 4 8 9" xfId="8697"/>
    <cellStyle name="20% - Акцент2 2 4 9" xfId="8698"/>
    <cellStyle name="20% - Акцент2 2 4 9 2" xfId="8699"/>
    <cellStyle name="20% - Акцент2 2 4 9 2 2" xfId="8700"/>
    <cellStyle name="20% - Акцент2 2 4 9 2 2 2" xfId="8701"/>
    <cellStyle name="20% - Акцент2 2 4 9 2 3" xfId="8702"/>
    <cellStyle name="20% - Акцент2 2 4 9 2 4" xfId="8703"/>
    <cellStyle name="20% - Акцент2 2 4 9 2 5" xfId="8704"/>
    <cellStyle name="20% - Акцент2 2 4 9 2 6" xfId="8705"/>
    <cellStyle name="20% - Акцент2 2 4 9 2 7" xfId="8706"/>
    <cellStyle name="20% - Акцент2 2 4 9 3" xfId="8707"/>
    <cellStyle name="20% - Акцент2 2 4 9 3 2" xfId="8708"/>
    <cellStyle name="20% - Акцент2 2 4 9 4" xfId="8709"/>
    <cellStyle name="20% - Акцент2 2 4 9 5" xfId="8710"/>
    <cellStyle name="20% - Акцент2 2 4 9 6" xfId="8711"/>
    <cellStyle name="20% - Акцент2 2 4 9 7" xfId="8712"/>
    <cellStyle name="20% - Акцент2 2 4 9 8" xfId="8713"/>
    <cellStyle name="20% - Акцент2 2 4 9 9" xfId="8714"/>
    <cellStyle name="20% - Акцент2 2 5" xfId="8715"/>
    <cellStyle name="20% - Акцент2 2 5 10" xfId="8716"/>
    <cellStyle name="20% - Акцент2 2 5 11" xfId="8717"/>
    <cellStyle name="20% - Акцент2 2 5 12" xfId="8718"/>
    <cellStyle name="20% - Акцент2 2 5 13" xfId="8719"/>
    <cellStyle name="20% - Акцент2 2 5 14" xfId="8720"/>
    <cellStyle name="20% - Акцент2 2 5 15" xfId="8721"/>
    <cellStyle name="20% - Акцент2 2 5 2" xfId="8722"/>
    <cellStyle name="20% - Акцент2 2 5 2 10" xfId="8723"/>
    <cellStyle name="20% - Акцент2 2 5 2 11" xfId="8724"/>
    <cellStyle name="20% - Акцент2 2 5 2 12" xfId="8725"/>
    <cellStyle name="20% - Акцент2 2 5 2 13" xfId="8726"/>
    <cellStyle name="20% - Акцент2 2 5 2 2" xfId="8727"/>
    <cellStyle name="20% - Акцент2 2 5 2 2 10" xfId="8728"/>
    <cellStyle name="20% - Акцент2 2 5 2 2 2" xfId="8729"/>
    <cellStyle name="20% - Акцент2 2 5 2 2 2 2" xfId="8730"/>
    <cellStyle name="20% - Акцент2 2 5 2 2 2 2 2" xfId="8731"/>
    <cellStyle name="20% - Акцент2 2 5 2 2 2 2 2 2" xfId="8732"/>
    <cellStyle name="20% - Акцент2 2 5 2 2 2 2 3" xfId="8733"/>
    <cellStyle name="20% - Акцент2 2 5 2 2 2 2 4" xfId="8734"/>
    <cellStyle name="20% - Акцент2 2 5 2 2 2 2 5" xfId="8735"/>
    <cellStyle name="20% - Акцент2 2 5 2 2 2 2 6" xfId="8736"/>
    <cellStyle name="20% - Акцент2 2 5 2 2 2 2 7" xfId="8737"/>
    <cellStyle name="20% - Акцент2 2 5 2 2 2 3" xfId="8738"/>
    <cellStyle name="20% - Акцент2 2 5 2 2 2 3 2" xfId="8739"/>
    <cellStyle name="20% - Акцент2 2 5 2 2 2 4" xfId="8740"/>
    <cellStyle name="20% - Акцент2 2 5 2 2 2 5" xfId="8741"/>
    <cellStyle name="20% - Акцент2 2 5 2 2 2 6" xfId="8742"/>
    <cellStyle name="20% - Акцент2 2 5 2 2 2 7" xfId="8743"/>
    <cellStyle name="20% - Акцент2 2 5 2 2 2 8" xfId="8744"/>
    <cellStyle name="20% - Акцент2 2 5 2 2 2 9" xfId="8745"/>
    <cellStyle name="20% - Акцент2 2 5 2 2 3" xfId="8746"/>
    <cellStyle name="20% - Акцент2 2 5 2 2 3 2" xfId="8747"/>
    <cellStyle name="20% - Акцент2 2 5 2 2 3 2 2" xfId="8748"/>
    <cellStyle name="20% - Акцент2 2 5 2 2 3 3" xfId="8749"/>
    <cellStyle name="20% - Акцент2 2 5 2 2 3 4" xfId="8750"/>
    <cellStyle name="20% - Акцент2 2 5 2 2 3 5" xfId="8751"/>
    <cellStyle name="20% - Акцент2 2 5 2 2 3 6" xfId="8752"/>
    <cellStyle name="20% - Акцент2 2 5 2 2 3 7" xfId="8753"/>
    <cellStyle name="20% - Акцент2 2 5 2 2 4" xfId="8754"/>
    <cellStyle name="20% - Акцент2 2 5 2 2 4 2" xfId="8755"/>
    <cellStyle name="20% - Акцент2 2 5 2 2 5" xfId="8756"/>
    <cellStyle name="20% - Акцент2 2 5 2 2 6" xfId="8757"/>
    <cellStyle name="20% - Акцент2 2 5 2 2 7" xfId="8758"/>
    <cellStyle name="20% - Акцент2 2 5 2 2 8" xfId="8759"/>
    <cellStyle name="20% - Акцент2 2 5 2 2 9" xfId="8760"/>
    <cellStyle name="20% - Акцент2 2 5 2 3" xfId="8761"/>
    <cellStyle name="20% - Акцент2 2 5 2 3 10" xfId="8762"/>
    <cellStyle name="20% - Акцент2 2 5 2 3 2" xfId="8763"/>
    <cellStyle name="20% - Акцент2 2 5 2 3 2 2" xfId="8764"/>
    <cellStyle name="20% - Акцент2 2 5 2 3 2 2 2" xfId="8765"/>
    <cellStyle name="20% - Акцент2 2 5 2 3 2 2 2 2" xfId="8766"/>
    <cellStyle name="20% - Акцент2 2 5 2 3 2 2 3" xfId="8767"/>
    <cellStyle name="20% - Акцент2 2 5 2 3 2 2 4" xfId="8768"/>
    <cellStyle name="20% - Акцент2 2 5 2 3 2 2 5" xfId="8769"/>
    <cellStyle name="20% - Акцент2 2 5 2 3 2 2 6" xfId="8770"/>
    <cellStyle name="20% - Акцент2 2 5 2 3 2 2 7" xfId="8771"/>
    <cellStyle name="20% - Акцент2 2 5 2 3 2 3" xfId="8772"/>
    <cellStyle name="20% - Акцент2 2 5 2 3 2 3 2" xfId="8773"/>
    <cellStyle name="20% - Акцент2 2 5 2 3 2 4" xfId="8774"/>
    <cellStyle name="20% - Акцент2 2 5 2 3 2 5" xfId="8775"/>
    <cellStyle name="20% - Акцент2 2 5 2 3 2 6" xfId="8776"/>
    <cellStyle name="20% - Акцент2 2 5 2 3 2 7" xfId="8777"/>
    <cellStyle name="20% - Акцент2 2 5 2 3 2 8" xfId="8778"/>
    <cellStyle name="20% - Акцент2 2 5 2 3 2 9" xfId="8779"/>
    <cellStyle name="20% - Акцент2 2 5 2 3 3" xfId="8780"/>
    <cellStyle name="20% - Акцент2 2 5 2 3 3 2" xfId="8781"/>
    <cellStyle name="20% - Акцент2 2 5 2 3 3 2 2" xfId="8782"/>
    <cellStyle name="20% - Акцент2 2 5 2 3 3 3" xfId="8783"/>
    <cellStyle name="20% - Акцент2 2 5 2 3 3 4" xfId="8784"/>
    <cellStyle name="20% - Акцент2 2 5 2 3 3 5" xfId="8785"/>
    <cellStyle name="20% - Акцент2 2 5 2 3 3 6" xfId="8786"/>
    <cellStyle name="20% - Акцент2 2 5 2 3 3 7" xfId="8787"/>
    <cellStyle name="20% - Акцент2 2 5 2 3 4" xfId="8788"/>
    <cellStyle name="20% - Акцент2 2 5 2 3 4 2" xfId="8789"/>
    <cellStyle name="20% - Акцент2 2 5 2 3 5" xfId="8790"/>
    <cellStyle name="20% - Акцент2 2 5 2 3 6" xfId="8791"/>
    <cellStyle name="20% - Акцент2 2 5 2 3 7" xfId="8792"/>
    <cellStyle name="20% - Акцент2 2 5 2 3 8" xfId="8793"/>
    <cellStyle name="20% - Акцент2 2 5 2 3 9" xfId="8794"/>
    <cellStyle name="20% - Акцент2 2 5 2 4" xfId="8795"/>
    <cellStyle name="20% - Акцент2 2 5 2 4 2" xfId="8796"/>
    <cellStyle name="20% - Акцент2 2 5 2 4 2 2" xfId="8797"/>
    <cellStyle name="20% - Акцент2 2 5 2 4 2 2 2" xfId="8798"/>
    <cellStyle name="20% - Акцент2 2 5 2 4 2 3" xfId="8799"/>
    <cellStyle name="20% - Акцент2 2 5 2 4 2 4" xfId="8800"/>
    <cellStyle name="20% - Акцент2 2 5 2 4 2 5" xfId="8801"/>
    <cellStyle name="20% - Акцент2 2 5 2 4 2 6" xfId="8802"/>
    <cellStyle name="20% - Акцент2 2 5 2 4 2 7" xfId="8803"/>
    <cellStyle name="20% - Акцент2 2 5 2 4 3" xfId="8804"/>
    <cellStyle name="20% - Акцент2 2 5 2 4 3 2" xfId="8805"/>
    <cellStyle name="20% - Акцент2 2 5 2 4 4" xfId="8806"/>
    <cellStyle name="20% - Акцент2 2 5 2 4 5" xfId="8807"/>
    <cellStyle name="20% - Акцент2 2 5 2 4 6" xfId="8808"/>
    <cellStyle name="20% - Акцент2 2 5 2 4 7" xfId="8809"/>
    <cellStyle name="20% - Акцент2 2 5 2 4 8" xfId="8810"/>
    <cellStyle name="20% - Акцент2 2 5 2 4 9" xfId="8811"/>
    <cellStyle name="20% - Акцент2 2 5 2 5" xfId="8812"/>
    <cellStyle name="20% - Акцент2 2 5 2 5 2" xfId="8813"/>
    <cellStyle name="20% - Акцент2 2 5 2 5 2 2" xfId="8814"/>
    <cellStyle name="20% - Акцент2 2 5 2 5 2 2 2" xfId="8815"/>
    <cellStyle name="20% - Акцент2 2 5 2 5 2 3" xfId="8816"/>
    <cellStyle name="20% - Акцент2 2 5 2 5 2 4" xfId="8817"/>
    <cellStyle name="20% - Акцент2 2 5 2 5 2 5" xfId="8818"/>
    <cellStyle name="20% - Акцент2 2 5 2 5 2 6" xfId="8819"/>
    <cellStyle name="20% - Акцент2 2 5 2 5 2 7" xfId="8820"/>
    <cellStyle name="20% - Акцент2 2 5 2 5 3" xfId="8821"/>
    <cellStyle name="20% - Акцент2 2 5 2 5 3 2" xfId="8822"/>
    <cellStyle name="20% - Акцент2 2 5 2 5 4" xfId="8823"/>
    <cellStyle name="20% - Акцент2 2 5 2 5 5" xfId="8824"/>
    <cellStyle name="20% - Акцент2 2 5 2 5 6" xfId="8825"/>
    <cellStyle name="20% - Акцент2 2 5 2 5 7" xfId="8826"/>
    <cellStyle name="20% - Акцент2 2 5 2 5 8" xfId="8827"/>
    <cellStyle name="20% - Акцент2 2 5 2 5 9" xfId="8828"/>
    <cellStyle name="20% - Акцент2 2 5 2 6" xfId="8829"/>
    <cellStyle name="20% - Акцент2 2 5 2 6 2" xfId="8830"/>
    <cellStyle name="20% - Акцент2 2 5 2 6 2 2" xfId="8831"/>
    <cellStyle name="20% - Акцент2 2 5 2 6 3" xfId="8832"/>
    <cellStyle name="20% - Акцент2 2 5 2 6 4" xfId="8833"/>
    <cellStyle name="20% - Акцент2 2 5 2 6 5" xfId="8834"/>
    <cellStyle name="20% - Акцент2 2 5 2 6 6" xfId="8835"/>
    <cellStyle name="20% - Акцент2 2 5 2 6 7" xfId="8836"/>
    <cellStyle name="20% - Акцент2 2 5 2 7" xfId="8837"/>
    <cellStyle name="20% - Акцент2 2 5 2 7 2" xfId="8838"/>
    <cellStyle name="20% - Акцент2 2 5 2 8" xfId="8839"/>
    <cellStyle name="20% - Акцент2 2 5 2 9" xfId="8840"/>
    <cellStyle name="20% - Акцент2 2 5 3" xfId="8841"/>
    <cellStyle name="20% - Акцент2 2 5 3 10" xfId="8842"/>
    <cellStyle name="20% - Акцент2 2 5 3 11" xfId="8843"/>
    <cellStyle name="20% - Акцент2 2 5 3 12" xfId="8844"/>
    <cellStyle name="20% - Акцент2 2 5 3 13" xfId="8845"/>
    <cellStyle name="20% - Акцент2 2 5 3 2" xfId="8846"/>
    <cellStyle name="20% - Акцент2 2 5 3 2 10" xfId="8847"/>
    <cellStyle name="20% - Акцент2 2 5 3 2 2" xfId="8848"/>
    <cellStyle name="20% - Акцент2 2 5 3 2 2 2" xfId="8849"/>
    <cellStyle name="20% - Акцент2 2 5 3 2 2 2 2" xfId="8850"/>
    <cellStyle name="20% - Акцент2 2 5 3 2 2 2 2 2" xfId="8851"/>
    <cellStyle name="20% - Акцент2 2 5 3 2 2 2 3" xfId="8852"/>
    <cellStyle name="20% - Акцент2 2 5 3 2 2 2 4" xfId="8853"/>
    <cellStyle name="20% - Акцент2 2 5 3 2 2 2 5" xfId="8854"/>
    <cellStyle name="20% - Акцент2 2 5 3 2 2 2 6" xfId="8855"/>
    <cellStyle name="20% - Акцент2 2 5 3 2 2 2 7" xfId="8856"/>
    <cellStyle name="20% - Акцент2 2 5 3 2 2 3" xfId="8857"/>
    <cellStyle name="20% - Акцент2 2 5 3 2 2 3 2" xfId="8858"/>
    <cellStyle name="20% - Акцент2 2 5 3 2 2 4" xfId="8859"/>
    <cellStyle name="20% - Акцент2 2 5 3 2 2 5" xfId="8860"/>
    <cellStyle name="20% - Акцент2 2 5 3 2 2 6" xfId="8861"/>
    <cellStyle name="20% - Акцент2 2 5 3 2 2 7" xfId="8862"/>
    <cellStyle name="20% - Акцент2 2 5 3 2 2 8" xfId="8863"/>
    <cellStyle name="20% - Акцент2 2 5 3 2 2 9" xfId="8864"/>
    <cellStyle name="20% - Акцент2 2 5 3 2 3" xfId="8865"/>
    <cellStyle name="20% - Акцент2 2 5 3 2 3 2" xfId="8866"/>
    <cellStyle name="20% - Акцент2 2 5 3 2 3 2 2" xfId="8867"/>
    <cellStyle name="20% - Акцент2 2 5 3 2 3 3" xfId="8868"/>
    <cellStyle name="20% - Акцент2 2 5 3 2 3 4" xfId="8869"/>
    <cellStyle name="20% - Акцент2 2 5 3 2 3 5" xfId="8870"/>
    <cellStyle name="20% - Акцент2 2 5 3 2 3 6" xfId="8871"/>
    <cellStyle name="20% - Акцент2 2 5 3 2 3 7" xfId="8872"/>
    <cellStyle name="20% - Акцент2 2 5 3 2 4" xfId="8873"/>
    <cellStyle name="20% - Акцент2 2 5 3 2 4 2" xfId="8874"/>
    <cellStyle name="20% - Акцент2 2 5 3 2 5" xfId="8875"/>
    <cellStyle name="20% - Акцент2 2 5 3 2 6" xfId="8876"/>
    <cellStyle name="20% - Акцент2 2 5 3 2 7" xfId="8877"/>
    <cellStyle name="20% - Акцент2 2 5 3 2 8" xfId="8878"/>
    <cellStyle name="20% - Акцент2 2 5 3 2 9" xfId="8879"/>
    <cellStyle name="20% - Акцент2 2 5 3 3" xfId="8880"/>
    <cellStyle name="20% - Акцент2 2 5 3 3 10" xfId="8881"/>
    <cellStyle name="20% - Акцент2 2 5 3 3 2" xfId="8882"/>
    <cellStyle name="20% - Акцент2 2 5 3 3 2 2" xfId="8883"/>
    <cellStyle name="20% - Акцент2 2 5 3 3 2 2 2" xfId="8884"/>
    <cellStyle name="20% - Акцент2 2 5 3 3 2 2 2 2" xfId="8885"/>
    <cellStyle name="20% - Акцент2 2 5 3 3 2 2 3" xfId="8886"/>
    <cellStyle name="20% - Акцент2 2 5 3 3 2 2 4" xfId="8887"/>
    <cellStyle name="20% - Акцент2 2 5 3 3 2 2 5" xfId="8888"/>
    <cellStyle name="20% - Акцент2 2 5 3 3 2 2 6" xfId="8889"/>
    <cellStyle name="20% - Акцент2 2 5 3 3 2 2 7" xfId="8890"/>
    <cellStyle name="20% - Акцент2 2 5 3 3 2 3" xfId="8891"/>
    <cellStyle name="20% - Акцент2 2 5 3 3 2 3 2" xfId="8892"/>
    <cellStyle name="20% - Акцент2 2 5 3 3 2 4" xfId="8893"/>
    <cellStyle name="20% - Акцент2 2 5 3 3 2 5" xfId="8894"/>
    <cellStyle name="20% - Акцент2 2 5 3 3 2 6" xfId="8895"/>
    <cellStyle name="20% - Акцент2 2 5 3 3 2 7" xfId="8896"/>
    <cellStyle name="20% - Акцент2 2 5 3 3 2 8" xfId="8897"/>
    <cellStyle name="20% - Акцент2 2 5 3 3 2 9" xfId="8898"/>
    <cellStyle name="20% - Акцент2 2 5 3 3 3" xfId="8899"/>
    <cellStyle name="20% - Акцент2 2 5 3 3 3 2" xfId="8900"/>
    <cellStyle name="20% - Акцент2 2 5 3 3 3 2 2" xfId="8901"/>
    <cellStyle name="20% - Акцент2 2 5 3 3 3 3" xfId="8902"/>
    <cellStyle name="20% - Акцент2 2 5 3 3 3 4" xfId="8903"/>
    <cellStyle name="20% - Акцент2 2 5 3 3 3 5" xfId="8904"/>
    <cellStyle name="20% - Акцент2 2 5 3 3 3 6" xfId="8905"/>
    <cellStyle name="20% - Акцент2 2 5 3 3 3 7" xfId="8906"/>
    <cellStyle name="20% - Акцент2 2 5 3 3 4" xfId="8907"/>
    <cellStyle name="20% - Акцент2 2 5 3 3 4 2" xfId="8908"/>
    <cellStyle name="20% - Акцент2 2 5 3 3 5" xfId="8909"/>
    <cellStyle name="20% - Акцент2 2 5 3 3 6" xfId="8910"/>
    <cellStyle name="20% - Акцент2 2 5 3 3 7" xfId="8911"/>
    <cellStyle name="20% - Акцент2 2 5 3 3 8" xfId="8912"/>
    <cellStyle name="20% - Акцент2 2 5 3 3 9" xfId="8913"/>
    <cellStyle name="20% - Акцент2 2 5 3 4" xfId="8914"/>
    <cellStyle name="20% - Акцент2 2 5 3 4 2" xfId="8915"/>
    <cellStyle name="20% - Акцент2 2 5 3 4 2 2" xfId="8916"/>
    <cellStyle name="20% - Акцент2 2 5 3 4 2 2 2" xfId="8917"/>
    <cellStyle name="20% - Акцент2 2 5 3 4 2 3" xfId="8918"/>
    <cellStyle name="20% - Акцент2 2 5 3 4 2 4" xfId="8919"/>
    <cellStyle name="20% - Акцент2 2 5 3 4 2 5" xfId="8920"/>
    <cellStyle name="20% - Акцент2 2 5 3 4 2 6" xfId="8921"/>
    <cellStyle name="20% - Акцент2 2 5 3 4 2 7" xfId="8922"/>
    <cellStyle name="20% - Акцент2 2 5 3 4 3" xfId="8923"/>
    <cellStyle name="20% - Акцент2 2 5 3 4 3 2" xfId="8924"/>
    <cellStyle name="20% - Акцент2 2 5 3 4 4" xfId="8925"/>
    <cellStyle name="20% - Акцент2 2 5 3 4 5" xfId="8926"/>
    <cellStyle name="20% - Акцент2 2 5 3 4 6" xfId="8927"/>
    <cellStyle name="20% - Акцент2 2 5 3 4 7" xfId="8928"/>
    <cellStyle name="20% - Акцент2 2 5 3 4 8" xfId="8929"/>
    <cellStyle name="20% - Акцент2 2 5 3 4 9" xfId="8930"/>
    <cellStyle name="20% - Акцент2 2 5 3 5" xfId="8931"/>
    <cellStyle name="20% - Акцент2 2 5 3 5 2" xfId="8932"/>
    <cellStyle name="20% - Акцент2 2 5 3 5 2 2" xfId="8933"/>
    <cellStyle name="20% - Акцент2 2 5 3 5 2 2 2" xfId="8934"/>
    <cellStyle name="20% - Акцент2 2 5 3 5 2 3" xfId="8935"/>
    <cellStyle name="20% - Акцент2 2 5 3 5 2 4" xfId="8936"/>
    <cellStyle name="20% - Акцент2 2 5 3 5 2 5" xfId="8937"/>
    <cellStyle name="20% - Акцент2 2 5 3 5 2 6" xfId="8938"/>
    <cellStyle name="20% - Акцент2 2 5 3 5 2 7" xfId="8939"/>
    <cellStyle name="20% - Акцент2 2 5 3 5 3" xfId="8940"/>
    <cellStyle name="20% - Акцент2 2 5 3 5 3 2" xfId="8941"/>
    <cellStyle name="20% - Акцент2 2 5 3 5 4" xfId="8942"/>
    <cellStyle name="20% - Акцент2 2 5 3 5 5" xfId="8943"/>
    <cellStyle name="20% - Акцент2 2 5 3 5 6" xfId="8944"/>
    <cellStyle name="20% - Акцент2 2 5 3 5 7" xfId="8945"/>
    <cellStyle name="20% - Акцент2 2 5 3 5 8" xfId="8946"/>
    <cellStyle name="20% - Акцент2 2 5 3 5 9" xfId="8947"/>
    <cellStyle name="20% - Акцент2 2 5 3 6" xfId="8948"/>
    <cellStyle name="20% - Акцент2 2 5 3 6 2" xfId="8949"/>
    <cellStyle name="20% - Акцент2 2 5 3 6 2 2" xfId="8950"/>
    <cellStyle name="20% - Акцент2 2 5 3 6 3" xfId="8951"/>
    <cellStyle name="20% - Акцент2 2 5 3 6 4" xfId="8952"/>
    <cellStyle name="20% - Акцент2 2 5 3 6 5" xfId="8953"/>
    <cellStyle name="20% - Акцент2 2 5 3 6 6" xfId="8954"/>
    <cellStyle name="20% - Акцент2 2 5 3 6 7" xfId="8955"/>
    <cellStyle name="20% - Акцент2 2 5 3 7" xfId="8956"/>
    <cellStyle name="20% - Акцент2 2 5 3 7 2" xfId="8957"/>
    <cellStyle name="20% - Акцент2 2 5 3 8" xfId="8958"/>
    <cellStyle name="20% - Акцент2 2 5 3 9" xfId="8959"/>
    <cellStyle name="20% - Акцент2 2 5 4" xfId="8960"/>
    <cellStyle name="20% - Акцент2 2 5 4 10" xfId="8961"/>
    <cellStyle name="20% - Акцент2 2 5 4 2" xfId="8962"/>
    <cellStyle name="20% - Акцент2 2 5 4 2 2" xfId="8963"/>
    <cellStyle name="20% - Акцент2 2 5 4 2 2 2" xfId="8964"/>
    <cellStyle name="20% - Акцент2 2 5 4 2 2 2 2" xfId="8965"/>
    <cellStyle name="20% - Акцент2 2 5 4 2 2 3" xfId="8966"/>
    <cellStyle name="20% - Акцент2 2 5 4 2 2 4" xfId="8967"/>
    <cellStyle name="20% - Акцент2 2 5 4 2 2 5" xfId="8968"/>
    <cellStyle name="20% - Акцент2 2 5 4 2 2 6" xfId="8969"/>
    <cellStyle name="20% - Акцент2 2 5 4 2 2 7" xfId="8970"/>
    <cellStyle name="20% - Акцент2 2 5 4 2 3" xfId="8971"/>
    <cellStyle name="20% - Акцент2 2 5 4 2 3 2" xfId="8972"/>
    <cellStyle name="20% - Акцент2 2 5 4 2 4" xfId="8973"/>
    <cellStyle name="20% - Акцент2 2 5 4 2 5" xfId="8974"/>
    <cellStyle name="20% - Акцент2 2 5 4 2 6" xfId="8975"/>
    <cellStyle name="20% - Акцент2 2 5 4 2 7" xfId="8976"/>
    <cellStyle name="20% - Акцент2 2 5 4 2 8" xfId="8977"/>
    <cellStyle name="20% - Акцент2 2 5 4 2 9" xfId="8978"/>
    <cellStyle name="20% - Акцент2 2 5 4 3" xfId="8979"/>
    <cellStyle name="20% - Акцент2 2 5 4 3 2" xfId="8980"/>
    <cellStyle name="20% - Акцент2 2 5 4 3 2 2" xfId="8981"/>
    <cellStyle name="20% - Акцент2 2 5 4 3 3" xfId="8982"/>
    <cellStyle name="20% - Акцент2 2 5 4 3 4" xfId="8983"/>
    <cellStyle name="20% - Акцент2 2 5 4 3 5" xfId="8984"/>
    <cellStyle name="20% - Акцент2 2 5 4 3 6" xfId="8985"/>
    <cellStyle name="20% - Акцент2 2 5 4 3 7" xfId="8986"/>
    <cellStyle name="20% - Акцент2 2 5 4 4" xfId="8987"/>
    <cellStyle name="20% - Акцент2 2 5 4 4 2" xfId="8988"/>
    <cellStyle name="20% - Акцент2 2 5 4 5" xfId="8989"/>
    <cellStyle name="20% - Акцент2 2 5 4 6" xfId="8990"/>
    <cellStyle name="20% - Акцент2 2 5 4 7" xfId="8991"/>
    <cellStyle name="20% - Акцент2 2 5 4 8" xfId="8992"/>
    <cellStyle name="20% - Акцент2 2 5 4 9" xfId="8993"/>
    <cellStyle name="20% - Акцент2 2 5 5" xfId="8994"/>
    <cellStyle name="20% - Акцент2 2 5 5 10" xfId="8995"/>
    <cellStyle name="20% - Акцент2 2 5 5 2" xfId="8996"/>
    <cellStyle name="20% - Акцент2 2 5 5 2 2" xfId="8997"/>
    <cellStyle name="20% - Акцент2 2 5 5 2 2 2" xfId="8998"/>
    <cellStyle name="20% - Акцент2 2 5 5 2 2 2 2" xfId="8999"/>
    <cellStyle name="20% - Акцент2 2 5 5 2 2 3" xfId="9000"/>
    <cellStyle name="20% - Акцент2 2 5 5 2 2 4" xfId="9001"/>
    <cellStyle name="20% - Акцент2 2 5 5 2 2 5" xfId="9002"/>
    <cellStyle name="20% - Акцент2 2 5 5 2 2 6" xfId="9003"/>
    <cellStyle name="20% - Акцент2 2 5 5 2 2 7" xfId="9004"/>
    <cellStyle name="20% - Акцент2 2 5 5 2 3" xfId="9005"/>
    <cellStyle name="20% - Акцент2 2 5 5 2 3 2" xfId="9006"/>
    <cellStyle name="20% - Акцент2 2 5 5 2 4" xfId="9007"/>
    <cellStyle name="20% - Акцент2 2 5 5 2 5" xfId="9008"/>
    <cellStyle name="20% - Акцент2 2 5 5 2 6" xfId="9009"/>
    <cellStyle name="20% - Акцент2 2 5 5 2 7" xfId="9010"/>
    <cellStyle name="20% - Акцент2 2 5 5 2 8" xfId="9011"/>
    <cellStyle name="20% - Акцент2 2 5 5 2 9" xfId="9012"/>
    <cellStyle name="20% - Акцент2 2 5 5 3" xfId="9013"/>
    <cellStyle name="20% - Акцент2 2 5 5 3 2" xfId="9014"/>
    <cellStyle name="20% - Акцент2 2 5 5 3 2 2" xfId="9015"/>
    <cellStyle name="20% - Акцент2 2 5 5 3 3" xfId="9016"/>
    <cellStyle name="20% - Акцент2 2 5 5 3 4" xfId="9017"/>
    <cellStyle name="20% - Акцент2 2 5 5 3 5" xfId="9018"/>
    <cellStyle name="20% - Акцент2 2 5 5 3 6" xfId="9019"/>
    <cellStyle name="20% - Акцент2 2 5 5 3 7" xfId="9020"/>
    <cellStyle name="20% - Акцент2 2 5 5 4" xfId="9021"/>
    <cellStyle name="20% - Акцент2 2 5 5 4 2" xfId="9022"/>
    <cellStyle name="20% - Акцент2 2 5 5 5" xfId="9023"/>
    <cellStyle name="20% - Акцент2 2 5 5 6" xfId="9024"/>
    <cellStyle name="20% - Акцент2 2 5 5 7" xfId="9025"/>
    <cellStyle name="20% - Акцент2 2 5 5 8" xfId="9026"/>
    <cellStyle name="20% - Акцент2 2 5 5 9" xfId="9027"/>
    <cellStyle name="20% - Акцент2 2 5 6" xfId="9028"/>
    <cellStyle name="20% - Акцент2 2 5 6 2" xfId="9029"/>
    <cellStyle name="20% - Акцент2 2 5 6 2 2" xfId="9030"/>
    <cellStyle name="20% - Акцент2 2 5 6 2 2 2" xfId="9031"/>
    <cellStyle name="20% - Акцент2 2 5 6 2 3" xfId="9032"/>
    <cellStyle name="20% - Акцент2 2 5 6 2 4" xfId="9033"/>
    <cellStyle name="20% - Акцент2 2 5 6 2 5" xfId="9034"/>
    <cellStyle name="20% - Акцент2 2 5 6 2 6" xfId="9035"/>
    <cellStyle name="20% - Акцент2 2 5 6 2 7" xfId="9036"/>
    <cellStyle name="20% - Акцент2 2 5 6 3" xfId="9037"/>
    <cellStyle name="20% - Акцент2 2 5 6 3 2" xfId="9038"/>
    <cellStyle name="20% - Акцент2 2 5 6 4" xfId="9039"/>
    <cellStyle name="20% - Акцент2 2 5 6 5" xfId="9040"/>
    <cellStyle name="20% - Акцент2 2 5 6 6" xfId="9041"/>
    <cellStyle name="20% - Акцент2 2 5 6 7" xfId="9042"/>
    <cellStyle name="20% - Акцент2 2 5 6 8" xfId="9043"/>
    <cellStyle name="20% - Акцент2 2 5 6 9" xfId="9044"/>
    <cellStyle name="20% - Акцент2 2 5 7" xfId="9045"/>
    <cellStyle name="20% - Акцент2 2 5 7 2" xfId="9046"/>
    <cellStyle name="20% - Акцент2 2 5 7 2 2" xfId="9047"/>
    <cellStyle name="20% - Акцент2 2 5 7 2 2 2" xfId="9048"/>
    <cellStyle name="20% - Акцент2 2 5 7 2 3" xfId="9049"/>
    <cellStyle name="20% - Акцент2 2 5 7 2 4" xfId="9050"/>
    <cellStyle name="20% - Акцент2 2 5 7 2 5" xfId="9051"/>
    <cellStyle name="20% - Акцент2 2 5 7 2 6" xfId="9052"/>
    <cellStyle name="20% - Акцент2 2 5 7 2 7" xfId="9053"/>
    <cellStyle name="20% - Акцент2 2 5 7 3" xfId="9054"/>
    <cellStyle name="20% - Акцент2 2 5 7 3 2" xfId="9055"/>
    <cellStyle name="20% - Акцент2 2 5 7 4" xfId="9056"/>
    <cellStyle name="20% - Акцент2 2 5 7 5" xfId="9057"/>
    <cellStyle name="20% - Акцент2 2 5 7 6" xfId="9058"/>
    <cellStyle name="20% - Акцент2 2 5 7 7" xfId="9059"/>
    <cellStyle name="20% - Акцент2 2 5 7 8" xfId="9060"/>
    <cellStyle name="20% - Акцент2 2 5 7 9" xfId="9061"/>
    <cellStyle name="20% - Акцент2 2 5 8" xfId="9062"/>
    <cellStyle name="20% - Акцент2 2 5 8 2" xfId="9063"/>
    <cellStyle name="20% - Акцент2 2 5 8 2 2" xfId="9064"/>
    <cellStyle name="20% - Акцент2 2 5 8 3" xfId="9065"/>
    <cellStyle name="20% - Акцент2 2 5 8 4" xfId="9066"/>
    <cellStyle name="20% - Акцент2 2 5 8 5" xfId="9067"/>
    <cellStyle name="20% - Акцент2 2 5 8 6" xfId="9068"/>
    <cellStyle name="20% - Акцент2 2 5 8 7" xfId="9069"/>
    <cellStyle name="20% - Акцент2 2 5 9" xfId="9070"/>
    <cellStyle name="20% - Акцент2 2 5 9 2" xfId="9071"/>
    <cellStyle name="20% - Акцент2 2 6" xfId="9072"/>
    <cellStyle name="20% - Акцент2 2 6 10" xfId="9073"/>
    <cellStyle name="20% - Акцент2 2 6 11" xfId="9074"/>
    <cellStyle name="20% - Акцент2 2 6 12" xfId="9075"/>
    <cellStyle name="20% - Акцент2 2 6 13" xfId="9076"/>
    <cellStyle name="20% - Акцент2 2 6 14" xfId="9077"/>
    <cellStyle name="20% - Акцент2 2 6 15" xfId="9078"/>
    <cellStyle name="20% - Акцент2 2 6 16" xfId="9079"/>
    <cellStyle name="20% - Акцент2 2 6 2" xfId="9080"/>
    <cellStyle name="20% - Акцент2 2 6 2 10" xfId="9081"/>
    <cellStyle name="20% - Акцент2 2 6 2 2" xfId="9082"/>
    <cellStyle name="20% - Акцент2 2 6 2 2 2" xfId="9083"/>
    <cellStyle name="20% - Акцент2 2 6 2 2 2 2" xfId="9084"/>
    <cellStyle name="20% - Акцент2 2 6 2 2 2 2 2" xfId="9085"/>
    <cellStyle name="20% - Акцент2 2 6 2 2 2 3" xfId="9086"/>
    <cellStyle name="20% - Акцент2 2 6 2 2 2 4" xfId="9087"/>
    <cellStyle name="20% - Акцент2 2 6 2 2 2 5" xfId="9088"/>
    <cellStyle name="20% - Акцент2 2 6 2 2 2 6" xfId="9089"/>
    <cellStyle name="20% - Акцент2 2 6 2 2 2 7" xfId="9090"/>
    <cellStyle name="20% - Акцент2 2 6 2 2 3" xfId="9091"/>
    <cellStyle name="20% - Акцент2 2 6 2 2 3 2" xfId="9092"/>
    <cellStyle name="20% - Акцент2 2 6 2 2 4" xfId="9093"/>
    <cellStyle name="20% - Акцент2 2 6 2 2 5" xfId="9094"/>
    <cellStyle name="20% - Акцент2 2 6 2 2 6" xfId="9095"/>
    <cellStyle name="20% - Акцент2 2 6 2 2 7" xfId="9096"/>
    <cellStyle name="20% - Акцент2 2 6 2 2 8" xfId="9097"/>
    <cellStyle name="20% - Акцент2 2 6 2 2 9" xfId="9098"/>
    <cellStyle name="20% - Акцент2 2 6 2 3" xfId="9099"/>
    <cellStyle name="20% - Акцент2 2 6 2 3 2" xfId="9100"/>
    <cellStyle name="20% - Акцент2 2 6 2 3 2 2" xfId="9101"/>
    <cellStyle name="20% - Акцент2 2 6 2 3 3" xfId="9102"/>
    <cellStyle name="20% - Акцент2 2 6 2 3 4" xfId="9103"/>
    <cellStyle name="20% - Акцент2 2 6 2 3 5" xfId="9104"/>
    <cellStyle name="20% - Акцент2 2 6 2 3 6" xfId="9105"/>
    <cellStyle name="20% - Акцент2 2 6 2 3 7" xfId="9106"/>
    <cellStyle name="20% - Акцент2 2 6 2 4" xfId="9107"/>
    <cellStyle name="20% - Акцент2 2 6 2 4 2" xfId="9108"/>
    <cellStyle name="20% - Акцент2 2 6 2 5" xfId="9109"/>
    <cellStyle name="20% - Акцент2 2 6 2 6" xfId="9110"/>
    <cellStyle name="20% - Акцент2 2 6 2 7" xfId="9111"/>
    <cellStyle name="20% - Акцент2 2 6 2 8" xfId="9112"/>
    <cellStyle name="20% - Акцент2 2 6 2 9" xfId="9113"/>
    <cellStyle name="20% - Акцент2 2 6 3" xfId="9114"/>
    <cellStyle name="20% - Акцент2 2 6 3 10" xfId="9115"/>
    <cellStyle name="20% - Акцент2 2 6 3 2" xfId="9116"/>
    <cellStyle name="20% - Акцент2 2 6 3 2 2" xfId="9117"/>
    <cellStyle name="20% - Акцент2 2 6 3 2 2 2" xfId="9118"/>
    <cellStyle name="20% - Акцент2 2 6 3 2 2 2 2" xfId="9119"/>
    <cellStyle name="20% - Акцент2 2 6 3 2 2 3" xfId="9120"/>
    <cellStyle name="20% - Акцент2 2 6 3 2 2 4" xfId="9121"/>
    <cellStyle name="20% - Акцент2 2 6 3 2 2 5" xfId="9122"/>
    <cellStyle name="20% - Акцент2 2 6 3 2 2 6" xfId="9123"/>
    <cellStyle name="20% - Акцент2 2 6 3 2 2 7" xfId="9124"/>
    <cellStyle name="20% - Акцент2 2 6 3 2 3" xfId="9125"/>
    <cellStyle name="20% - Акцент2 2 6 3 2 3 2" xfId="9126"/>
    <cellStyle name="20% - Акцент2 2 6 3 2 4" xfId="9127"/>
    <cellStyle name="20% - Акцент2 2 6 3 2 5" xfId="9128"/>
    <cellStyle name="20% - Акцент2 2 6 3 2 6" xfId="9129"/>
    <cellStyle name="20% - Акцент2 2 6 3 2 7" xfId="9130"/>
    <cellStyle name="20% - Акцент2 2 6 3 2 8" xfId="9131"/>
    <cellStyle name="20% - Акцент2 2 6 3 2 9" xfId="9132"/>
    <cellStyle name="20% - Акцент2 2 6 3 3" xfId="9133"/>
    <cellStyle name="20% - Акцент2 2 6 3 3 2" xfId="9134"/>
    <cellStyle name="20% - Акцент2 2 6 3 3 2 2" xfId="9135"/>
    <cellStyle name="20% - Акцент2 2 6 3 3 3" xfId="9136"/>
    <cellStyle name="20% - Акцент2 2 6 3 3 4" xfId="9137"/>
    <cellStyle name="20% - Акцент2 2 6 3 3 5" xfId="9138"/>
    <cellStyle name="20% - Акцент2 2 6 3 3 6" xfId="9139"/>
    <cellStyle name="20% - Акцент2 2 6 3 3 7" xfId="9140"/>
    <cellStyle name="20% - Акцент2 2 6 3 4" xfId="9141"/>
    <cellStyle name="20% - Акцент2 2 6 3 4 2" xfId="9142"/>
    <cellStyle name="20% - Акцент2 2 6 3 5" xfId="9143"/>
    <cellStyle name="20% - Акцент2 2 6 3 6" xfId="9144"/>
    <cellStyle name="20% - Акцент2 2 6 3 7" xfId="9145"/>
    <cellStyle name="20% - Акцент2 2 6 3 8" xfId="9146"/>
    <cellStyle name="20% - Акцент2 2 6 3 9" xfId="9147"/>
    <cellStyle name="20% - Акцент2 2 6 4" xfId="9148"/>
    <cellStyle name="20% - Акцент2 2 6 4 10" xfId="9149"/>
    <cellStyle name="20% - Акцент2 2 6 4 2" xfId="9150"/>
    <cellStyle name="20% - Акцент2 2 6 4 2 2" xfId="9151"/>
    <cellStyle name="20% - Акцент2 2 6 4 2 2 2" xfId="9152"/>
    <cellStyle name="20% - Акцент2 2 6 4 2 2 2 2" xfId="9153"/>
    <cellStyle name="20% - Акцент2 2 6 4 2 2 3" xfId="9154"/>
    <cellStyle name="20% - Акцент2 2 6 4 2 2 4" xfId="9155"/>
    <cellStyle name="20% - Акцент2 2 6 4 2 2 5" xfId="9156"/>
    <cellStyle name="20% - Акцент2 2 6 4 2 2 6" xfId="9157"/>
    <cellStyle name="20% - Акцент2 2 6 4 2 2 7" xfId="9158"/>
    <cellStyle name="20% - Акцент2 2 6 4 2 3" xfId="9159"/>
    <cellStyle name="20% - Акцент2 2 6 4 2 3 2" xfId="9160"/>
    <cellStyle name="20% - Акцент2 2 6 4 2 4" xfId="9161"/>
    <cellStyle name="20% - Акцент2 2 6 4 2 5" xfId="9162"/>
    <cellStyle name="20% - Акцент2 2 6 4 2 6" xfId="9163"/>
    <cellStyle name="20% - Акцент2 2 6 4 2 7" xfId="9164"/>
    <cellStyle name="20% - Акцент2 2 6 4 2 8" xfId="9165"/>
    <cellStyle name="20% - Акцент2 2 6 4 2 9" xfId="9166"/>
    <cellStyle name="20% - Акцент2 2 6 4 3" xfId="9167"/>
    <cellStyle name="20% - Акцент2 2 6 4 3 2" xfId="9168"/>
    <cellStyle name="20% - Акцент2 2 6 4 3 2 2" xfId="9169"/>
    <cellStyle name="20% - Акцент2 2 6 4 3 3" xfId="9170"/>
    <cellStyle name="20% - Акцент2 2 6 4 3 4" xfId="9171"/>
    <cellStyle name="20% - Акцент2 2 6 4 3 5" xfId="9172"/>
    <cellStyle name="20% - Акцент2 2 6 4 3 6" xfId="9173"/>
    <cellStyle name="20% - Акцент2 2 6 4 3 7" xfId="9174"/>
    <cellStyle name="20% - Акцент2 2 6 4 4" xfId="9175"/>
    <cellStyle name="20% - Акцент2 2 6 4 4 2" xfId="9176"/>
    <cellStyle name="20% - Акцент2 2 6 4 5" xfId="9177"/>
    <cellStyle name="20% - Акцент2 2 6 4 6" xfId="9178"/>
    <cellStyle name="20% - Акцент2 2 6 4 7" xfId="9179"/>
    <cellStyle name="20% - Акцент2 2 6 4 8" xfId="9180"/>
    <cellStyle name="20% - Акцент2 2 6 4 9" xfId="9181"/>
    <cellStyle name="20% - Акцент2 2 6 5" xfId="9182"/>
    <cellStyle name="20% - Акцент2 2 6 5 2" xfId="9183"/>
    <cellStyle name="20% - Акцент2 2 6 5 2 2" xfId="9184"/>
    <cellStyle name="20% - Акцент2 2 6 5 2 2 2" xfId="9185"/>
    <cellStyle name="20% - Акцент2 2 6 5 2 3" xfId="9186"/>
    <cellStyle name="20% - Акцент2 2 6 5 2 4" xfId="9187"/>
    <cellStyle name="20% - Акцент2 2 6 5 2 5" xfId="9188"/>
    <cellStyle name="20% - Акцент2 2 6 5 2 6" xfId="9189"/>
    <cellStyle name="20% - Акцент2 2 6 5 2 7" xfId="9190"/>
    <cellStyle name="20% - Акцент2 2 6 5 3" xfId="9191"/>
    <cellStyle name="20% - Акцент2 2 6 5 3 2" xfId="9192"/>
    <cellStyle name="20% - Акцент2 2 6 5 4" xfId="9193"/>
    <cellStyle name="20% - Акцент2 2 6 5 5" xfId="9194"/>
    <cellStyle name="20% - Акцент2 2 6 5 6" xfId="9195"/>
    <cellStyle name="20% - Акцент2 2 6 5 7" xfId="9196"/>
    <cellStyle name="20% - Акцент2 2 6 5 8" xfId="9197"/>
    <cellStyle name="20% - Акцент2 2 6 5 9" xfId="9198"/>
    <cellStyle name="20% - Акцент2 2 6 6" xfId="9199"/>
    <cellStyle name="20% - Акцент2 2 6 6 2" xfId="9200"/>
    <cellStyle name="20% - Акцент2 2 6 6 2 2" xfId="9201"/>
    <cellStyle name="20% - Акцент2 2 6 6 2 2 2" xfId="9202"/>
    <cellStyle name="20% - Акцент2 2 6 6 2 3" xfId="9203"/>
    <cellStyle name="20% - Акцент2 2 6 6 2 4" xfId="9204"/>
    <cellStyle name="20% - Акцент2 2 6 6 2 5" xfId="9205"/>
    <cellStyle name="20% - Акцент2 2 6 6 2 6" xfId="9206"/>
    <cellStyle name="20% - Акцент2 2 6 6 2 7" xfId="9207"/>
    <cellStyle name="20% - Акцент2 2 6 6 3" xfId="9208"/>
    <cellStyle name="20% - Акцент2 2 6 6 3 2" xfId="9209"/>
    <cellStyle name="20% - Акцент2 2 6 6 4" xfId="9210"/>
    <cellStyle name="20% - Акцент2 2 6 6 5" xfId="9211"/>
    <cellStyle name="20% - Акцент2 2 6 6 6" xfId="9212"/>
    <cellStyle name="20% - Акцент2 2 6 6 7" xfId="9213"/>
    <cellStyle name="20% - Акцент2 2 6 6 8" xfId="9214"/>
    <cellStyle name="20% - Акцент2 2 6 6 9" xfId="9215"/>
    <cellStyle name="20% - Акцент2 2 6 7" xfId="9216"/>
    <cellStyle name="20% - Акцент2 2 6 7 2" xfId="9217"/>
    <cellStyle name="20% - Акцент2 2 6 7 2 2" xfId="9218"/>
    <cellStyle name="20% - Акцент2 2 6 7 3" xfId="9219"/>
    <cellStyle name="20% - Акцент2 2 6 7 4" xfId="9220"/>
    <cellStyle name="20% - Акцент2 2 6 7 5" xfId="9221"/>
    <cellStyle name="20% - Акцент2 2 6 7 6" xfId="9222"/>
    <cellStyle name="20% - Акцент2 2 6 7 7" xfId="9223"/>
    <cellStyle name="20% - Акцент2 2 6 8" xfId="9224"/>
    <cellStyle name="20% - Акцент2 2 6 8 2" xfId="9225"/>
    <cellStyle name="20% - Акцент2 2 6 8 2 2" xfId="9226"/>
    <cellStyle name="20% - Акцент2 2 6 8 3" xfId="9227"/>
    <cellStyle name="20% - Акцент2 2 6 8 4" xfId="9228"/>
    <cellStyle name="20% - Акцент2 2 6 8 5" xfId="9229"/>
    <cellStyle name="20% - Акцент2 2 6 8 6" xfId="9230"/>
    <cellStyle name="20% - Акцент2 2 6 9" xfId="9231"/>
    <cellStyle name="20% - Акцент2 2 6 9 2" xfId="9232"/>
    <cellStyle name="20% - Акцент2 2 7" xfId="9233"/>
    <cellStyle name="20% - Акцент2 2 7 10" xfId="9234"/>
    <cellStyle name="20% - Акцент2 2 7 11" xfId="9235"/>
    <cellStyle name="20% - Акцент2 2 7 12" xfId="9236"/>
    <cellStyle name="20% - Акцент2 2 7 13" xfId="9237"/>
    <cellStyle name="20% - Акцент2 2 7 14" xfId="9238"/>
    <cellStyle name="20% - Акцент2 2 7 2" xfId="9239"/>
    <cellStyle name="20% - Акцент2 2 7 2 10" xfId="9240"/>
    <cellStyle name="20% - Акцент2 2 7 2 2" xfId="9241"/>
    <cellStyle name="20% - Акцент2 2 7 2 2 2" xfId="9242"/>
    <cellStyle name="20% - Акцент2 2 7 2 2 2 2" xfId="9243"/>
    <cellStyle name="20% - Акцент2 2 7 2 2 2 2 2" xfId="9244"/>
    <cellStyle name="20% - Акцент2 2 7 2 2 2 3" xfId="9245"/>
    <cellStyle name="20% - Акцент2 2 7 2 2 2 4" xfId="9246"/>
    <cellStyle name="20% - Акцент2 2 7 2 2 2 5" xfId="9247"/>
    <cellStyle name="20% - Акцент2 2 7 2 2 2 6" xfId="9248"/>
    <cellStyle name="20% - Акцент2 2 7 2 2 2 7" xfId="9249"/>
    <cellStyle name="20% - Акцент2 2 7 2 2 3" xfId="9250"/>
    <cellStyle name="20% - Акцент2 2 7 2 2 3 2" xfId="9251"/>
    <cellStyle name="20% - Акцент2 2 7 2 2 4" xfId="9252"/>
    <cellStyle name="20% - Акцент2 2 7 2 2 5" xfId="9253"/>
    <cellStyle name="20% - Акцент2 2 7 2 2 6" xfId="9254"/>
    <cellStyle name="20% - Акцент2 2 7 2 2 7" xfId="9255"/>
    <cellStyle name="20% - Акцент2 2 7 2 2 8" xfId="9256"/>
    <cellStyle name="20% - Акцент2 2 7 2 2 9" xfId="9257"/>
    <cellStyle name="20% - Акцент2 2 7 2 3" xfId="9258"/>
    <cellStyle name="20% - Акцент2 2 7 2 3 2" xfId="9259"/>
    <cellStyle name="20% - Акцент2 2 7 2 3 2 2" xfId="9260"/>
    <cellStyle name="20% - Акцент2 2 7 2 3 3" xfId="9261"/>
    <cellStyle name="20% - Акцент2 2 7 2 3 4" xfId="9262"/>
    <cellStyle name="20% - Акцент2 2 7 2 3 5" xfId="9263"/>
    <cellStyle name="20% - Акцент2 2 7 2 3 6" xfId="9264"/>
    <cellStyle name="20% - Акцент2 2 7 2 3 7" xfId="9265"/>
    <cellStyle name="20% - Акцент2 2 7 2 4" xfId="9266"/>
    <cellStyle name="20% - Акцент2 2 7 2 4 2" xfId="9267"/>
    <cellStyle name="20% - Акцент2 2 7 2 5" xfId="9268"/>
    <cellStyle name="20% - Акцент2 2 7 2 6" xfId="9269"/>
    <cellStyle name="20% - Акцент2 2 7 2 7" xfId="9270"/>
    <cellStyle name="20% - Акцент2 2 7 2 8" xfId="9271"/>
    <cellStyle name="20% - Акцент2 2 7 2 9" xfId="9272"/>
    <cellStyle name="20% - Акцент2 2 7 3" xfId="9273"/>
    <cellStyle name="20% - Акцент2 2 7 3 10" xfId="9274"/>
    <cellStyle name="20% - Акцент2 2 7 3 2" xfId="9275"/>
    <cellStyle name="20% - Акцент2 2 7 3 2 2" xfId="9276"/>
    <cellStyle name="20% - Акцент2 2 7 3 2 2 2" xfId="9277"/>
    <cellStyle name="20% - Акцент2 2 7 3 2 2 2 2" xfId="9278"/>
    <cellStyle name="20% - Акцент2 2 7 3 2 2 3" xfId="9279"/>
    <cellStyle name="20% - Акцент2 2 7 3 2 2 4" xfId="9280"/>
    <cellStyle name="20% - Акцент2 2 7 3 2 2 5" xfId="9281"/>
    <cellStyle name="20% - Акцент2 2 7 3 2 2 6" xfId="9282"/>
    <cellStyle name="20% - Акцент2 2 7 3 2 2 7" xfId="9283"/>
    <cellStyle name="20% - Акцент2 2 7 3 2 3" xfId="9284"/>
    <cellStyle name="20% - Акцент2 2 7 3 2 3 2" xfId="9285"/>
    <cellStyle name="20% - Акцент2 2 7 3 2 4" xfId="9286"/>
    <cellStyle name="20% - Акцент2 2 7 3 2 5" xfId="9287"/>
    <cellStyle name="20% - Акцент2 2 7 3 2 6" xfId="9288"/>
    <cellStyle name="20% - Акцент2 2 7 3 2 7" xfId="9289"/>
    <cellStyle name="20% - Акцент2 2 7 3 2 8" xfId="9290"/>
    <cellStyle name="20% - Акцент2 2 7 3 2 9" xfId="9291"/>
    <cellStyle name="20% - Акцент2 2 7 3 3" xfId="9292"/>
    <cellStyle name="20% - Акцент2 2 7 3 3 2" xfId="9293"/>
    <cellStyle name="20% - Акцент2 2 7 3 3 2 2" xfId="9294"/>
    <cellStyle name="20% - Акцент2 2 7 3 3 3" xfId="9295"/>
    <cellStyle name="20% - Акцент2 2 7 3 3 4" xfId="9296"/>
    <cellStyle name="20% - Акцент2 2 7 3 3 5" xfId="9297"/>
    <cellStyle name="20% - Акцент2 2 7 3 3 6" xfId="9298"/>
    <cellStyle name="20% - Акцент2 2 7 3 3 7" xfId="9299"/>
    <cellStyle name="20% - Акцент2 2 7 3 4" xfId="9300"/>
    <cellStyle name="20% - Акцент2 2 7 3 4 2" xfId="9301"/>
    <cellStyle name="20% - Акцент2 2 7 3 5" xfId="9302"/>
    <cellStyle name="20% - Акцент2 2 7 3 6" xfId="9303"/>
    <cellStyle name="20% - Акцент2 2 7 3 7" xfId="9304"/>
    <cellStyle name="20% - Акцент2 2 7 3 8" xfId="9305"/>
    <cellStyle name="20% - Акцент2 2 7 3 9" xfId="9306"/>
    <cellStyle name="20% - Акцент2 2 7 4" xfId="9307"/>
    <cellStyle name="20% - Акцент2 2 7 4 10" xfId="9308"/>
    <cellStyle name="20% - Акцент2 2 7 4 2" xfId="9309"/>
    <cellStyle name="20% - Акцент2 2 7 4 2 2" xfId="9310"/>
    <cellStyle name="20% - Акцент2 2 7 4 2 2 2" xfId="9311"/>
    <cellStyle name="20% - Акцент2 2 7 4 2 2 2 2" xfId="9312"/>
    <cellStyle name="20% - Акцент2 2 7 4 2 2 3" xfId="9313"/>
    <cellStyle name="20% - Акцент2 2 7 4 2 2 4" xfId="9314"/>
    <cellStyle name="20% - Акцент2 2 7 4 2 2 5" xfId="9315"/>
    <cellStyle name="20% - Акцент2 2 7 4 2 2 6" xfId="9316"/>
    <cellStyle name="20% - Акцент2 2 7 4 2 2 7" xfId="9317"/>
    <cellStyle name="20% - Акцент2 2 7 4 2 3" xfId="9318"/>
    <cellStyle name="20% - Акцент2 2 7 4 2 3 2" xfId="9319"/>
    <cellStyle name="20% - Акцент2 2 7 4 2 4" xfId="9320"/>
    <cellStyle name="20% - Акцент2 2 7 4 2 5" xfId="9321"/>
    <cellStyle name="20% - Акцент2 2 7 4 2 6" xfId="9322"/>
    <cellStyle name="20% - Акцент2 2 7 4 2 7" xfId="9323"/>
    <cellStyle name="20% - Акцент2 2 7 4 2 8" xfId="9324"/>
    <cellStyle name="20% - Акцент2 2 7 4 2 9" xfId="9325"/>
    <cellStyle name="20% - Акцент2 2 7 4 3" xfId="9326"/>
    <cellStyle name="20% - Акцент2 2 7 4 3 2" xfId="9327"/>
    <cellStyle name="20% - Акцент2 2 7 4 3 2 2" xfId="9328"/>
    <cellStyle name="20% - Акцент2 2 7 4 3 3" xfId="9329"/>
    <cellStyle name="20% - Акцент2 2 7 4 3 4" xfId="9330"/>
    <cellStyle name="20% - Акцент2 2 7 4 3 5" xfId="9331"/>
    <cellStyle name="20% - Акцент2 2 7 4 3 6" xfId="9332"/>
    <cellStyle name="20% - Акцент2 2 7 4 3 7" xfId="9333"/>
    <cellStyle name="20% - Акцент2 2 7 4 4" xfId="9334"/>
    <cellStyle name="20% - Акцент2 2 7 4 4 2" xfId="9335"/>
    <cellStyle name="20% - Акцент2 2 7 4 5" xfId="9336"/>
    <cellStyle name="20% - Акцент2 2 7 4 6" xfId="9337"/>
    <cellStyle name="20% - Акцент2 2 7 4 7" xfId="9338"/>
    <cellStyle name="20% - Акцент2 2 7 4 8" xfId="9339"/>
    <cellStyle name="20% - Акцент2 2 7 4 9" xfId="9340"/>
    <cellStyle name="20% - Акцент2 2 7 5" xfId="9341"/>
    <cellStyle name="20% - Акцент2 2 7 5 2" xfId="9342"/>
    <cellStyle name="20% - Акцент2 2 7 5 2 2" xfId="9343"/>
    <cellStyle name="20% - Акцент2 2 7 5 2 2 2" xfId="9344"/>
    <cellStyle name="20% - Акцент2 2 7 5 2 3" xfId="9345"/>
    <cellStyle name="20% - Акцент2 2 7 5 2 4" xfId="9346"/>
    <cellStyle name="20% - Акцент2 2 7 5 2 5" xfId="9347"/>
    <cellStyle name="20% - Акцент2 2 7 5 2 6" xfId="9348"/>
    <cellStyle name="20% - Акцент2 2 7 5 2 7" xfId="9349"/>
    <cellStyle name="20% - Акцент2 2 7 5 3" xfId="9350"/>
    <cellStyle name="20% - Акцент2 2 7 5 3 2" xfId="9351"/>
    <cellStyle name="20% - Акцент2 2 7 5 4" xfId="9352"/>
    <cellStyle name="20% - Акцент2 2 7 5 5" xfId="9353"/>
    <cellStyle name="20% - Акцент2 2 7 5 6" xfId="9354"/>
    <cellStyle name="20% - Акцент2 2 7 5 7" xfId="9355"/>
    <cellStyle name="20% - Акцент2 2 7 5 8" xfId="9356"/>
    <cellStyle name="20% - Акцент2 2 7 5 9" xfId="9357"/>
    <cellStyle name="20% - Акцент2 2 7 6" xfId="9358"/>
    <cellStyle name="20% - Акцент2 2 7 6 2" xfId="9359"/>
    <cellStyle name="20% - Акцент2 2 7 6 2 2" xfId="9360"/>
    <cellStyle name="20% - Акцент2 2 7 6 2 2 2" xfId="9361"/>
    <cellStyle name="20% - Акцент2 2 7 6 2 3" xfId="9362"/>
    <cellStyle name="20% - Акцент2 2 7 6 2 4" xfId="9363"/>
    <cellStyle name="20% - Акцент2 2 7 6 2 5" xfId="9364"/>
    <cellStyle name="20% - Акцент2 2 7 6 2 6" xfId="9365"/>
    <cellStyle name="20% - Акцент2 2 7 6 2 7" xfId="9366"/>
    <cellStyle name="20% - Акцент2 2 7 6 3" xfId="9367"/>
    <cellStyle name="20% - Акцент2 2 7 6 3 2" xfId="9368"/>
    <cellStyle name="20% - Акцент2 2 7 6 4" xfId="9369"/>
    <cellStyle name="20% - Акцент2 2 7 6 5" xfId="9370"/>
    <cellStyle name="20% - Акцент2 2 7 6 6" xfId="9371"/>
    <cellStyle name="20% - Акцент2 2 7 6 7" xfId="9372"/>
    <cellStyle name="20% - Акцент2 2 7 6 8" xfId="9373"/>
    <cellStyle name="20% - Акцент2 2 7 6 9" xfId="9374"/>
    <cellStyle name="20% - Акцент2 2 7 7" xfId="9375"/>
    <cellStyle name="20% - Акцент2 2 7 7 2" xfId="9376"/>
    <cellStyle name="20% - Акцент2 2 7 7 2 2" xfId="9377"/>
    <cellStyle name="20% - Акцент2 2 7 7 3" xfId="9378"/>
    <cellStyle name="20% - Акцент2 2 7 7 4" xfId="9379"/>
    <cellStyle name="20% - Акцент2 2 7 7 5" xfId="9380"/>
    <cellStyle name="20% - Акцент2 2 7 7 6" xfId="9381"/>
    <cellStyle name="20% - Акцент2 2 7 7 7" xfId="9382"/>
    <cellStyle name="20% - Акцент2 2 7 8" xfId="9383"/>
    <cellStyle name="20% - Акцент2 2 7 8 2" xfId="9384"/>
    <cellStyle name="20% - Акцент2 2 7 9" xfId="9385"/>
    <cellStyle name="20% - Акцент2 2 8" xfId="9386"/>
    <cellStyle name="20% - Акцент2 2 8 10" xfId="9387"/>
    <cellStyle name="20% - Акцент2 2 8 11" xfId="9388"/>
    <cellStyle name="20% - Акцент2 2 8 12" xfId="9389"/>
    <cellStyle name="20% - Акцент2 2 8 13" xfId="9390"/>
    <cellStyle name="20% - Акцент2 2 8 2" xfId="9391"/>
    <cellStyle name="20% - Акцент2 2 8 2 10" xfId="9392"/>
    <cellStyle name="20% - Акцент2 2 8 2 2" xfId="9393"/>
    <cellStyle name="20% - Акцент2 2 8 2 2 2" xfId="9394"/>
    <cellStyle name="20% - Акцент2 2 8 2 2 2 2" xfId="9395"/>
    <cellStyle name="20% - Акцент2 2 8 2 2 2 2 2" xfId="9396"/>
    <cellStyle name="20% - Акцент2 2 8 2 2 2 3" xfId="9397"/>
    <cellStyle name="20% - Акцент2 2 8 2 2 2 4" xfId="9398"/>
    <cellStyle name="20% - Акцент2 2 8 2 2 2 5" xfId="9399"/>
    <cellStyle name="20% - Акцент2 2 8 2 2 2 6" xfId="9400"/>
    <cellStyle name="20% - Акцент2 2 8 2 2 2 7" xfId="9401"/>
    <cellStyle name="20% - Акцент2 2 8 2 2 3" xfId="9402"/>
    <cellStyle name="20% - Акцент2 2 8 2 2 3 2" xfId="9403"/>
    <cellStyle name="20% - Акцент2 2 8 2 2 4" xfId="9404"/>
    <cellStyle name="20% - Акцент2 2 8 2 2 5" xfId="9405"/>
    <cellStyle name="20% - Акцент2 2 8 2 2 6" xfId="9406"/>
    <cellStyle name="20% - Акцент2 2 8 2 2 7" xfId="9407"/>
    <cellStyle name="20% - Акцент2 2 8 2 2 8" xfId="9408"/>
    <cellStyle name="20% - Акцент2 2 8 2 2 9" xfId="9409"/>
    <cellStyle name="20% - Акцент2 2 8 2 3" xfId="9410"/>
    <cellStyle name="20% - Акцент2 2 8 2 3 2" xfId="9411"/>
    <cellStyle name="20% - Акцент2 2 8 2 3 2 2" xfId="9412"/>
    <cellStyle name="20% - Акцент2 2 8 2 3 3" xfId="9413"/>
    <cellStyle name="20% - Акцент2 2 8 2 3 4" xfId="9414"/>
    <cellStyle name="20% - Акцент2 2 8 2 3 5" xfId="9415"/>
    <cellStyle name="20% - Акцент2 2 8 2 3 6" xfId="9416"/>
    <cellStyle name="20% - Акцент2 2 8 2 3 7" xfId="9417"/>
    <cellStyle name="20% - Акцент2 2 8 2 4" xfId="9418"/>
    <cellStyle name="20% - Акцент2 2 8 2 4 2" xfId="9419"/>
    <cellStyle name="20% - Акцент2 2 8 2 5" xfId="9420"/>
    <cellStyle name="20% - Акцент2 2 8 2 6" xfId="9421"/>
    <cellStyle name="20% - Акцент2 2 8 2 7" xfId="9422"/>
    <cellStyle name="20% - Акцент2 2 8 2 8" xfId="9423"/>
    <cellStyle name="20% - Акцент2 2 8 2 9" xfId="9424"/>
    <cellStyle name="20% - Акцент2 2 8 3" xfId="9425"/>
    <cellStyle name="20% - Акцент2 2 8 3 10" xfId="9426"/>
    <cellStyle name="20% - Акцент2 2 8 3 2" xfId="9427"/>
    <cellStyle name="20% - Акцент2 2 8 3 2 2" xfId="9428"/>
    <cellStyle name="20% - Акцент2 2 8 3 2 2 2" xfId="9429"/>
    <cellStyle name="20% - Акцент2 2 8 3 2 2 2 2" xfId="9430"/>
    <cellStyle name="20% - Акцент2 2 8 3 2 2 3" xfId="9431"/>
    <cellStyle name="20% - Акцент2 2 8 3 2 2 4" xfId="9432"/>
    <cellStyle name="20% - Акцент2 2 8 3 2 2 5" xfId="9433"/>
    <cellStyle name="20% - Акцент2 2 8 3 2 2 6" xfId="9434"/>
    <cellStyle name="20% - Акцент2 2 8 3 2 2 7" xfId="9435"/>
    <cellStyle name="20% - Акцент2 2 8 3 2 3" xfId="9436"/>
    <cellStyle name="20% - Акцент2 2 8 3 2 3 2" xfId="9437"/>
    <cellStyle name="20% - Акцент2 2 8 3 2 4" xfId="9438"/>
    <cellStyle name="20% - Акцент2 2 8 3 2 5" xfId="9439"/>
    <cellStyle name="20% - Акцент2 2 8 3 2 6" xfId="9440"/>
    <cellStyle name="20% - Акцент2 2 8 3 2 7" xfId="9441"/>
    <cellStyle name="20% - Акцент2 2 8 3 2 8" xfId="9442"/>
    <cellStyle name="20% - Акцент2 2 8 3 2 9" xfId="9443"/>
    <cellStyle name="20% - Акцент2 2 8 3 3" xfId="9444"/>
    <cellStyle name="20% - Акцент2 2 8 3 3 2" xfId="9445"/>
    <cellStyle name="20% - Акцент2 2 8 3 3 2 2" xfId="9446"/>
    <cellStyle name="20% - Акцент2 2 8 3 3 3" xfId="9447"/>
    <cellStyle name="20% - Акцент2 2 8 3 3 4" xfId="9448"/>
    <cellStyle name="20% - Акцент2 2 8 3 3 5" xfId="9449"/>
    <cellStyle name="20% - Акцент2 2 8 3 3 6" xfId="9450"/>
    <cellStyle name="20% - Акцент2 2 8 3 3 7" xfId="9451"/>
    <cellStyle name="20% - Акцент2 2 8 3 4" xfId="9452"/>
    <cellStyle name="20% - Акцент2 2 8 3 4 2" xfId="9453"/>
    <cellStyle name="20% - Акцент2 2 8 3 5" xfId="9454"/>
    <cellStyle name="20% - Акцент2 2 8 3 6" xfId="9455"/>
    <cellStyle name="20% - Акцент2 2 8 3 7" xfId="9456"/>
    <cellStyle name="20% - Акцент2 2 8 3 8" xfId="9457"/>
    <cellStyle name="20% - Акцент2 2 8 3 9" xfId="9458"/>
    <cellStyle name="20% - Акцент2 2 8 4" xfId="9459"/>
    <cellStyle name="20% - Акцент2 2 8 4 2" xfId="9460"/>
    <cellStyle name="20% - Акцент2 2 8 4 2 2" xfId="9461"/>
    <cellStyle name="20% - Акцент2 2 8 4 2 2 2" xfId="9462"/>
    <cellStyle name="20% - Акцент2 2 8 4 2 3" xfId="9463"/>
    <cellStyle name="20% - Акцент2 2 8 4 2 4" xfId="9464"/>
    <cellStyle name="20% - Акцент2 2 8 4 2 5" xfId="9465"/>
    <cellStyle name="20% - Акцент2 2 8 4 2 6" xfId="9466"/>
    <cellStyle name="20% - Акцент2 2 8 4 2 7" xfId="9467"/>
    <cellStyle name="20% - Акцент2 2 8 4 3" xfId="9468"/>
    <cellStyle name="20% - Акцент2 2 8 4 3 2" xfId="9469"/>
    <cellStyle name="20% - Акцент2 2 8 4 4" xfId="9470"/>
    <cellStyle name="20% - Акцент2 2 8 4 5" xfId="9471"/>
    <cellStyle name="20% - Акцент2 2 8 4 6" xfId="9472"/>
    <cellStyle name="20% - Акцент2 2 8 4 7" xfId="9473"/>
    <cellStyle name="20% - Акцент2 2 8 4 8" xfId="9474"/>
    <cellStyle name="20% - Акцент2 2 8 4 9" xfId="9475"/>
    <cellStyle name="20% - Акцент2 2 8 5" xfId="9476"/>
    <cellStyle name="20% - Акцент2 2 8 5 2" xfId="9477"/>
    <cellStyle name="20% - Акцент2 2 8 5 2 2" xfId="9478"/>
    <cellStyle name="20% - Акцент2 2 8 5 2 2 2" xfId="9479"/>
    <cellStyle name="20% - Акцент2 2 8 5 2 3" xfId="9480"/>
    <cellStyle name="20% - Акцент2 2 8 5 2 4" xfId="9481"/>
    <cellStyle name="20% - Акцент2 2 8 5 2 5" xfId="9482"/>
    <cellStyle name="20% - Акцент2 2 8 5 2 6" xfId="9483"/>
    <cellStyle name="20% - Акцент2 2 8 5 2 7" xfId="9484"/>
    <cellStyle name="20% - Акцент2 2 8 5 3" xfId="9485"/>
    <cellStyle name="20% - Акцент2 2 8 5 3 2" xfId="9486"/>
    <cellStyle name="20% - Акцент2 2 8 5 4" xfId="9487"/>
    <cellStyle name="20% - Акцент2 2 8 5 5" xfId="9488"/>
    <cellStyle name="20% - Акцент2 2 8 5 6" xfId="9489"/>
    <cellStyle name="20% - Акцент2 2 8 5 7" xfId="9490"/>
    <cellStyle name="20% - Акцент2 2 8 5 8" xfId="9491"/>
    <cellStyle name="20% - Акцент2 2 8 5 9" xfId="9492"/>
    <cellStyle name="20% - Акцент2 2 8 6" xfId="9493"/>
    <cellStyle name="20% - Акцент2 2 8 6 2" xfId="9494"/>
    <cellStyle name="20% - Акцент2 2 8 6 2 2" xfId="9495"/>
    <cellStyle name="20% - Акцент2 2 8 6 3" xfId="9496"/>
    <cellStyle name="20% - Акцент2 2 8 6 4" xfId="9497"/>
    <cellStyle name="20% - Акцент2 2 8 6 5" xfId="9498"/>
    <cellStyle name="20% - Акцент2 2 8 6 6" xfId="9499"/>
    <cellStyle name="20% - Акцент2 2 8 6 7" xfId="9500"/>
    <cellStyle name="20% - Акцент2 2 8 7" xfId="9501"/>
    <cellStyle name="20% - Акцент2 2 8 7 2" xfId="9502"/>
    <cellStyle name="20% - Акцент2 2 8 8" xfId="9503"/>
    <cellStyle name="20% - Акцент2 2 8 9" xfId="9504"/>
    <cellStyle name="20% - Акцент2 2 9" xfId="9505"/>
    <cellStyle name="20% - Акцент2 2 9 10" xfId="9506"/>
    <cellStyle name="20% - Акцент2 2 9 11" xfId="9507"/>
    <cellStyle name="20% - Акцент2 2 9 12" xfId="9508"/>
    <cellStyle name="20% - Акцент2 2 9 13" xfId="9509"/>
    <cellStyle name="20% - Акцент2 2 9 14" xfId="9510"/>
    <cellStyle name="20% - Акцент2 2 9 2" xfId="9511"/>
    <cellStyle name="20% - Акцент2 2 9 2 10" xfId="9512"/>
    <cellStyle name="20% - Акцент2 2 9 2 2" xfId="9513"/>
    <cellStyle name="20% - Акцент2 2 9 2 2 2" xfId="9514"/>
    <cellStyle name="20% - Акцент2 2 9 2 2 2 2" xfId="9515"/>
    <cellStyle name="20% - Акцент2 2 9 2 2 2 2 2" xfId="9516"/>
    <cellStyle name="20% - Акцент2 2 9 2 2 2 3" xfId="9517"/>
    <cellStyle name="20% - Акцент2 2 9 2 2 2 4" xfId="9518"/>
    <cellStyle name="20% - Акцент2 2 9 2 2 2 5" xfId="9519"/>
    <cellStyle name="20% - Акцент2 2 9 2 2 2 6" xfId="9520"/>
    <cellStyle name="20% - Акцент2 2 9 2 2 2 7" xfId="9521"/>
    <cellStyle name="20% - Акцент2 2 9 2 2 3" xfId="9522"/>
    <cellStyle name="20% - Акцент2 2 9 2 2 3 2" xfId="9523"/>
    <cellStyle name="20% - Акцент2 2 9 2 2 4" xfId="9524"/>
    <cellStyle name="20% - Акцент2 2 9 2 2 5" xfId="9525"/>
    <cellStyle name="20% - Акцент2 2 9 2 2 6" xfId="9526"/>
    <cellStyle name="20% - Акцент2 2 9 2 2 7" xfId="9527"/>
    <cellStyle name="20% - Акцент2 2 9 2 2 8" xfId="9528"/>
    <cellStyle name="20% - Акцент2 2 9 2 2 9" xfId="9529"/>
    <cellStyle name="20% - Акцент2 2 9 2 3" xfId="9530"/>
    <cellStyle name="20% - Акцент2 2 9 2 3 2" xfId="9531"/>
    <cellStyle name="20% - Акцент2 2 9 2 3 2 2" xfId="9532"/>
    <cellStyle name="20% - Акцент2 2 9 2 3 3" xfId="9533"/>
    <cellStyle name="20% - Акцент2 2 9 2 3 4" xfId="9534"/>
    <cellStyle name="20% - Акцент2 2 9 2 3 5" xfId="9535"/>
    <cellStyle name="20% - Акцент2 2 9 2 3 6" xfId="9536"/>
    <cellStyle name="20% - Акцент2 2 9 2 3 7" xfId="9537"/>
    <cellStyle name="20% - Акцент2 2 9 2 4" xfId="9538"/>
    <cellStyle name="20% - Акцент2 2 9 2 4 2" xfId="9539"/>
    <cellStyle name="20% - Акцент2 2 9 2 5" xfId="9540"/>
    <cellStyle name="20% - Акцент2 2 9 2 6" xfId="9541"/>
    <cellStyle name="20% - Акцент2 2 9 2 7" xfId="9542"/>
    <cellStyle name="20% - Акцент2 2 9 2 8" xfId="9543"/>
    <cellStyle name="20% - Акцент2 2 9 2 9" xfId="9544"/>
    <cellStyle name="20% - Акцент2 2 9 3" xfId="9545"/>
    <cellStyle name="20% - Акцент2 2 9 3 10" xfId="9546"/>
    <cellStyle name="20% - Акцент2 2 9 3 2" xfId="9547"/>
    <cellStyle name="20% - Акцент2 2 9 3 2 2" xfId="9548"/>
    <cellStyle name="20% - Акцент2 2 9 3 2 2 2" xfId="9549"/>
    <cellStyle name="20% - Акцент2 2 9 3 2 2 2 2" xfId="9550"/>
    <cellStyle name="20% - Акцент2 2 9 3 2 2 3" xfId="9551"/>
    <cellStyle name="20% - Акцент2 2 9 3 2 2 4" xfId="9552"/>
    <cellStyle name="20% - Акцент2 2 9 3 2 2 5" xfId="9553"/>
    <cellStyle name="20% - Акцент2 2 9 3 2 2 6" xfId="9554"/>
    <cellStyle name="20% - Акцент2 2 9 3 2 2 7" xfId="9555"/>
    <cellStyle name="20% - Акцент2 2 9 3 2 3" xfId="9556"/>
    <cellStyle name="20% - Акцент2 2 9 3 2 3 2" xfId="9557"/>
    <cellStyle name="20% - Акцент2 2 9 3 2 4" xfId="9558"/>
    <cellStyle name="20% - Акцент2 2 9 3 2 5" xfId="9559"/>
    <cellStyle name="20% - Акцент2 2 9 3 2 6" xfId="9560"/>
    <cellStyle name="20% - Акцент2 2 9 3 2 7" xfId="9561"/>
    <cellStyle name="20% - Акцент2 2 9 3 2 8" xfId="9562"/>
    <cellStyle name="20% - Акцент2 2 9 3 2 9" xfId="9563"/>
    <cellStyle name="20% - Акцент2 2 9 3 3" xfId="9564"/>
    <cellStyle name="20% - Акцент2 2 9 3 3 2" xfId="9565"/>
    <cellStyle name="20% - Акцент2 2 9 3 3 2 2" xfId="9566"/>
    <cellStyle name="20% - Акцент2 2 9 3 3 3" xfId="9567"/>
    <cellStyle name="20% - Акцент2 2 9 3 3 4" xfId="9568"/>
    <cellStyle name="20% - Акцент2 2 9 3 3 5" xfId="9569"/>
    <cellStyle name="20% - Акцент2 2 9 3 3 6" xfId="9570"/>
    <cellStyle name="20% - Акцент2 2 9 3 3 7" xfId="9571"/>
    <cellStyle name="20% - Акцент2 2 9 3 4" xfId="9572"/>
    <cellStyle name="20% - Акцент2 2 9 3 4 2" xfId="9573"/>
    <cellStyle name="20% - Акцент2 2 9 3 5" xfId="9574"/>
    <cellStyle name="20% - Акцент2 2 9 3 6" xfId="9575"/>
    <cellStyle name="20% - Акцент2 2 9 3 7" xfId="9576"/>
    <cellStyle name="20% - Акцент2 2 9 3 8" xfId="9577"/>
    <cellStyle name="20% - Акцент2 2 9 3 9" xfId="9578"/>
    <cellStyle name="20% - Акцент2 2 9 4" xfId="9579"/>
    <cellStyle name="20% - Акцент2 2 9 4 2" xfId="9580"/>
    <cellStyle name="20% - Акцент2 2 9 4 2 2" xfId="9581"/>
    <cellStyle name="20% - Акцент2 2 9 4 2 2 2" xfId="9582"/>
    <cellStyle name="20% - Акцент2 2 9 4 2 3" xfId="9583"/>
    <cellStyle name="20% - Акцент2 2 9 4 2 4" xfId="9584"/>
    <cellStyle name="20% - Акцент2 2 9 4 2 5" xfId="9585"/>
    <cellStyle name="20% - Акцент2 2 9 4 2 6" xfId="9586"/>
    <cellStyle name="20% - Акцент2 2 9 4 2 7" xfId="9587"/>
    <cellStyle name="20% - Акцент2 2 9 4 3" xfId="9588"/>
    <cellStyle name="20% - Акцент2 2 9 4 3 2" xfId="9589"/>
    <cellStyle name="20% - Акцент2 2 9 4 4" xfId="9590"/>
    <cellStyle name="20% - Акцент2 2 9 4 5" xfId="9591"/>
    <cellStyle name="20% - Акцент2 2 9 4 6" xfId="9592"/>
    <cellStyle name="20% - Акцент2 2 9 4 7" xfId="9593"/>
    <cellStyle name="20% - Акцент2 2 9 4 8" xfId="9594"/>
    <cellStyle name="20% - Акцент2 2 9 4 9" xfId="9595"/>
    <cellStyle name="20% - Акцент2 2 9 5" xfId="9596"/>
    <cellStyle name="20% - Акцент2 2 9 5 2" xfId="9597"/>
    <cellStyle name="20% - Акцент2 2 9 5 2 2" xfId="9598"/>
    <cellStyle name="20% - Акцент2 2 9 5 2 2 2" xfId="9599"/>
    <cellStyle name="20% - Акцент2 2 9 5 2 3" xfId="9600"/>
    <cellStyle name="20% - Акцент2 2 9 5 2 4" xfId="9601"/>
    <cellStyle name="20% - Акцент2 2 9 5 2 5" xfId="9602"/>
    <cellStyle name="20% - Акцент2 2 9 5 2 6" xfId="9603"/>
    <cellStyle name="20% - Акцент2 2 9 5 2 7" xfId="9604"/>
    <cellStyle name="20% - Акцент2 2 9 5 3" xfId="9605"/>
    <cellStyle name="20% - Акцент2 2 9 5 3 2" xfId="9606"/>
    <cellStyle name="20% - Акцент2 2 9 5 4" xfId="9607"/>
    <cellStyle name="20% - Акцент2 2 9 5 5" xfId="9608"/>
    <cellStyle name="20% - Акцент2 2 9 5 6" xfId="9609"/>
    <cellStyle name="20% - Акцент2 2 9 5 7" xfId="9610"/>
    <cellStyle name="20% - Акцент2 2 9 5 8" xfId="9611"/>
    <cellStyle name="20% - Акцент2 2 9 5 9" xfId="9612"/>
    <cellStyle name="20% - Акцент2 2 9 6" xfId="9613"/>
    <cellStyle name="20% - Акцент2 2 9 6 2" xfId="9614"/>
    <cellStyle name="20% - Акцент2 2 9 6 2 2" xfId="9615"/>
    <cellStyle name="20% - Акцент2 2 9 6 2 2 2" xfId="9616"/>
    <cellStyle name="20% - Акцент2 2 9 6 2 3" xfId="9617"/>
    <cellStyle name="20% - Акцент2 2 9 6 2 4" xfId="9618"/>
    <cellStyle name="20% - Акцент2 2 9 6 2 5" xfId="9619"/>
    <cellStyle name="20% - Акцент2 2 9 6 2 6" xfId="9620"/>
    <cellStyle name="20% - Акцент2 2 9 6 2 7" xfId="9621"/>
    <cellStyle name="20% - Акцент2 2 9 6 3" xfId="9622"/>
    <cellStyle name="20% - Акцент2 2 9 6 3 2" xfId="9623"/>
    <cellStyle name="20% - Акцент2 2 9 6 4" xfId="9624"/>
    <cellStyle name="20% - Акцент2 2 9 6 5" xfId="9625"/>
    <cellStyle name="20% - Акцент2 2 9 6 6" xfId="9626"/>
    <cellStyle name="20% - Акцент2 2 9 6 7" xfId="9627"/>
    <cellStyle name="20% - Акцент2 2 9 6 8" xfId="9628"/>
    <cellStyle name="20% - Акцент2 2 9 6 9" xfId="9629"/>
    <cellStyle name="20% - Акцент2 2 9 7" xfId="9630"/>
    <cellStyle name="20% - Акцент2 2 9 7 2" xfId="9631"/>
    <cellStyle name="20% - Акцент2 2 9 7 2 2" xfId="9632"/>
    <cellStyle name="20% - Акцент2 2 9 7 3" xfId="9633"/>
    <cellStyle name="20% - Акцент2 2 9 7 4" xfId="9634"/>
    <cellStyle name="20% - Акцент2 2 9 7 5" xfId="9635"/>
    <cellStyle name="20% - Акцент2 2 9 7 6" xfId="9636"/>
    <cellStyle name="20% - Акцент2 2 9 7 7" xfId="9637"/>
    <cellStyle name="20% - Акцент2 2 9 8" xfId="9638"/>
    <cellStyle name="20% - Акцент2 2 9 8 2" xfId="9639"/>
    <cellStyle name="20% - Акцент2 2 9 9" xfId="9640"/>
    <cellStyle name="20% - Акцент2 3" xfId="9641"/>
    <cellStyle name="20% - Акцент2 3 2" xfId="9642"/>
    <cellStyle name="20% - Акцент2 3 2 2" xfId="9643"/>
    <cellStyle name="20% - Акцент2 3 2 2 10" xfId="9644"/>
    <cellStyle name="20% - Акцент2 3 2 2 11" xfId="9645"/>
    <cellStyle name="20% - Акцент2 3 2 2 2" xfId="9646"/>
    <cellStyle name="20% - Акцент2 3 2 2 2 10" xfId="9647"/>
    <cellStyle name="20% - Акцент2 3 2 2 2 2" xfId="9648"/>
    <cellStyle name="20% - Акцент2 3 2 2 2 2 2" xfId="9649"/>
    <cellStyle name="20% - Акцент2 3 2 2 2 2 2 2" xfId="9650"/>
    <cellStyle name="20% - Акцент2 3 2 2 2 2 2 3" xfId="9651"/>
    <cellStyle name="20% - Акцент2 3 2 2 2 2 3" xfId="9652"/>
    <cellStyle name="20% - Акцент2 3 2 2 2 2 4" xfId="9653"/>
    <cellStyle name="20% - Акцент2 3 2 2 2 2 5" xfId="9654"/>
    <cellStyle name="20% - Акцент2 3 2 2 2 2 6" xfId="9655"/>
    <cellStyle name="20% - Акцент2 3 2 2 2 2 7" xfId="9656"/>
    <cellStyle name="20% - Акцент2 3 2 2 2 3" xfId="9657"/>
    <cellStyle name="20% - Акцент2 3 2 2 2 3 2" xfId="9658"/>
    <cellStyle name="20% - Акцент2 3 2 2 2 3 2 2" xfId="9659"/>
    <cellStyle name="20% - Акцент2 3 2 2 2 3 2 3" xfId="9660"/>
    <cellStyle name="20% - Акцент2 3 2 2 2 3 3" xfId="9661"/>
    <cellStyle name="20% - Акцент2 3 2 2 2 3 4" xfId="9662"/>
    <cellStyle name="20% - Акцент2 3 2 2 2 3 5" xfId="9663"/>
    <cellStyle name="20% - Акцент2 3 2 2 2 3 6" xfId="9664"/>
    <cellStyle name="20% - Акцент2 3 2 2 2 3 7" xfId="9665"/>
    <cellStyle name="20% - Акцент2 3 2 2 2 4" xfId="9666"/>
    <cellStyle name="20% - Акцент2 3 2 2 2 4 2" xfId="9667"/>
    <cellStyle name="20% - Акцент2 3 2 2 2 4 3" xfId="9668"/>
    <cellStyle name="20% - Акцент2 3 2 2 2 5" xfId="9669"/>
    <cellStyle name="20% - Акцент2 3 2 2 2 6" xfId="9670"/>
    <cellStyle name="20% - Акцент2 3 2 2 2 7" xfId="9671"/>
    <cellStyle name="20% - Акцент2 3 2 2 2 8" xfId="9672"/>
    <cellStyle name="20% - Акцент2 3 2 2 2 9" xfId="9673"/>
    <cellStyle name="20% - Акцент2 3 2 2 3" xfId="9674"/>
    <cellStyle name="20% - Акцент2 3 2 2 3 2" xfId="9675"/>
    <cellStyle name="20% - Акцент2 3 2 2 3 2 2" xfId="9676"/>
    <cellStyle name="20% - Акцент2 3 2 2 3 2 3" xfId="9677"/>
    <cellStyle name="20% - Акцент2 3 2 2 3 3" xfId="9678"/>
    <cellStyle name="20% - Акцент2 3 2 2 3 4" xfId="9679"/>
    <cellStyle name="20% - Акцент2 3 2 2 3 5" xfId="9680"/>
    <cellStyle name="20% - Акцент2 3 2 2 3 6" xfId="9681"/>
    <cellStyle name="20% - Акцент2 3 2 2 3 7" xfId="9682"/>
    <cellStyle name="20% - Акцент2 3 2 2 4" xfId="9683"/>
    <cellStyle name="20% - Акцент2 3 2 2 4 2" xfId="9684"/>
    <cellStyle name="20% - Акцент2 3 2 2 4 2 2" xfId="9685"/>
    <cellStyle name="20% - Акцент2 3 2 2 4 2 3" xfId="9686"/>
    <cellStyle name="20% - Акцент2 3 2 2 4 3" xfId="9687"/>
    <cellStyle name="20% - Акцент2 3 2 2 4 4" xfId="9688"/>
    <cellStyle name="20% - Акцент2 3 2 2 4 5" xfId="9689"/>
    <cellStyle name="20% - Акцент2 3 2 2 4 6" xfId="9690"/>
    <cellStyle name="20% - Акцент2 3 2 2 4 7" xfId="9691"/>
    <cellStyle name="20% - Акцент2 3 2 2 5" xfId="9692"/>
    <cellStyle name="20% - Акцент2 3 2 2 5 2" xfId="9693"/>
    <cellStyle name="20% - Акцент2 3 2 2 5 3" xfId="9694"/>
    <cellStyle name="20% - Акцент2 3 2 2 6" xfId="9695"/>
    <cellStyle name="20% - Акцент2 3 2 2 7" xfId="9696"/>
    <cellStyle name="20% - Акцент2 3 2 2 8" xfId="9697"/>
    <cellStyle name="20% - Акцент2 3 2 2 9" xfId="9698"/>
    <cellStyle name="20% - Акцент2 3 2 3" xfId="9699"/>
    <cellStyle name="20% - Акцент2 3 2 3 10" xfId="9700"/>
    <cellStyle name="20% - Акцент2 3 2 3 11" xfId="9701"/>
    <cellStyle name="20% - Акцент2 3 2 3 2" xfId="9702"/>
    <cellStyle name="20% - Акцент2 3 2 3 2 2" xfId="9703"/>
    <cellStyle name="20% - Акцент2 3 2 3 2 2 2" xfId="9704"/>
    <cellStyle name="20% - Акцент2 3 2 3 2 2 2 2" xfId="9705"/>
    <cellStyle name="20% - Акцент2 3 2 3 2 2 3" xfId="9706"/>
    <cellStyle name="20% - Акцент2 3 2 3 2 2 4" xfId="9707"/>
    <cellStyle name="20% - Акцент2 3 2 3 2 2 5" xfId="9708"/>
    <cellStyle name="20% - Акцент2 3 2 3 2 2 6" xfId="9709"/>
    <cellStyle name="20% - Акцент2 3 2 3 2 2 7" xfId="9710"/>
    <cellStyle name="20% - Акцент2 3 2 3 2 3" xfId="9711"/>
    <cellStyle name="20% - Акцент2 3 2 3 2 3 2" xfId="9712"/>
    <cellStyle name="20% - Акцент2 3 2 3 2 4" xfId="9713"/>
    <cellStyle name="20% - Акцент2 3 2 3 2 5" xfId="9714"/>
    <cellStyle name="20% - Акцент2 3 2 3 2 6" xfId="9715"/>
    <cellStyle name="20% - Акцент2 3 2 3 2 7" xfId="9716"/>
    <cellStyle name="20% - Акцент2 3 2 3 2 8" xfId="9717"/>
    <cellStyle name="20% - Акцент2 3 2 3 2 9" xfId="9718"/>
    <cellStyle name="20% - Акцент2 3 2 3 3" xfId="9719"/>
    <cellStyle name="20% - Акцент2 3 2 3 3 2" xfId="9720"/>
    <cellStyle name="20% - Акцент2 3 2 3 3 2 2" xfId="9721"/>
    <cellStyle name="20% - Акцент2 3 2 3 3 2 3" xfId="9722"/>
    <cellStyle name="20% - Акцент2 3 2 3 3 3" xfId="9723"/>
    <cellStyle name="20% - Акцент2 3 2 3 3 4" xfId="9724"/>
    <cellStyle name="20% - Акцент2 3 2 3 3 5" xfId="9725"/>
    <cellStyle name="20% - Акцент2 3 2 3 3 6" xfId="9726"/>
    <cellStyle name="20% - Акцент2 3 2 3 3 7" xfId="9727"/>
    <cellStyle name="20% - Акцент2 3 2 3 4" xfId="9728"/>
    <cellStyle name="20% - Акцент2 3 2 3 4 2" xfId="9729"/>
    <cellStyle name="20% - Акцент2 3 2 3 4 2 2" xfId="9730"/>
    <cellStyle name="20% - Акцент2 3 2 3 4 2 3" xfId="9731"/>
    <cellStyle name="20% - Акцент2 3 2 3 4 3" xfId="9732"/>
    <cellStyle name="20% - Акцент2 3 2 3 4 4" xfId="9733"/>
    <cellStyle name="20% - Акцент2 3 2 3 4 5" xfId="9734"/>
    <cellStyle name="20% - Акцент2 3 2 3 4 6" xfId="9735"/>
    <cellStyle name="20% - Акцент2 3 2 3 4 7" xfId="9736"/>
    <cellStyle name="20% - Акцент2 3 2 3 5" xfId="9737"/>
    <cellStyle name="20% - Акцент2 3 2 3 5 2" xfId="9738"/>
    <cellStyle name="20% - Акцент2 3 2 3 5 3" xfId="9739"/>
    <cellStyle name="20% - Акцент2 3 2 3 6" xfId="9740"/>
    <cellStyle name="20% - Акцент2 3 2 3 7" xfId="9741"/>
    <cellStyle name="20% - Акцент2 3 2 3 8" xfId="9742"/>
    <cellStyle name="20% - Акцент2 3 2 3 9" xfId="9743"/>
    <cellStyle name="20% - Акцент2 3 2 4" xfId="9744"/>
    <cellStyle name="20% - Акцент2 3 2 4 2" xfId="9745"/>
    <cellStyle name="20% - Акцент2 3 2 4 2 2" xfId="9746"/>
    <cellStyle name="20% - Акцент2 3 2 4 2 2 2" xfId="9747"/>
    <cellStyle name="20% - Акцент2 3 2 4 2 3" xfId="9748"/>
    <cellStyle name="20% - Акцент2 3 2 4 2 4" xfId="9749"/>
    <cellStyle name="20% - Акцент2 3 2 4 2 5" xfId="9750"/>
    <cellStyle name="20% - Акцент2 3 2 4 2 6" xfId="9751"/>
    <cellStyle name="20% - Акцент2 3 2 4 2 7" xfId="9752"/>
    <cellStyle name="20% - Акцент2 3 2 4 3" xfId="9753"/>
    <cellStyle name="20% - Акцент2 3 2 4 3 2" xfId="9754"/>
    <cellStyle name="20% - Акцент2 3 2 4 4" xfId="9755"/>
    <cellStyle name="20% - Акцент2 3 2 4 5" xfId="9756"/>
    <cellStyle name="20% - Акцент2 3 2 4 6" xfId="9757"/>
    <cellStyle name="20% - Акцент2 3 2 4 7" xfId="9758"/>
    <cellStyle name="20% - Акцент2 3 2 4 8" xfId="9759"/>
    <cellStyle name="20% - Акцент2 3 2 4 9" xfId="9760"/>
    <cellStyle name="20% - Акцент2 3 2 5" xfId="9761"/>
    <cellStyle name="20% - Акцент2 3 2 6" xfId="9762"/>
    <cellStyle name="20% - Акцент2 3 2 6 2" xfId="9763"/>
    <cellStyle name="20% - Акцент2 3 2 6 2 2" xfId="9764"/>
    <cellStyle name="20% - Акцент2 3 2 6 2 3" xfId="9765"/>
    <cellStyle name="20% - Акцент2 3 2 6 3" xfId="9766"/>
    <cellStyle name="20% - Акцент2 3 2 6 4" xfId="9767"/>
    <cellStyle name="20% - Акцент2 3 2 6 5" xfId="9768"/>
    <cellStyle name="20% - Акцент2 3 2 6 6" xfId="9769"/>
    <cellStyle name="20% - Акцент2 3 2 6 7" xfId="9770"/>
    <cellStyle name="20% - Акцент2 3 2 7" xfId="9771"/>
    <cellStyle name="20% - Акцент2 3 2 8" xfId="9772"/>
    <cellStyle name="20% - Акцент2 3 3" xfId="9773"/>
    <cellStyle name="20% - Акцент2 3 3 10" xfId="9774"/>
    <cellStyle name="20% - Акцент2 3 3 11" xfId="9775"/>
    <cellStyle name="20% - Акцент2 3 3 2" xfId="9776"/>
    <cellStyle name="20% - Акцент2 3 3 2 10" xfId="9777"/>
    <cellStyle name="20% - Акцент2 3 3 2 2" xfId="9778"/>
    <cellStyle name="20% - Акцент2 3 3 2 2 2" xfId="9779"/>
    <cellStyle name="20% - Акцент2 3 3 2 2 2 2" xfId="9780"/>
    <cellStyle name="20% - Акцент2 3 3 2 2 2 3" xfId="9781"/>
    <cellStyle name="20% - Акцент2 3 3 2 2 3" xfId="9782"/>
    <cellStyle name="20% - Акцент2 3 3 2 2 4" xfId="9783"/>
    <cellStyle name="20% - Акцент2 3 3 2 2 5" xfId="9784"/>
    <cellStyle name="20% - Акцент2 3 3 2 2 6" xfId="9785"/>
    <cellStyle name="20% - Акцент2 3 3 2 2 7" xfId="9786"/>
    <cellStyle name="20% - Акцент2 3 3 2 3" xfId="9787"/>
    <cellStyle name="20% - Акцент2 3 3 2 3 2" xfId="9788"/>
    <cellStyle name="20% - Акцент2 3 3 2 3 2 2" xfId="9789"/>
    <cellStyle name="20% - Акцент2 3 3 2 3 2 3" xfId="9790"/>
    <cellStyle name="20% - Акцент2 3 3 2 3 3" xfId="9791"/>
    <cellStyle name="20% - Акцент2 3 3 2 3 4" xfId="9792"/>
    <cellStyle name="20% - Акцент2 3 3 2 3 5" xfId="9793"/>
    <cellStyle name="20% - Акцент2 3 3 2 3 6" xfId="9794"/>
    <cellStyle name="20% - Акцент2 3 3 2 3 7" xfId="9795"/>
    <cellStyle name="20% - Акцент2 3 3 2 4" xfId="9796"/>
    <cellStyle name="20% - Акцент2 3 3 2 4 2" xfId="9797"/>
    <cellStyle name="20% - Акцент2 3 3 2 4 3" xfId="9798"/>
    <cellStyle name="20% - Акцент2 3 3 2 5" xfId="9799"/>
    <cellStyle name="20% - Акцент2 3 3 2 6" xfId="9800"/>
    <cellStyle name="20% - Акцент2 3 3 2 7" xfId="9801"/>
    <cellStyle name="20% - Акцент2 3 3 2 8" xfId="9802"/>
    <cellStyle name="20% - Акцент2 3 3 2 9" xfId="9803"/>
    <cellStyle name="20% - Акцент2 3 3 3" xfId="9804"/>
    <cellStyle name="20% - Акцент2 3 3 3 2" xfId="9805"/>
    <cellStyle name="20% - Акцент2 3 3 3 2 2" xfId="9806"/>
    <cellStyle name="20% - Акцент2 3 3 3 2 3" xfId="9807"/>
    <cellStyle name="20% - Акцент2 3 3 3 3" xfId="9808"/>
    <cellStyle name="20% - Акцент2 3 3 3 4" xfId="9809"/>
    <cellStyle name="20% - Акцент2 3 3 3 5" xfId="9810"/>
    <cellStyle name="20% - Акцент2 3 3 3 6" xfId="9811"/>
    <cellStyle name="20% - Акцент2 3 3 3 7" xfId="9812"/>
    <cellStyle name="20% - Акцент2 3 3 4" xfId="9813"/>
    <cellStyle name="20% - Акцент2 3 3 4 2" xfId="9814"/>
    <cellStyle name="20% - Акцент2 3 3 4 2 2" xfId="9815"/>
    <cellStyle name="20% - Акцент2 3 3 4 2 3" xfId="9816"/>
    <cellStyle name="20% - Акцент2 3 3 4 3" xfId="9817"/>
    <cellStyle name="20% - Акцент2 3 3 4 4" xfId="9818"/>
    <cellStyle name="20% - Акцент2 3 3 4 5" xfId="9819"/>
    <cellStyle name="20% - Акцент2 3 3 4 6" xfId="9820"/>
    <cellStyle name="20% - Акцент2 3 3 4 7" xfId="9821"/>
    <cellStyle name="20% - Акцент2 3 3 5" xfId="9822"/>
    <cellStyle name="20% - Акцент2 3 3 5 2" xfId="9823"/>
    <cellStyle name="20% - Акцент2 3 3 5 3" xfId="9824"/>
    <cellStyle name="20% - Акцент2 3 3 6" xfId="9825"/>
    <cellStyle name="20% - Акцент2 3 3 7" xfId="9826"/>
    <cellStyle name="20% - Акцент2 3 3 8" xfId="9827"/>
    <cellStyle name="20% - Акцент2 3 3 9" xfId="9828"/>
    <cellStyle name="20% - Акцент2 3 4" xfId="9829"/>
    <cellStyle name="20% - Акцент2 3 4 10" xfId="9830"/>
    <cellStyle name="20% - Акцент2 3 4 11" xfId="9831"/>
    <cellStyle name="20% - Акцент2 3 4 2" xfId="9832"/>
    <cellStyle name="20% - Акцент2 3 4 2 2" xfId="9833"/>
    <cellStyle name="20% - Акцент2 3 4 2 2 2" xfId="9834"/>
    <cellStyle name="20% - Акцент2 3 4 2 2 2 2" xfId="9835"/>
    <cellStyle name="20% - Акцент2 3 4 2 2 3" xfId="9836"/>
    <cellStyle name="20% - Акцент2 3 4 2 2 4" xfId="9837"/>
    <cellStyle name="20% - Акцент2 3 4 2 2 5" xfId="9838"/>
    <cellStyle name="20% - Акцент2 3 4 2 2 6" xfId="9839"/>
    <cellStyle name="20% - Акцент2 3 4 2 2 7" xfId="9840"/>
    <cellStyle name="20% - Акцент2 3 4 2 3" xfId="9841"/>
    <cellStyle name="20% - Акцент2 3 4 2 3 2" xfId="9842"/>
    <cellStyle name="20% - Акцент2 3 4 2 4" xfId="9843"/>
    <cellStyle name="20% - Акцент2 3 4 2 5" xfId="9844"/>
    <cellStyle name="20% - Акцент2 3 4 2 6" xfId="9845"/>
    <cellStyle name="20% - Акцент2 3 4 2 7" xfId="9846"/>
    <cellStyle name="20% - Акцент2 3 4 2 8" xfId="9847"/>
    <cellStyle name="20% - Акцент2 3 4 2 9" xfId="9848"/>
    <cellStyle name="20% - Акцент2 3 4 3" xfId="9849"/>
    <cellStyle name="20% - Акцент2 3 4 3 2" xfId="9850"/>
    <cellStyle name="20% - Акцент2 3 4 3 2 2" xfId="9851"/>
    <cellStyle name="20% - Акцент2 3 4 3 2 3" xfId="9852"/>
    <cellStyle name="20% - Акцент2 3 4 3 3" xfId="9853"/>
    <cellStyle name="20% - Акцент2 3 4 3 4" xfId="9854"/>
    <cellStyle name="20% - Акцент2 3 4 3 5" xfId="9855"/>
    <cellStyle name="20% - Акцент2 3 4 3 6" xfId="9856"/>
    <cellStyle name="20% - Акцент2 3 4 3 7" xfId="9857"/>
    <cellStyle name="20% - Акцент2 3 4 4" xfId="9858"/>
    <cellStyle name="20% - Акцент2 3 4 4 2" xfId="9859"/>
    <cellStyle name="20% - Акцент2 3 4 4 2 2" xfId="9860"/>
    <cellStyle name="20% - Акцент2 3 4 4 2 3" xfId="9861"/>
    <cellStyle name="20% - Акцент2 3 4 4 3" xfId="9862"/>
    <cellStyle name="20% - Акцент2 3 4 4 4" xfId="9863"/>
    <cellStyle name="20% - Акцент2 3 4 4 5" xfId="9864"/>
    <cellStyle name="20% - Акцент2 3 4 4 6" xfId="9865"/>
    <cellStyle name="20% - Акцент2 3 4 4 7" xfId="9866"/>
    <cellStyle name="20% - Акцент2 3 4 5" xfId="9867"/>
    <cellStyle name="20% - Акцент2 3 4 5 2" xfId="9868"/>
    <cellStyle name="20% - Акцент2 3 4 5 3" xfId="9869"/>
    <cellStyle name="20% - Акцент2 3 4 6" xfId="9870"/>
    <cellStyle name="20% - Акцент2 3 4 7" xfId="9871"/>
    <cellStyle name="20% - Акцент2 3 4 8" xfId="9872"/>
    <cellStyle name="20% - Акцент2 3 4 9" xfId="9873"/>
    <cellStyle name="20% - Акцент2 3 5" xfId="9874"/>
    <cellStyle name="20% - Акцент2 3 5 2" xfId="9875"/>
    <cellStyle name="20% - Акцент2 3 5 2 2" xfId="9876"/>
    <cellStyle name="20% - Акцент2 3 5 2 2 2" xfId="9877"/>
    <cellStyle name="20% - Акцент2 3 5 2 3" xfId="9878"/>
    <cellStyle name="20% - Акцент2 3 5 2 4" xfId="9879"/>
    <cellStyle name="20% - Акцент2 3 5 2 5" xfId="9880"/>
    <cellStyle name="20% - Акцент2 3 5 2 6" xfId="9881"/>
    <cellStyle name="20% - Акцент2 3 5 2 7" xfId="9882"/>
    <cellStyle name="20% - Акцент2 3 5 3" xfId="9883"/>
    <cellStyle name="20% - Акцент2 3 5 3 2" xfId="9884"/>
    <cellStyle name="20% - Акцент2 3 5 4" xfId="9885"/>
    <cellStyle name="20% - Акцент2 3 5 5" xfId="9886"/>
    <cellStyle name="20% - Акцент2 3 5 6" xfId="9887"/>
    <cellStyle name="20% - Акцент2 3 5 7" xfId="9888"/>
    <cellStyle name="20% - Акцент2 3 5 8" xfId="9889"/>
    <cellStyle name="20% - Акцент2 3 5 9" xfId="9890"/>
    <cellStyle name="20% - Акцент2 3 6" xfId="9891"/>
    <cellStyle name="20% - Акцент2 3 7" xfId="9892"/>
    <cellStyle name="20% - Акцент2 3 7 2" xfId="9893"/>
    <cellStyle name="20% - Акцент2 3 7 2 2" xfId="9894"/>
    <cellStyle name="20% - Акцент2 3 7 2 3" xfId="9895"/>
    <cellStyle name="20% - Акцент2 3 7 3" xfId="9896"/>
    <cellStyle name="20% - Акцент2 3 7 4" xfId="9897"/>
    <cellStyle name="20% - Акцент2 3 7 5" xfId="9898"/>
    <cellStyle name="20% - Акцент2 3 7 6" xfId="9899"/>
    <cellStyle name="20% - Акцент2 3 7 7" xfId="9900"/>
    <cellStyle name="20% - Акцент2 3 8" xfId="9901"/>
    <cellStyle name="20% - Акцент2 3 8 2" xfId="9902"/>
    <cellStyle name="20% - Акцент2 3 8 2 2" xfId="9903"/>
    <cellStyle name="20% - Акцент2 3 8 3" xfId="9904"/>
    <cellStyle name="20% - Акцент2 3 8 4" xfId="9905"/>
    <cellStyle name="20% - Акцент2 3 8 5" xfId="9906"/>
    <cellStyle name="20% - Акцент2 3 8 6" xfId="9907"/>
    <cellStyle name="20% - Акцент2 3 8 7" xfId="9908"/>
    <cellStyle name="20% - Акцент2 3 9" xfId="9909"/>
    <cellStyle name="20% - Акцент2 4" xfId="9910"/>
    <cellStyle name="20% - Акцент2 4 2" xfId="9911"/>
    <cellStyle name="20% - Акцент2 4 2 10" xfId="9912"/>
    <cellStyle name="20% - Акцент2 4 2 11" xfId="9913"/>
    <cellStyle name="20% - Акцент2 4 2 12" xfId="9914"/>
    <cellStyle name="20% - Акцент2 4 2 2" xfId="9915"/>
    <cellStyle name="20% - Акцент2 4 2 2 10" xfId="9916"/>
    <cellStyle name="20% - Акцент2 4 2 2 11" xfId="9917"/>
    <cellStyle name="20% - Акцент2 4 2 2 2" xfId="9918"/>
    <cellStyle name="20% - Акцент2 4 2 2 2 2" xfId="9919"/>
    <cellStyle name="20% - Акцент2 4 2 2 2 2 2" xfId="9920"/>
    <cellStyle name="20% - Акцент2 4 2 2 2 2 3" xfId="9921"/>
    <cellStyle name="20% - Акцент2 4 2 2 2 2 4" xfId="9922"/>
    <cellStyle name="20% - Акцент2 4 2 2 2 3" xfId="9923"/>
    <cellStyle name="20% - Акцент2 4 2 2 2 4" xfId="9924"/>
    <cellStyle name="20% - Акцент2 4 2 2 2 5" xfId="9925"/>
    <cellStyle name="20% - Акцент2 4 2 2 2 6" xfId="9926"/>
    <cellStyle name="20% - Акцент2 4 2 2 2 7" xfId="9927"/>
    <cellStyle name="20% - Акцент2 4 2 2 2 8" xfId="9928"/>
    <cellStyle name="20% - Акцент2 4 2 2 3" xfId="9929"/>
    <cellStyle name="20% - Акцент2 4 2 2 3 2" xfId="9930"/>
    <cellStyle name="20% - Акцент2 4 2 2 3 2 2" xfId="9931"/>
    <cellStyle name="20% - Акцент2 4 2 2 3 2 3" xfId="9932"/>
    <cellStyle name="20% - Акцент2 4 2 2 3 3" xfId="9933"/>
    <cellStyle name="20% - Акцент2 4 2 2 3 4" xfId="9934"/>
    <cellStyle name="20% - Акцент2 4 2 2 3 5" xfId="9935"/>
    <cellStyle name="20% - Акцент2 4 2 2 3 6" xfId="9936"/>
    <cellStyle name="20% - Акцент2 4 2 2 3 7" xfId="9937"/>
    <cellStyle name="20% - Акцент2 4 2 2 4" xfId="9938"/>
    <cellStyle name="20% - Акцент2 4 2 2 4 2" xfId="9939"/>
    <cellStyle name="20% - Акцент2 4 2 2 4 2 2" xfId="9940"/>
    <cellStyle name="20% - Акцент2 4 2 2 4 2 3" xfId="9941"/>
    <cellStyle name="20% - Акцент2 4 2 2 4 3" xfId="9942"/>
    <cellStyle name="20% - Акцент2 4 2 2 4 4" xfId="9943"/>
    <cellStyle name="20% - Акцент2 4 2 2 4 5" xfId="9944"/>
    <cellStyle name="20% - Акцент2 4 2 2 4 6" xfId="9945"/>
    <cellStyle name="20% - Акцент2 4 2 2 4 7" xfId="9946"/>
    <cellStyle name="20% - Акцент2 4 2 2 5" xfId="9947"/>
    <cellStyle name="20% - Акцент2 4 2 2 5 2" xfId="9948"/>
    <cellStyle name="20% - Акцент2 4 2 2 5 3" xfId="9949"/>
    <cellStyle name="20% - Акцент2 4 2 2 6" xfId="9950"/>
    <cellStyle name="20% - Акцент2 4 2 2 7" xfId="9951"/>
    <cellStyle name="20% - Акцент2 4 2 2 8" xfId="9952"/>
    <cellStyle name="20% - Акцент2 4 2 2 9" xfId="9953"/>
    <cellStyle name="20% - Акцент2 4 2 3" xfId="9954"/>
    <cellStyle name="20% - Акцент2 4 2 3 2" xfId="9955"/>
    <cellStyle name="20% - Акцент2 4 2 3 2 2" xfId="9956"/>
    <cellStyle name="20% - Акцент2 4 2 3 2 3" xfId="9957"/>
    <cellStyle name="20% - Акцент2 4 2 3 2 4" xfId="9958"/>
    <cellStyle name="20% - Акцент2 4 2 3 3" xfId="9959"/>
    <cellStyle name="20% - Акцент2 4 2 3 4" xfId="9960"/>
    <cellStyle name="20% - Акцент2 4 2 3 5" xfId="9961"/>
    <cellStyle name="20% - Акцент2 4 2 3 6" xfId="9962"/>
    <cellStyle name="20% - Акцент2 4 2 3 7" xfId="9963"/>
    <cellStyle name="20% - Акцент2 4 2 3 8" xfId="9964"/>
    <cellStyle name="20% - Акцент2 4 2 4" xfId="9965"/>
    <cellStyle name="20% - Акцент2 4 2 4 2" xfId="9966"/>
    <cellStyle name="20% - Акцент2 4 2 4 2 2" xfId="9967"/>
    <cellStyle name="20% - Акцент2 4 2 4 2 3" xfId="9968"/>
    <cellStyle name="20% - Акцент2 4 2 4 3" xfId="9969"/>
    <cellStyle name="20% - Акцент2 4 2 4 4" xfId="9970"/>
    <cellStyle name="20% - Акцент2 4 2 4 5" xfId="9971"/>
    <cellStyle name="20% - Акцент2 4 2 4 6" xfId="9972"/>
    <cellStyle name="20% - Акцент2 4 2 4 7" xfId="9973"/>
    <cellStyle name="20% - Акцент2 4 2 5" xfId="9974"/>
    <cellStyle name="20% - Акцент2 4 2 5 2" xfId="9975"/>
    <cellStyle name="20% - Акцент2 4 2 5 2 2" xfId="9976"/>
    <cellStyle name="20% - Акцент2 4 2 5 2 3" xfId="9977"/>
    <cellStyle name="20% - Акцент2 4 2 5 3" xfId="9978"/>
    <cellStyle name="20% - Акцент2 4 2 5 4" xfId="9979"/>
    <cellStyle name="20% - Акцент2 4 2 5 5" xfId="9980"/>
    <cellStyle name="20% - Акцент2 4 2 5 6" xfId="9981"/>
    <cellStyle name="20% - Акцент2 4 2 5 7" xfId="9982"/>
    <cellStyle name="20% - Акцент2 4 2 6" xfId="9983"/>
    <cellStyle name="20% - Акцент2 4 2 6 2" xfId="9984"/>
    <cellStyle name="20% - Акцент2 4 2 6 3" xfId="9985"/>
    <cellStyle name="20% - Акцент2 4 2 7" xfId="9986"/>
    <cellStyle name="20% - Акцент2 4 2 8" xfId="9987"/>
    <cellStyle name="20% - Акцент2 4 2 9" xfId="9988"/>
    <cellStyle name="20% - Акцент2 4 3" xfId="9989"/>
    <cellStyle name="20% - Акцент2 4 3 10" xfId="9990"/>
    <cellStyle name="20% - Акцент2 4 3 11" xfId="9991"/>
    <cellStyle name="20% - Акцент2 4 3 2" xfId="9992"/>
    <cellStyle name="20% - Акцент2 4 3 2 10" xfId="9993"/>
    <cellStyle name="20% - Акцент2 4 3 2 2" xfId="9994"/>
    <cellStyle name="20% - Акцент2 4 3 2 2 2" xfId="9995"/>
    <cellStyle name="20% - Акцент2 4 3 2 2 2 2" xfId="9996"/>
    <cellStyle name="20% - Акцент2 4 3 2 2 2 3" xfId="9997"/>
    <cellStyle name="20% - Акцент2 4 3 2 2 3" xfId="9998"/>
    <cellStyle name="20% - Акцент2 4 3 2 2 4" xfId="9999"/>
    <cellStyle name="20% - Акцент2 4 3 2 2 5" xfId="10000"/>
    <cellStyle name="20% - Акцент2 4 3 2 2 6" xfId="10001"/>
    <cellStyle name="20% - Акцент2 4 3 2 2 7" xfId="10002"/>
    <cellStyle name="20% - Акцент2 4 3 2 3" xfId="10003"/>
    <cellStyle name="20% - Акцент2 4 3 2 3 2" xfId="10004"/>
    <cellStyle name="20% - Акцент2 4 3 2 3 2 2" xfId="10005"/>
    <cellStyle name="20% - Акцент2 4 3 2 3 2 3" xfId="10006"/>
    <cellStyle name="20% - Акцент2 4 3 2 3 3" xfId="10007"/>
    <cellStyle name="20% - Акцент2 4 3 2 3 4" xfId="10008"/>
    <cellStyle name="20% - Акцент2 4 3 2 3 5" xfId="10009"/>
    <cellStyle name="20% - Акцент2 4 3 2 3 6" xfId="10010"/>
    <cellStyle name="20% - Акцент2 4 3 2 3 7" xfId="10011"/>
    <cellStyle name="20% - Акцент2 4 3 2 4" xfId="10012"/>
    <cellStyle name="20% - Акцент2 4 3 2 4 2" xfId="10013"/>
    <cellStyle name="20% - Акцент2 4 3 2 4 3" xfId="10014"/>
    <cellStyle name="20% - Акцент2 4 3 2 5" xfId="10015"/>
    <cellStyle name="20% - Акцент2 4 3 2 6" xfId="10016"/>
    <cellStyle name="20% - Акцент2 4 3 2 7" xfId="10017"/>
    <cellStyle name="20% - Акцент2 4 3 2 8" xfId="10018"/>
    <cellStyle name="20% - Акцент2 4 3 2 9" xfId="10019"/>
    <cellStyle name="20% - Акцент2 4 3 3" xfId="10020"/>
    <cellStyle name="20% - Акцент2 4 3 3 2" xfId="10021"/>
    <cellStyle name="20% - Акцент2 4 3 3 2 2" xfId="10022"/>
    <cellStyle name="20% - Акцент2 4 3 3 2 3" xfId="10023"/>
    <cellStyle name="20% - Акцент2 4 3 3 3" xfId="10024"/>
    <cellStyle name="20% - Акцент2 4 3 3 4" xfId="10025"/>
    <cellStyle name="20% - Акцент2 4 3 3 5" xfId="10026"/>
    <cellStyle name="20% - Акцент2 4 3 3 6" xfId="10027"/>
    <cellStyle name="20% - Акцент2 4 3 3 7" xfId="10028"/>
    <cellStyle name="20% - Акцент2 4 3 4" xfId="10029"/>
    <cellStyle name="20% - Акцент2 4 3 4 2" xfId="10030"/>
    <cellStyle name="20% - Акцент2 4 3 4 2 2" xfId="10031"/>
    <cellStyle name="20% - Акцент2 4 3 4 2 3" xfId="10032"/>
    <cellStyle name="20% - Акцент2 4 3 4 3" xfId="10033"/>
    <cellStyle name="20% - Акцент2 4 3 4 4" xfId="10034"/>
    <cellStyle name="20% - Акцент2 4 3 4 5" xfId="10035"/>
    <cellStyle name="20% - Акцент2 4 3 4 6" xfId="10036"/>
    <cellStyle name="20% - Акцент2 4 3 4 7" xfId="10037"/>
    <cellStyle name="20% - Акцент2 4 3 5" xfId="10038"/>
    <cellStyle name="20% - Акцент2 4 3 5 2" xfId="10039"/>
    <cellStyle name="20% - Акцент2 4 3 5 3" xfId="10040"/>
    <cellStyle name="20% - Акцент2 4 3 6" xfId="10041"/>
    <cellStyle name="20% - Акцент2 4 3 7" xfId="10042"/>
    <cellStyle name="20% - Акцент2 4 3 8" xfId="10043"/>
    <cellStyle name="20% - Акцент2 4 3 9" xfId="10044"/>
    <cellStyle name="20% - Акцент2 4 4" xfId="10045"/>
    <cellStyle name="20% - Акцент2 4 4 10" xfId="10046"/>
    <cellStyle name="20% - Акцент2 4 4 11" xfId="10047"/>
    <cellStyle name="20% - Акцент2 4 4 2" xfId="10048"/>
    <cellStyle name="20% - Акцент2 4 4 2 2" xfId="10049"/>
    <cellStyle name="20% - Акцент2 4 4 2 2 2" xfId="10050"/>
    <cellStyle name="20% - Акцент2 4 4 2 2 2 2" xfId="10051"/>
    <cellStyle name="20% - Акцент2 4 4 2 2 3" xfId="10052"/>
    <cellStyle name="20% - Акцент2 4 4 2 2 4" xfId="10053"/>
    <cellStyle name="20% - Акцент2 4 4 2 2 5" xfId="10054"/>
    <cellStyle name="20% - Акцент2 4 4 2 2 6" xfId="10055"/>
    <cellStyle name="20% - Акцент2 4 4 2 2 7" xfId="10056"/>
    <cellStyle name="20% - Акцент2 4 4 2 3" xfId="10057"/>
    <cellStyle name="20% - Акцент2 4 4 2 3 2" xfId="10058"/>
    <cellStyle name="20% - Акцент2 4 4 2 4" xfId="10059"/>
    <cellStyle name="20% - Акцент2 4 4 2 5" xfId="10060"/>
    <cellStyle name="20% - Акцент2 4 4 2 6" xfId="10061"/>
    <cellStyle name="20% - Акцент2 4 4 2 7" xfId="10062"/>
    <cellStyle name="20% - Акцент2 4 4 2 8" xfId="10063"/>
    <cellStyle name="20% - Акцент2 4 4 2 9" xfId="10064"/>
    <cellStyle name="20% - Акцент2 4 4 3" xfId="10065"/>
    <cellStyle name="20% - Акцент2 4 4 3 2" xfId="10066"/>
    <cellStyle name="20% - Акцент2 4 4 3 2 2" xfId="10067"/>
    <cellStyle name="20% - Акцент2 4 4 3 2 3" xfId="10068"/>
    <cellStyle name="20% - Акцент2 4 4 3 3" xfId="10069"/>
    <cellStyle name="20% - Акцент2 4 4 3 4" xfId="10070"/>
    <cellStyle name="20% - Акцент2 4 4 3 5" xfId="10071"/>
    <cellStyle name="20% - Акцент2 4 4 3 6" xfId="10072"/>
    <cellStyle name="20% - Акцент2 4 4 3 7" xfId="10073"/>
    <cellStyle name="20% - Акцент2 4 4 4" xfId="10074"/>
    <cellStyle name="20% - Акцент2 4 4 4 2" xfId="10075"/>
    <cellStyle name="20% - Акцент2 4 4 4 2 2" xfId="10076"/>
    <cellStyle name="20% - Акцент2 4 4 4 2 3" xfId="10077"/>
    <cellStyle name="20% - Акцент2 4 4 4 3" xfId="10078"/>
    <cellStyle name="20% - Акцент2 4 4 4 4" xfId="10079"/>
    <cellStyle name="20% - Акцент2 4 4 4 5" xfId="10080"/>
    <cellStyle name="20% - Акцент2 4 4 4 6" xfId="10081"/>
    <cellStyle name="20% - Акцент2 4 4 4 7" xfId="10082"/>
    <cellStyle name="20% - Акцент2 4 4 5" xfId="10083"/>
    <cellStyle name="20% - Акцент2 4 4 5 2" xfId="10084"/>
    <cellStyle name="20% - Акцент2 4 4 5 3" xfId="10085"/>
    <cellStyle name="20% - Акцент2 4 4 6" xfId="10086"/>
    <cellStyle name="20% - Акцент2 4 4 7" xfId="10087"/>
    <cellStyle name="20% - Акцент2 4 4 8" xfId="10088"/>
    <cellStyle name="20% - Акцент2 4 4 9" xfId="10089"/>
    <cellStyle name="20% - Акцент2 4 5" xfId="10090"/>
    <cellStyle name="20% - Акцент2 4 5 2" xfId="10091"/>
    <cellStyle name="20% - Акцент2 4 5 2 2" xfId="10092"/>
    <cellStyle name="20% - Акцент2 4 5 2 2 2" xfId="10093"/>
    <cellStyle name="20% - Акцент2 4 5 2 3" xfId="10094"/>
    <cellStyle name="20% - Акцент2 4 5 2 4" xfId="10095"/>
    <cellStyle name="20% - Акцент2 4 5 2 5" xfId="10096"/>
    <cellStyle name="20% - Акцент2 4 5 2 6" xfId="10097"/>
    <cellStyle name="20% - Акцент2 4 5 2 7" xfId="10098"/>
    <cellStyle name="20% - Акцент2 4 5 3" xfId="10099"/>
    <cellStyle name="20% - Акцент2 4 5 3 2" xfId="10100"/>
    <cellStyle name="20% - Акцент2 4 5 4" xfId="10101"/>
    <cellStyle name="20% - Акцент2 4 5 5" xfId="10102"/>
    <cellStyle name="20% - Акцент2 4 5 6" xfId="10103"/>
    <cellStyle name="20% - Акцент2 4 5 7" xfId="10104"/>
    <cellStyle name="20% - Акцент2 4 5 8" xfId="10105"/>
    <cellStyle name="20% - Акцент2 4 5 9" xfId="10106"/>
    <cellStyle name="20% - Акцент2 4 6" xfId="10107"/>
    <cellStyle name="20% - Акцент2 4 7" xfId="10108"/>
    <cellStyle name="20% - Акцент2 4 7 2" xfId="10109"/>
    <cellStyle name="20% - Акцент2 4 7 2 2" xfId="10110"/>
    <cellStyle name="20% - Акцент2 4 7 2 3" xfId="10111"/>
    <cellStyle name="20% - Акцент2 4 7 3" xfId="10112"/>
    <cellStyle name="20% - Акцент2 4 7 4" xfId="10113"/>
    <cellStyle name="20% - Акцент2 4 7 5" xfId="10114"/>
    <cellStyle name="20% - Акцент2 4 7 6" xfId="10115"/>
    <cellStyle name="20% - Акцент2 4 7 7" xfId="10116"/>
    <cellStyle name="20% - Акцент2 4 8" xfId="10117"/>
    <cellStyle name="20% - Акцент2 4 8 2" xfId="10118"/>
    <cellStyle name="20% - Акцент2 4 8 2 2" xfId="10119"/>
    <cellStyle name="20% - Акцент2 4 8 3" xfId="10120"/>
    <cellStyle name="20% - Акцент2 4 8 4" xfId="10121"/>
    <cellStyle name="20% - Акцент2 4 8 5" xfId="10122"/>
    <cellStyle name="20% - Акцент2 4 8 6" xfId="10123"/>
    <cellStyle name="20% - Акцент2 4 8 7" xfId="10124"/>
    <cellStyle name="20% - Акцент2 4 9" xfId="10125"/>
    <cellStyle name="20% - Акцент2 5" xfId="10126"/>
    <cellStyle name="20% - Акцент2 5 2" xfId="10127"/>
    <cellStyle name="20% - Акцент2 5 3" xfId="10128"/>
    <cellStyle name="20% - Акцент2 5 3 2" xfId="10129"/>
    <cellStyle name="20% - Акцент2 5 3 2 2" xfId="10130"/>
    <cellStyle name="20% - Акцент2 5 3 2 3" xfId="10131"/>
    <cellStyle name="20% - Акцент2 5 3 3" xfId="10132"/>
    <cellStyle name="20% - Акцент2 5 3 4" xfId="10133"/>
    <cellStyle name="20% - Акцент2 5 3 5" xfId="10134"/>
    <cellStyle name="20% - Акцент2 5 3 6" xfId="10135"/>
    <cellStyle name="20% - Акцент2 5 3 7" xfId="10136"/>
    <cellStyle name="20% - Акцент2 5 4" xfId="10137"/>
    <cellStyle name="20% - Акцент2 5 4 2" xfId="10138"/>
    <cellStyle name="20% - Акцент2 5 4 2 2" xfId="10139"/>
    <cellStyle name="20% - Акцент2 5 4 3" xfId="10140"/>
    <cellStyle name="20% - Акцент2 5 4 4" xfId="10141"/>
    <cellStyle name="20% - Акцент2 5 4 5" xfId="10142"/>
    <cellStyle name="20% - Акцент2 5 4 6" xfId="10143"/>
    <cellStyle name="20% - Акцент2 5 4 7" xfId="10144"/>
    <cellStyle name="20% - Акцент2 5 5" xfId="10145"/>
    <cellStyle name="20% - Акцент2 6" xfId="10146"/>
    <cellStyle name="20% - Акцент2 6 2" xfId="10147"/>
    <cellStyle name="20% - Акцент2 6 2 2" xfId="10148"/>
    <cellStyle name="20% - Акцент2 6 3" xfId="10149"/>
    <cellStyle name="20% - Акцент2 6 4" xfId="10150"/>
    <cellStyle name="20% - Акцент2 6 5" xfId="10151"/>
    <cellStyle name="20% - Акцент2 6 6" xfId="10152"/>
    <cellStyle name="20% - Акцент2 6 7" xfId="10153"/>
    <cellStyle name="20% - Акцент2 7" xfId="10154"/>
    <cellStyle name="20% - Акцент2 8" xfId="10155"/>
    <cellStyle name="20% - Акцент2 9" xfId="10156"/>
    <cellStyle name="20% - Акцент3 2" xfId="10157"/>
    <cellStyle name="20% - Акцент3 2 10" xfId="10158"/>
    <cellStyle name="20% - Акцент3 2 10 10" xfId="10159"/>
    <cellStyle name="20% - Акцент3 2 10 2" xfId="10160"/>
    <cellStyle name="20% - Акцент3 2 10 2 2" xfId="10161"/>
    <cellStyle name="20% - Акцент3 2 10 2 2 2" xfId="10162"/>
    <cellStyle name="20% - Акцент3 2 10 2 2 2 2" xfId="10163"/>
    <cellStyle name="20% - Акцент3 2 10 2 2 3" xfId="10164"/>
    <cellStyle name="20% - Акцент3 2 10 2 2 4" xfId="10165"/>
    <cellStyle name="20% - Акцент3 2 10 2 2 5" xfId="10166"/>
    <cellStyle name="20% - Акцент3 2 10 2 2 6" xfId="10167"/>
    <cellStyle name="20% - Акцент3 2 10 2 2 7" xfId="10168"/>
    <cellStyle name="20% - Акцент3 2 10 2 3" xfId="10169"/>
    <cellStyle name="20% - Акцент3 2 10 2 3 2" xfId="10170"/>
    <cellStyle name="20% - Акцент3 2 10 2 4" xfId="10171"/>
    <cellStyle name="20% - Акцент3 2 10 2 5" xfId="10172"/>
    <cellStyle name="20% - Акцент3 2 10 2 6" xfId="10173"/>
    <cellStyle name="20% - Акцент3 2 10 2 7" xfId="10174"/>
    <cellStyle name="20% - Акцент3 2 10 2 8" xfId="10175"/>
    <cellStyle name="20% - Акцент3 2 10 2 9" xfId="10176"/>
    <cellStyle name="20% - Акцент3 2 10 3" xfId="10177"/>
    <cellStyle name="20% - Акцент3 2 10 3 2" xfId="10178"/>
    <cellStyle name="20% - Акцент3 2 10 3 2 2" xfId="10179"/>
    <cellStyle name="20% - Акцент3 2 10 3 3" xfId="10180"/>
    <cellStyle name="20% - Акцент3 2 10 3 4" xfId="10181"/>
    <cellStyle name="20% - Акцент3 2 10 3 5" xfId="10182"/>
    <cellStyle name="20% - Акцент3 2 10 3 6" xfId="10183"/>
    <cellStyle name="20% - Акцент3 2 10 3 7" xfId="10184"/>
    <cellStyle name="20% - Акцент3 2 10 4" xfId="10185"/>
    <cellStyle name="20% - Акцент3 2 10 4 2" xfId="10186"/>
    <cellStyle name="20% - Акцент3 2 10 5" xfId="10187"/>
    <cellStyle name="20% - Акцент3 2 10 6" xfId="10188"/>
    <cellStyle name="20% - Акцент3 2 10 7" xfId="10189"/>
    <cellStyle name="20% - Акцент3 2 10 8" xfId="10190"/>
    <cellStyle name="20% - Акцент3 2 10 9" xfId="10191"/>
    <cellStyle name="20% - Акцент3 2 11" xfId="10192"/>
    <cellStyle name="20% - Акцент3 2 11 10" xfId="10193"/>
    <cellStyle name="20% - Акцент3 2 11 2" xfId="10194"/>
    <cellStyle name="20% - Акцент3 2 11 2 2" xfId="10195"/>
    <cellStyle name="20% - Акцент3 2 11 2 2 2" xfId="10196"/>
    <cellStyle name="20% - Акцент3 2 11 2 2 2 2" xfId="10197"/>
    <cellStyle name="20% - Акцент3 2 11 2 2 3" xfId="10198"/>
    <cellStyle name="20% - Акцент3 2 11 2 2 4" xfId="10199"/>
    <cellStyle name="20% - Акцент3 2 11 2 2 5" xfId="10200"/>
    <cellStyle name="20% - Акцент3 2 11 2 2 6" xfId="10201"/>
    <cellStyle name="20% - Акцент3 2 11 2 2 7" xfId="10202"/>
    <cellStyle name="20% - Акцент3 2 11 2 3" xfId="10203"/>
    <cellStyle name="20% - Акцент3 2 11 2 3 2" xfId="10204"/>
    <cellStyle name="20% - Акцент3 2 11 2 4" xfId="10205"/>
    <cellStyle name="20% - Акцент3 2 11 2 5" xfId="10206"/>
    <cellStyle name="20% - Акцент3 2 11 2 6" xfId="10207"/>
    <cellStyle name="20% - Акцент3 2 11 2 7" xfId="10208"/>
    <cellStyle name="20% - Акцент3 2 11 2 8" xfId="10209"/>
    <cellStyle name="20% - Акцент3 2 11 2 9" xfId="10210"/>
    <cellStyle name="20% - Акцент3 2 11 3" xfId="10211"/>
    <cellStyle name="20% - Акцент3 2 11 3 2" xfId="10212"/>
    <cellStyle name="20% - Акцент3 2 11 3 2 2" xfId="10213"/>
    <cellStyle name="20% - Акцент3 2 11 3 3" xfId="10214"/>
    <cellStyle name="20% - Акцент3 2 11 3 4" xfId="10215"/>
    <cellStyle name="20% - Акцент3 2 11 3 5" xfId="10216"/>
    <cellStyle name="20% - Акцент3 2 11 3 6" xfId="10217"/>
    <cellStyle name="20% - Акцент3 2 11 3 7" xfId="10218"/>
    <cellStyle name="20% - Акцент3 2 11 4" xfId="10219"/>
    <cellStyle name="20% - Акцент3 2 11 4 2" xfId="10220"/>
    <cellStyle name="20% - Акцент3 2 11 5" xfId="10221"/>
    <cellStyle name="20% - Акцент3 2 11 6" xfId="10222"/>
    <cellStyle name="20% - Акцент3 2 11 7" xfId="10223"/>
    <cellStyle name="20% - Акцент3 2 11 8" xfId="10224"/>
    <cellStyle name="20% - Акцент3 2 11 9" xfId="10225"/>
    <cellStyle name="20% - Акцент3 2 12" xfId="10226"/>
    <cellStyle name="20% - Акцент3 2 12 2" xfId="10227"/>
    <cellStyle name="20% - Акцент3 2 12 2 2" xfId="10228"/>
    <cellStyle name="20% - Акцент3 2 12 2 2 2" xfId="10229"/>
    <cellStyle name="20% - Акцент3 2 12 2 3" xfId="10230"/>
    <cellStyle name="20% - Акцент3 2 12 2 4" xfId="10231"/>
    <cellStyle name="20% - Акцент3 2 12 2 5" xfId="10232"/>
    <cellStyle name="20% - Акцент3 2 12 2 6" xfId="10233"/>
    <cellStyle name="20% - Акцент3 2 12 2 7" xfId="10234"/>
    <cellStyle name="20% - Акцент3 2 12 3" xfId="10235"/>
    <cellStyle name="20% - Акцент3 2 12 3 2" xfId="10236"/>
    <cellStyle name="20% - Акцент3 2 12 4" xfId="10237"/>
    <cellStyle name="20% - Акцент3 2 12 5" xfId="10238"/>
    <cellStyle name="20% - Акцент3 2 12 6" xfId="10239"/>
    <cellStyle name="20% - Акцент3 2 12 7" xfId="10240"/>
    <cellStyle name="20% - Акцент3 2 12 8" xfId="10241"/>
    <cellStyle name="20% - Акцент3 2 12 9" xfId="10242"/>
    <cellStyle name="20% - Акцент3 2 13" xfId="10243"/>
    <cellStyle name="20% - Акцент3 2 13 2" xfId="10244"/>
    <cellStyle name="20% - Акцент3 2 13 2 2" xfId="10245"/>
    <cellStyle name="20% - Акцент3 2 13 2 2 2" xfId="10246"/>
    <cellStyle name="20% - Акцент3 2 13 2 3" xfId="10247"/>
    <cellStyle name="20% - Акцент3 2 13 2 4" xfId="10248"/>
    <cellStyle name="20% - Акцент3 2 13 2 5" xfId="10249"/>
    <cellStyle name="20% - Акцент3 2 13 2 6" xfId="10250"/>
    <cellStyle name="20% - Акцент3 2 13 2 7" xfId="10251"/>
    <cellStyle name="20% - Акцент3 2 13 3" xfId="10252"/>
    <cellStyle name="20% - Акцент3 2 13 3 2" xfId="10253"/>
    <cellStyle name="20% - Акцент3 2 13 4" xfId="10254"/>
    <cellStyle name="20% - Акцент3 2 13 5" xfId="10255"/>
    <cellStyle name="20% - Акцент3 2 13 6" xfId="10256"/>
    <cellStyle name="20% - Акцент3 2 13 7" xfId="10257"/>
    <cellStyle name="20% - Акцент3 2 13 8" xfId="10258"/>
    <cellStyle name="20% - Акцент3 2 13 9" xfId="10259"/>
    <cellStyle name="20% - Акцент3 2 14" xfId="10260"/>
    <cellStyle name="20% - Акцент3 2 14 2" xfId="10261"/>
    <cellStyle name="20% - Акцент3 2 14 2 2" xfId="10262"/>
    <cellStyle name="20% - Акцент3 2 14 2 2 2" xfId="10263"/>
    <cellStyle name="20% - Акцент3 2 14 2 3" xfId="10264"/>
    <cellStyle name="20% - Акцент3 2 14 2 4" xfId="10265"/>
    <cellStyle name="20% - Акцент3 2 14 2 5" xfId="10266"/>
    <cellStyle name="20% - Акцент3 2 14 2 6" xfId="10267"/>
    <cellStyle name="20% - Акцент3 2 14 2 7" xfId="10268"/>
    <cellStyle name="20% - Акцент3 2 14 3" xfId="10269"/>
    <cellStyle name="20% - Акцент3 2 14 3 2" xfId="10270"/>
    <cellStyle name="20% - Акцент3 2 14 4" xfId="10271"/>
    <cellStyle name="20% - Акцент3 2 14 5" xfId="10272"/>
    <cellStyle name="20% - Акцент3 2 14 6" xfId="10273"/>
    <cellStyle name="20% - Акцент3 2 14 7" xfId="10274"/>
    <cellStyle name="20% - Акцент3 2 14 8" xfId="10275"/>
    <cellStyle name="20% - Акцент3 2 14 9" xfId="10276"/>
    <cellStyle name="20% - Акцент3 2 15" xfId="10277"/>
    <cellStyle name="20% - Акцент3 2 15 2" xfId="10278"/>
    <cellStyle name="20% - Акцент3 2 15 2 2" xfId="10279"/>
    <cellStyle name="20% - Акцент3 2 15 2 2 2" xfId="10280"/>
    <cellStyle name="20% - Акцент3 2 15 2 3" xfId="10281"/>
    <cellStyle name="20% - Акцент3 2 15 2 4" xfId="10282"/>
    <cellStyle name="20% - Акцент3 2 15 2 5" xfId="10283"/>
    <cellStyle name="20% - Акцент3 2 15 2 6" xfId="10284"/>
    <cellStyle name="20% - Акцент3 2 15 2 7" xfId="10285"/>
    <cellStyle name="20% - Акцент3 2 15 3" xfId="10286"/>
    <cellStyle name="20% - Акцент3 2 15 3 2" xfId="10287"/>
    <cellStyle name="20% - Акцент3 2 15 4" xfId="10288"/>
    <cellStyle name="20% - Акцент3 2 15 5" xfId="10289"/>
    <cellStyle name="20% - Акцент3 2 15 6" xfId="10290"/>
    <cellStyle name="20% - Акцент3 2 15 7" xfId="10291"/>
    <cellStyle name="20% - Акцент3 2 15 8" xfId="10292"/>
    <cellStyle name="20% - Акцент3 2 15 9" xfId="10293"/>
    <cellStyle name="20% - Акцент3 2 16" xfId="10294"/>
    <cellStyle name="20% - Акцент3 2 16 2" xfId="10295"/>
    <cellStyle name="20% - Акцент3 2 16 2 2" xfId="10296"/>
    <cellStyle name="20% - Акцент3 2 16 2 3" xfId="10297"/>
    <cellStyle name="20% - Акцент3 2 16 3" xfId="10298"/>
    <cellStyle name="20% - Акцент3 2 16 4" xfId="10299"/>
    <cellStyle name="20% - Акцент3 2 16 5" xfId="10300"/>
    <cellStyle name="20% - Акцент3 2 16 6" xfId="10301"/>
    <cellStyle name="20% - Акцент3 2 16 7" xfId="10302"/>
    <cellStyle name="20% - Акцент3 2 17" xfId="10303"/>
    <cellStyle name="20% - Акцент3 2 17 2" xfId="10304"/>
    <cellStyle name="20% - Акцент3 2 17 2 2" xfId="10305"/>
    <cellStyle name="20% - Акцент3 2 17 3" xfId="10306"/>
    <cellStyle name="20% - Акцент3 2 17 3 2" xfId="10307"/>
    <cellStyle name="20% - Акцент3 2 17 4" xfId="10308"/>
    <cellStyle name="20% - Акцент3 2 17 5" xfId="10309"/>
    <cellStyle name="20% - Акцент3 2 17 6" xfId="10310"/>
    <cellStyle name="20% - Акцент3 2 17 7" xfId="10311"/>
    <cellStyle name="20% - Акцент3 2 18" xfId="10312"/>
    <cellStyle name="20% - Акцент3 2 18 2" xfId="10313"/>
    <cellStyle name="20% - Акцент3 2 19" xfId="10314"/>
    <cellStyle name="20% - Акцент3 2 19 2" xfId="10315"/>
    <cellStyle name="20% - Акцент3 2 2" xfId="10316"/>
    <cellStyle name="20% - Акцент3 2 2 10" xfId="10317"/>
    <cellStyle name="20% - Акцент3 2 2 10 2" xfId="10318"/>
    <cellStyle name="20% - Акцент3 2 2 10 2 2" xfId="10319"/>
    <cellStyle name="20% - Акцент3 2 2 10 2 2 2" xfId="10320"/>
    <cellStyle name="20% - Акцент3 2 2 10 2 3" xfId="10321"/>
    <cellStyle name="20% - Акцент3 2 2 10 2 4" xfId="10322"/>
    <cellStyle name="20% - Акцент3 2 2 10 2 5" xfId="10323"/>
    <cellStyle name="20% - Акцент3 2 2 10 2 6" xfId="10324"/>
    <cellStyle name="20% - Акцент3 2 2 10 2 7" xfId="10325"/>
    <cellStyle name="20% - Акцент3 2 2 10 3" xfId="10326"/>
    <cellStyle name="20% - Акцент3 2 2 10 3 2" xfId="10327"/>
    <cellStyle name="20% - Акцент3 2 2 10 4" xfId="10328"/>
    <cellStyle name="20% - Акцент3 2 2 10 5" xfId="10329"/>
    <cellStyle name="20% - Акцент3 2 2 10 6" xfId="10330"/>
    <cellStyle name="20% - Акцент3 2 2 10 7" xfId="10331"/>
    <cellStyle name="20% - Акцент3 2 2 10 8" xfId="10332"/>
    <cellStyle name="20% - Акцент3 2 2 10 9" xfId="10333"/>
    <cellStyle name="20% - Акцент3 2 2 11" xfId="10334"/>
    <cellStyle name="20% - Акцент3 2 2 11 2" xfId="10335"/>
    <cellStyle name="20% - Акцент3 2 2 11 2 2" xfId="10336"/>
    <cellStyle name="20% - Акцент3 2 2 11 2 2 2" xfId="10337"/>
    <cellStyle name="20% - Акцент3 2 2 11 2 3" xfId="10338"/>
    <cellStyle name="20% - Акцент3 2 2 11 2 4" xfId="10339"/>
    <cellStyle name="20% - Акцент3 2 2 11 2 5" xfId="10340"/>
    <cellStyle name="20% - Акцент3 2 2 11 2 6" xfId="10341"/>
    <cellStyle name="20% - Акцент3 2 2 11 2 7" xfId="10342"/>
    <cellStyle name="20% - Акцент3 2 2 11 3" xfId="10343"/>
    <cellStyle name="20% - Акцент3 2 2 11 3 2" xfId="10344"/>
    <cellStyle name="20% - Акцент3 2 2 11 4" xfId="10345"/>
    <cellStyle name="20% - Акцент3 2 2 11 5" xfId="10346"/>
    <cellStyle name="20% - Акцент3 2 2 11 6" xfId="10347"/>
    <cellStyle name="20% - Акцент3 2 2 11 7" xfId="10348"/>
    <cellStyle name="20% - Акцент3 2 2 11 8" xfId="10349"/>
    <cellStyle name="20% - Акцент3 2 2 11 9" xfId="10350"/>
    <cellStyle name="20% - Акцент3 2 2 12" xfId="10351"/>
    <cellStyle name="20% - Акцент3 2 2 12 2" xfId="10352"/>
    <cellStyle name="20% - Акцент3 2 2 12 2 2" xfId="10353"/>
    <cellStyle name="20% - Акцент3 2 2 12 2 2 2" xfId="10354"/>
    <cellStyle name="20% - Акцент3 2 2 12 2 3" xfId="10355"/>
    <cellStyle name="20% - Акцент3 2 2 12 2 4" xfId="10356"/>
    <cellStyle name="20% - Акцент3 2 2 12 2 5" xfId="10357"/>
    <cellStyle name="20% - Акцент3 2 2 12 2 6" xfId="10358"/>
    <cellStyle name="20% - Акцент3 2 2 12 2 7" xfId="10359"/>
    <cellStyle name="20% - Акцент3 2 2 12 3" xfId="10360"/>
    <cellStyle name="20% - Акцент3 2 2 12 3 2" xfId="10361"/>
    <cellStyle name="20% - Акцент3 2 2 12 4" xfId="10362"/>
    <cellStyle name="20% - Акцент3 2 2 12 5" xfId="10363"/>
    <cellStyle name="20% - Акцент3 2 2 12 6" xfId="10364"/>
    <cellStyle name="20% - Акцент3 2 2 12 7" xfId="10365"/>
    <cellStyle name="20% - Акцент3 2 2 12 8" xfId="10366"/>
    <cellStyle name="20% - Акцент3 2 2 12 9" xfId="10367"/>
    <cellStyle name="20% - Акцент3 2 2 13" xfId="10368"/>
    <cellStyle name="20% - Акцент3 2 2 13 2" xfId="10369"/>
    <cellStyle name="20% - Акцент3 2 2 13 2 2" xfId="10370"/>
    <cellStyle name="20% - Акцент3 2 2 13 2 2 2" xfId="10371"/>
    <cellStyle name="20% - Акцент3 2 2 13 2 3" xfId="10372"/>
    <cellStyle name="20% - Акцент3 2 2 13 2 4" xfId="10373"/>
    <cellStyle name="20% - Акцент3 2 2 13 2 5" xfId="10374"/>
    <cellStyle name="20% - Акцент3 2 2 13 2 6" xfId="10375"/>
    <cellStyle name="20% - Акцент3 2 2 13 2 7" xfId="10376"/>
    <cellStyle name="20% - Акцент3 2 2 13 3" xfId="10377"/>
    <cellStyle name="20% - Акцент3 2 2 13 3 2" xfId="10378"/>
    <cellStyle name="20% - Акцент3 2 2 13 4" xfId="10379"/>
    <cellStyle name="20% - Акцент3 2 2 13 5" xfId="10380"/>
    <cellStyle name="20% - Акцент3 2 2 13 6" xfId="10381"/>
    <cellStyle name="20% - Акцент3 2 2 13 7" xfId="10382"/>
    <cellStyle name="20% - Акцент3 2 2 13 8" xfId="10383"/>
    <cellStyle name="20% - Акцент3 2 2 13 9" xfId="10384"/>
    <cellStyle name="20% - Акцент3 2 2 14" xfId="10385"/>
    <cellStyle name="20% - Акцент3 2 2 14 2" xfId="10386"/>
    <cellStyle name="20% - Акцент3 2 2 14 2 2" xfId="10387"/>
    <cellStyle name="20% - Акцент3 2 2 14 2 3" xfId="10388"/>
    <cellStyle name="20% - Акцент3 2 2 14 3" xfId="10389"/>
    <cellStyle name="20% - Акцент3 2 2 14 4" xfId="10390"/>
    <cellStyle name="20% - Акцент3 2 2 14 5" xfId="10391"/>
    <cellStyle name="20% - Акцент3 2 2 14 6" xfId="10392"/>
    <cellStyle name="20% - Акцент3 2 2 14 7" xfId="10393"/>
    <cellStyle name="20% - Акцент3 2 2 15" xfId="10394"/>
    <cellStyle name="20% - Акцент3 2 2 15 2" xfId="10395"/>
    <cellStyle name="20% - Акцент3 2 2 15 2 2" xfId="10396"/>
    <cellStyle name="20% - Акцент3 2 2 15 2 3" xfId="10397"/>
    <cellStyle name="20% - Акцент3 2 2 15 3" xfId="10398"/>
    <cellStyle name="20% - Акцент3 2 2 15 4" xfId="10399"/>
    <cellStyle name="20% - Акцент3 2 2 15 5" xfId="10400"/>
    <cellStyle name="20% - Акцент3 2 2 15 6" xfId="10401"/>
    <cellStyle name="20% - Акцент3 2 2 15 7" xfId="10402"/>
    <cellStyle name="20% - Акцент3 2 2 16" xfId="10403"/>
    <cellStyle name="20% - Акцент3 2 2 16 2" xfId="10404"/>
    <cellStyle name="20% - Акцент3 2 2 16 3" xfId="10405"/>
    <cellStyle name="20% - Акцент3 2 2 17" xfId="10406"/>
    <cellStyle name="20% - Акцент3 2 2 17 2" xfId="10407"/>
    <cellStyle name="20% - Акцент3 2 2 18" xfId="10408"/>
    <cellStyle name="20% - Акцент3 2 2 19" xfId="10409"/>
    <cellStyle name="20% - Акцент3 2 2 2" xfId="10410"/>
    <cellStyle name="20% - Акцент3 2 2 2 10" xfId="10411"/>
    <cellStyle name="20% - Акцент3 2 2 2 10 2" xfId="10412"/>
    <cellStyle name="20% - Акцент3 2 2 2 10 2 2" xfId="10413"/>
    <cellStyle name="20% - Акцент3 2 2 2 10 2 2 2" xfId="10414"/>
    <cellStyle name="20% - Акцент3 2 2 2 10 2 3" xfId="10415"/>
    <cellStyle name="20% - Акцент3 2 2 2 10 2 4" xfId="10416"/>
    <cellStyle name="20% - Акцент3 2 2 2 10 2 5" xfId="10417"/>
    <cellStyle name="20% - Акцент3 2 2 2 10 2 6" xfId="10418"/>
    <cellStyle name="20% - Акцент3 2 2 2 10 2 7" xfId="10419"/>
    <cellStyle name="20% - Акцент3 2 2 2 10 3" xfId="10420"/>
    <cellStyle name="20% - Акцент3 2 2 2 10 3 2" xfId="10421"/>
    <cellStyle name="20% - Акцент3 2 2 2 10 4" xfId="10422"/>
    <cellStyle name="20% - Акцент3 2 2 2 10 5" xfId="10423"/>
    <cellStyle name="20% - Акцент3 2 2 2 10 6" xfId="10424"/>
    <cellStyle name="20% - Акцент3 2 2 2 10 7" xfId="10425"/>
    <cellStyle name="20% - Акцент3 2 2 2 10 8" xfId="10426"/>
    <cellStyle name="20% - Акцент3 2 2 2 10 9" xfId="10427"/>
    <cellStyle name="20% - Акцент3 2 2 2 11" xfId="10428"/>
    <cellStyle name="20% - Акцент3 2 2 2 11 2" xfId="10429"/>
    <cellStyle name="20% - Акцент3 2 2 2 11 2 2" xfId="10430"/>
    <cellStyle name="20% - Акцент3 2 2 2 11 2 3" xfId="10431"/>
    <cellStyle name="20% - Акцент3 2 2 2 11 3" xfId="10432"/>
    <cellStyle name="20% - Акцент3 2 2 2 11 4" xfId="10433"/>
    <cellStyle name="20% - Акцент3 2 2 2 11 5" xfId="10434"/>
    <cellStyle name="20% - Акцент3 2 2 2 11 6" xfId="10435"/>
    <cellStyle name="20% - Акцент3 2 2 2 11 7" xfId="10436"/>
    <cellStyle name="20% - Акцент3 2 2 2 12" xfId="10437"/>
    <cellStyle name="20% - Акцент3 2 2 2 12 2" xfId="10438"/>
    <cellStyle name="20% - Акцент3 2 2 2 12 2 2" xfId="10439"/>
    <cellStyle name="20% - Акцент3 2 2 2 12 2 3" xfId="10440"/>
    <cellStyle name="20% - Акцент3 2 2 2 12 3" xfId="10441"/>
    <cellStyle name="20% - Акцент3 2 2 2 12 4" xfId="10442"/>
    <cellStyle name="20% - Акцент3 2 2 2 12 5" xfId="10443"/>
    <cellStyle name="20% - Акцент3 2 2 2 12 6" xfId="10444"/>
    <cellStyle name="20% - Акцент3 2 2 2 12 7" xfId="10445"/>
    <cellStyle name="20% - Акцент3 2 2 2 13" xfId="10446"/>
    <cellStyle name="20% - Акцент3 2 2 2 13 2" xfId="10447"/>
    <cellStyle name="20% - Акцент3 2 2 2 13 3" xfId="10448"/>
    <cellStyle name="20% - Акцент3 2 2 2 14" xfId="10449"/>
    <cellStyle name="20% - Акцент3 2 2 2 14 2" xfId="10450"/>
    <cellStyle name="20% - Акцент3 2 2 2 15" xfId="10451"/>
    <cellStyle name="20% - Акцент3 2 2 2 16" xfId="10452"/>
    <cellStyle name="20% - Акцент3 2 2 2 17" xfId="10453"/>
    <cellStyle name="20% - Акцент3 2 2 2 18" xfId="10454"/>
    <cellStyle name="20% - Акцент3 2 2 2 19" xfId="10455"/>
    <cellStyle name="20% - Акцент3 2 2 2 2" xfId="10456"/>
    <cellStyle name="20% - Акцент3 2 2 2 2 10" xfId="10457"/>
    <cellStyle name="20% - Акцент3 2 2 2 2 10 2" xfId="10458"/>
    <cellStyle name="20% - Акцент3 2 2 2 2 11" xfId="10459"/>
    <cellStyle name="20% - Акцент3 2 2 2 2 12" xfId="10460"/>
    <cellStyle name="20% - Акцент3 2 2 2 2 13" xfId="10461"/>
    <cellStyle name="20% - Акцент3 2 2 2 2 14" xfId="10462"/>
    <cellStyle name="20% - Акцент3 2 2 2 2 15" xfId="10463"/>
    <cellStyle name="20% - Акцент3 2 2 2 2 2" xfId="10464"/>
    <cellStyle name="20% - Акцент3 2 2 2 2 2 10" xfId="10465"/>
    <cellStyle name="20% - Акцент3 2 2 2 2 2 2" xfId="10466"/>
    <cellStyle name="20% - Акцент3 2 2 2 2 2 2 2" xfId="10467"/>
    <cellStyle name="20% - Акцент3 2 2 2 2 2 2 2 2" xfId="10468"/>
    <cellStyle name="20% - Акцент3 2 2 2 2 2 2 2 2 2" xfId="10469"/>
    <cellStyle name="20% - Акцент3 2 2 2 2 2 2 2 3" xfId="10470"/>
    <cellStyle name="20% - Акцент3 2 2 2 2 2 2 2 4" xfId="10471"/>
    <cellStyle name="20% - Акцент3 2 2 2 2 2 2 2 5" xfId="10472"/>
    <cellStyle name="20% - Акцент3 2 2 2 2 2 2 2 6" xfId="10473"/>
    <cellStyle name="20% - Акцент3 2 2 2 2 2 2 2 7" xfId="10474"/>
    <cellStyle name="20% - Акцент3 2 2 2 2 2 2 3" xfId="10475"/>
    <cellStyle name="20% - Акцент3 2 2 2 2 2 2 3 2" xfId="10476"/>
    <cellStyle name="20% - Акцент3 2 2 2 2 2 2 4" xfId="10477"/>
    <cellStyle name="20% - Акцент3 2 2 2 2 2 2 5" xfId="10478"/>
    <cellStyle name="20% - Акцент3 2 2 2 2 2 2 6" xfId="10479"/>
    <cellStyle name="20% - Акцент3 2 2 2 2 2 2 7" xfId="10480"/>
    <cellStyle name="20% - Акцент3 2 2 2 2 2 2 8" xfId="10481"/>
    <cellStyle name="20% - Акцент3 2 2 2 2 2 2 9" xfId="10482"/>
    <cellStyle name="20% - Акцент3 2 2 2 2 2 3" xfId="10483"/>
    <cellStyle name="20% - Акцент3 2 2 2 2 2 3 2" xfId="10484"/>
    <cellStyle name="20% - Акцент3 2 2 2 2 2 3 2 2" xfId="10485"/>
    <cellStyle name="20% - Акцент3 2 2 2 2 2 3 3" xfId="10486"/>
    <cellStyle name="20% - Акцент3 2 2 2 2 2 3 4" xfId="10487"/>
    <cellStyle name="20% - Акцент3 2 2 2 2 2 3 5" xfId="10488"/>
    <cellStyle name="20% - Акцент3 2 2 2 2 2 3 6" xfId="10489"/>
    <cellStyle name="20% - Акцент3 2 2 2 2 2 3 7" xfId="10490"/>
    <cellStyle name="20% - Акцент3 2 2 2 2 2 4" xfId="10491"/>
    <cellStyle name="20% - Акцент3 2 2 2 2 2 4 2" xfId="10492"/>
    <cellStyle name="20% - Акцент3 2 2 2 2 2 5" xfId="10493"/>
    <cellStyle name="20% - Акцент3 2 2 2 2 2 6" xfId="10494"/>
    <cellStyle name="20% - Акцент3 2 2 2 2 2 7" xfId="10495"/>
    <cellStyle name="20% - Акцент3 2 2 2 2 2 8" xfId="10496"/>
    <cellStyle name="20% - Акцент3 2 2 2 2 2 9" xfId="10497"/>
    <cellStyle name="20% - Акцент3 2 2 2 2 3" xfId="10498"/>
    <cellStyle name="20% - Акцент3 2 2 2 2 3 10" xfId="10499"/>
    <cellStyle name="20% - Акцент3 2 2 2 2 3 2" xfId="10500"/>
    <cellStyle name="20% - Акцент3 2 2 2 2 3 2 2" xfId="10501"/>
    <cellStyle name="20% - Акцент3 2 2 2 2 3 2 2 2" xfId="10502"/>
    <cellStyle name="20% - Акцент3 2 2 2 2 3 2 2 2 2" xfId="10503"/>
    <cellStyle name="20% - Акцент3 2 2 2 2 3 2 2 3" xfId="10504"/>
    <cellStyle name="20% - Акцент3 2 2 2 2 3 2 2 4" xfId="10505"/>
    <cellStyle name="20% - Акцент3 2 2 2 2 3 2 2 5" xfId="10506"/>
    <cellStyle name="20% - Акцент3 2 2 2 2 3 2 2 6" xfId="10507"/>
    <cellStyle name="20% - Акцент3 2 2 2 2 3 2 2 7" xfId="10508"/>
    <cellStyle name="20% - Акцент3 2 2 2 2 3 2 3" xfId="10509"/>
    <cellStyle name="20% - Акцент3 2 2 2 2 3 2 3 2" xfId="10510"/>
    <cellStyle name="20% - Акцент3 2 2 2 2 3 2 4" xfId="10511"/>
    <cellStyle name="20% - Акцент3 2 2 2 2 3 2 5" xfId="10512"/>
    <cellStyle name="20% - Акцент3 2 2 2 2 3 2 6" xfId="10513"/>
    <cellStyle name="20% - Акцент3 2 2 2 2 3 2 7" xfId="10514"/>
    <cellStyle name="20% - Акцент3 2 2 2 2 3 2 8" xfId="10515"/>
    <cellStyle name="20% - Акцент3 2 2 2 2 3 2 9" xfId="10516"/>
    <cellStyle name="20% - Акцент3 2 2 2 2 3 3" xfId="10517"/>
    <cellStyle name="20% - Акцент3 2 2 2 2 3 3 2" xfId="10518"/>
    <cellStyle name="20% - Акцент3 2 2 2 2 3 3 2 2" xfId="10519"/>
    <cellStyle name="20% - Акцент3 2 2 2 2 3 3 3" xfId="10520"/>
    <cellStyle name="20% - Акцент3 2 2 2 2 3 3 4" xfId="10521"/>
    <cellStyle name="20% - Акцент3 2 2 2 2 3 3 5" xfId="10522"/>
    <cellStyle name="20% - Акцент3 2 2 2 2 3 3 6" xfId="10523"/>
    <cellStyle name="20% - Акцент3 2 2 2 2 3 3 7" xfId="10524"/>
    <cellStyle name="20% - Акцент3 2 2 2 2 3 4" xfId="10525"/>
    <cellStyle name="20% - Акцент3 2 2 2 2 3 4 2" xfId="10526"/>
    <cellStyle name="20% - Акцент3 2 2 2 2 3 5" xfId="10527"/>
    <cellStyle name="20% - Акцент3 2 2 2 2 3 6" xfId="10528"/>
    <cellStyle name="20% - Акцент3 2 2 2 2 3 7" xfId="10529"/>
    <cellStyle name="20% - Акцент3 2 2 2 2 3 8" xfId="10530"/>
    <cellStyle name="20% - Акцент3 2 2 2 2 3 9" xfId="10531"/>
    <cellStyle name="20% - Акцент3 2 2 2 2 4" xfId="10532"/>
    <cellStyle name="20% - Акцент3 2 2 2 2 4 10" xfId="10533"/>
    <cellStyle name="20% - Акцент3 2 2 2 2 4 2" xfId="10534"/>
    <cellStyle name="20% - Акцент3 2 2 2 2 4 2 2" xfId="10535"/>
    <cellStyle name="20% - Акцент3 2 2 2 2 4 2 2 2" xfId="10536"/>
    <cellStyle name="20% - Акцент3 2 2 2 2 4 2 2 2 2" xfId="10537"/>
    <cellStyle name="20% - Акцент3 2 2 2 2 4 2 2 3" xfId="10538"/>
    <cellStyle name="20% - Акцент3 2 2 2 2 4 2 2 4" xfId="10539"/>
    <cellStyle name="20% - Акцент3 2 2 2 2 4 2 2 5" xfId="10540"/>
    <cellStyle name="20% - Акцент3 2 2 2 2 4 2 2 6" xfId="10541"/>
    <cellStyle name="20% - Акцент3 2 2 2 2 4 2 2 7" xfId="10542"/>
    <cellStyle name="20% - Акцент3 2 2 2 2 4 2 3" xfId="10543"/>
    <cellStyle name="20% - Акцент3 2 2 2 2 4 2 3 2" xfId="10544"/>
    <cellStyle name="20% - Акцент3 2 2 2 2 4 2 4" xfId="10545"/>
    <cellStyle name="20% - Акцент3 2 2 2 2 4 2 5" xfId="10546"/>
    <cellStyle name="20% - Акцент3 2 2 2 2 4 2 6" xfId="10547"/>
    <cellStyle name="20% - Акцент3 2 2 2 2 4 2 7" xfId="10548"/>
    <cellStyle name="20% - Акцент3 2 2 2 2 4 2 8" xfId="10549"/>
    <cellStyle name="20% - Акцент3 2 2 2 2 4 2 9" xfId="10550"/>
    <cellStyle name="20% - Акцент3 2 2 2 2 4 3" xfId="10551"/>
    <cellStyle name="20% - Акцент3 2 2 2 2 4 3 2" xfId="10552"/>
    <cellStyle name="20% - Акцент3 2 2 2 2 4 3 2 2" xfId="10553"/>
    <cellStyle name="20% - Акцент3 2 2 2 2 4 3 3" xfId="10554"/>
    <cellStyle name="20% - Акцент3 2 2 2 2 4 3 4" xfId="10555"/>
    <cellStyle name="20% - Акцент3 2 2 2 2 4 3 5" xfId="10556"/>
    <cellStyle name="20% - Акцент3 2 2 2 2 4 3 6" xfId="10557"/>
    <cellStyle name="20% - Акцент3 2 2 2 2 4 3 7" xfId="10558"/>
    <cellStyle name="20% - Акцент3 2 2 2 2 4 4" xfId="10559"/>
    <cellStyle name="20% - Акцент3 2 2 2 2 4 4 2" xfId="10560"/>
    <cellStyle name="20% - Акцент3 2 2 2 2 4 5" xfId="10561"/>
    <cellStyle name="20% - Акцент3 2 2 2 2 4 6" xfId="10562"/>
    <cellStyle name="20% - Акцент3 2 2 2 2 4 7" xfId="10563"/>
    <cellStyle name="20% - Акцент3 2 2 2 2 4 8" xfId="10564"/>
    <cellStyle name="20% - Акцент3 2 2 2 2 4 9" xfId="10565"/>
    <cellStyle name="20% - Акцент3 2 2 2 2 5" xfId="10566"/>
    <cellStyle name="20% - Акцент3 2 2 2 2 5 2" xfId="10567"/>
    <cellStyle name="20% - Акцент3 2 2 2 2 5 2 2" xfId="10568"/>
    <cellStyle name="20% - Акцент3 2 2 2 2 5 2 2 2" xfId="10569"/>
    <cellStyle name="20% - Акцент3 2 2 2 2 5 2 3" xfId="10570"/>
    <cellStyle name="20% - Акцент3 2 2 2 2 5 2 4" xfId="10571"/>
    <cellStyle name="20% - Акцент3 2 2 2 2 5 2 5" xfId="10572"/>
    <cellStyle name="20% - Акцент3 2 2 2 2 5 2 6" xfId="10573"/>
    <cellStyle name="20% - Акцент3 2 2 2 2 5 2 7" xfId="10574"/>
    <cellStyle name="20% - Акцент3 2 2 2 2 5 3" xfId="10575"/>
    <cellStyle name="20% - Акцент3 2 2 2 2 5 3 2" xfId="10576"/>
    <cellStyle name="20% - Акцент3 2 2 2 2 5 4" xfId="10577"/>
    <cellStyle name="20% - Акцент3 2 2 2 2 5 5" xfId="10578"/>
    <cellStyle name="20% - Акцент3 2 2 2 2 5 6" xfId="10579"/>
    <cellStyle name="20% - Акцент3 2 2 2 2 5 7" xfId="10580"/>
    <cellStyle name="20% - Акцент3 2 2 2 2 5 8" xfId="10581"/>
    <cellStyle name="20% - Акцент3 2 2 2 2 5 9" xfId="10582"/>
    <cellStyle name="20% - Акцент3 2 2 2 2 6" xfId="10583"/>
    <cellStyle name="20% - Акцент3 2 2 2 2 6 2" xfId="10584"/>
    <cellStyle name="20% - Акцент3 2 2 2 2 6 2 2" xfId="10585"/>
    <cellStyle name="20% - Акцент3 2 2 2 2 6 2 2 2" xfId="10586"/>
    <cellStyle name="20% - Акцент3 2 2 2 2 6 2 3" xfId="10587"/>
    <cellStyle name="20% - Акцент3 2 2 2 2 6 2 4" xfId="10588"/>
    <cellStyle name="20% - Акцент3 2 2 2 2 6 2 5" xfId="10589"/>
    <cellStyle name="20% - Акцент3 2 2 2 2 6 2 6" xfId="10590"/>
    <cellStyle name="20% - Акцент3 2 2 2 2 6 2 7" xfId="10591"/>
    <cellStyle name="20% - Акцент3 2 2 2 2 6 3" xfId="10592"/>
    <cellStyle name="20% - Акцент3 2 2 2 2 6 3 2" xfId="10593"/>
    <cellStyle name="20% - Акцент3 2 2 2 2 6 4" xfId="10594"/>
    <cellStyle name="20% - Акцент3 2 2 2 2 6 5" xfId="10595"/>
    <cellStyle name="20% - Акцент3 2 2 2 2 6 6" xfId="10596"/>
    <cellStyle name="20% - Акцент3 2 2 2 2 6 7" xfId="10597"/>
    <cellStyle name="20% - Акцент3 2 2 2 2 6 8" xfId="10598"/>
    <cellStyle name="20% - Акцент3 2 2 2 2 6 9" xfId="10599"/>
    <cellStyle name="20% - Акцент3 2 2 2 2 7" xfId="10600"/>
    <cellStyle name="20% - Акцент3 2 2 2 2 7 2" xfId="10601"/>
    <cellStyle name="20% - Акцент3 2 2 2 2 7 2 2" xfId="10602"/>
    <cellStyle name="20% - Акцент3 2 2 2 2 7 2 3" xfId="10603"/>
    <cellStyle name="20% - Акцент3 2 2 2 2 7 3" xfId="10604"/>
    <cellStyle name="20% - Акцент3 2 2 2 2 7 4" xfId="10605"/>
    <cellStyle name="20% - Акцент3 2 2 2 2 7 5" xfId="10606"/>
    <cellStyle name="20% - Акцент3 2 2 2 2 7 6" xfId="10607"/>
    <cellStyle name="20% - Акцент3 2 2 2 2 7 7" xfId="10608"/>
    <cellStyle name="20% - Акцент3 2 2 2 2 8" xfId="10609"/>
    <cellStyle name="20% - Акцент3 2 2 2 2 8 2" xfId="10610"/>
    <cellStyle name="20% - Акцент3 2 2 2 2 8 2 2" xfId="10611"/>
    <cellStyle name="20% - Акцент3 2 2 2 2 8 2 3" xfId="10612"/>
    <cellStyle name="20% - Акцент3 2 2 2 2 8 3" xfId="10613"/>
    <cellStyle name="20% - Акцент3 2 2 2 2 8 4" xfId="10614"/>
    <cellStyle name="20% - Акцент3 2 2 2 2 8 5" xfId="10615"/>
    <cellStyle name="20% - Акцент3 2 2 2 2 8 6" xfId="10616"/>
    <cellStyle name="20% - Акцент3 2 2 2 2 8 7" xfId="10617"/>
    <cellStyle name="20% - Акцент3 2 2 2 2 9" xfId="10618"/>
    <cellStyle name="20% - Акцент3 2 2 2 2 9 2" xfId="10619"/>
    <cellStyle name="20% - Акцент3 2 2 2 2 9 3" xfId="10620"/>
    <cellStyle name="20% - Акцент3 2 2 2 3" xfId="10621"/>
    <cellStyle name="20% - Акцент3 2 2 2 3 10" xfId="10622"/>
    <cellStyle name="20% - Акцент3 2 2 2 3 11" xfId="10623"/>
    <cellStyle name="20% - Акцент3 2 2 2 3 12" xfId="10624"/>
    <cellStyle name="20% - Акцент3 2 2 2 3 13" xfId="10625"/>
    <cellStyle name="20% - Акцент3 2 2 2 3 2" xfId="10626"/>
    <cellStyle name="20% - Акцент3 2 2 2 3 2 10" xfId="10627"/>
    <cellStyle name="20% - Акцент3 2 2 2 3 2 2" xfId="10628"/>
    <cellStyle name="20% - Акцент3 2 2 2 3 2 2 2" xfId="10629"/>
    <cellStyle name="20% - Акцент3 2 2 2 3 2 2 2 2" xfId="10630"/>
    <cellStyle name="20% - Акцент3 2 2 2 3 2 2 2 2 2" xfId="10631"/>
    <cellStyle name="20% - Акцент3 2 2 2 3 2 2 2 3" xfId="10632"/>
    <cellStyle name="20% - Акцент3 2 2 2 3 2 2 2 4" xfId="10633"/>
    <cellStyle name="20% - Акцент3 2 2 2 3 2 2 2 5" xfId="10634"/>
    <cellStyle name="20% - Акцент3 2 2 2 3 2 2 2 6" xfId="10635"/>
    <cellStyle name="20% - Акцент3 2 2 2 3 2 2 2 7" xfId="10636"/>
    <cellStyle name="20% - Акцент3 2 2 2 3 2 2 3" xfId="10637"/>
    <cellStyle name="20% - Акцент3 2 2 2 3 2 2 3 2" xfId="10638"/>
    <cellStyle name="20% - Акцент3 2 2 2 3 2 2 4" xfId="10639"/>
    <cellStyle name="20% - Акцент3 2 2 2 3 2 2 5" xfId="10640"/>
    <cellStyle name="20% - Акцент3 2 2 2 3 2 2 6" xfId="10641"/>
    <cellStyle name="20% - Акцент3 2 2 2 3 2 2 7" xfId="10642"/>
    <cellStyle name="20% - Акцент3 2 2 2 3 2 2 8" xfId="10643"/>
    <cellStyle name="20% - Акцент3 2 2 2 3 2 2 9" xfId="10644"/>
    <cellStyle name="20% - Акцент3 2 2 2 3 2 3" xfId="10645"/>
    <cellStyle name="20% - Акцент3 2 2 2 3 2 3 2" xfId="10646"/>
    <cellStyle name="20% - Акцент3 2 2 2 3 2 3 2 2" xfId="10647"/>
    <cellStyle name="20% - Акцент3 2 2 2 3 2 3 3" xfId="10648"/>
    <cellStyle name="20% - Акцент3 2 2 2 3 2 3 4" xfId="10649"/>
    <cellStyle name="20% - Акцент3 2 2 2 3 2 3 5" xfId="10650"/>
    <cellStyle name="20% - Акцент3 2 2 2 3 2 3 6" xfId="10651"/>
    <cellStyle name="20% - Акцент3 2 2 2 3 2 3 7" xfId="10652"/>
    <cellStyle name="20% - Акцент3 2 2 2 3 2 4" xfId="10653"/>
    <cellStyle name="20% - Акцент3 2 2 2 3 2 4 2" xfId="10654"/>
    <cellStyle name="20% - Акцент3 2 2 2 3 2 5" xfId="10655"/>
    <cellStyle name="20% - Акцент3 2 2 2 3 2 6" xfId="10656"/>
    <cellStyle name="20% - Акцент3 2 2 2 3 2 7" xfId="10657"/>
    <cellStyle name="20% - Акцент3 2 2 2 3 2 8" xfId="10658"/>
    <cellStyle name="20% - Акцент3 2 2 2 3 2 9" xfId="10659"/>
    <cellStyle name="20% - Акцент3 2 2 2 3 3" xfId="10660"/>
    <cellStyle name="20% - Акцент3 2 2 2 3 3 10" xfId="10661"/>
    <cellStyle name="20% - Акцент3 2 2 2 3 3 2" xfId="10662"/>
    <cellStyle name="20% - Акцент3 2 2 2 3 3 2 2" xfId="10663"/>
    <cellStyle name="20% - Акцент3 2 2 2 3 3 2 2 2" xfId="10664"/>
    <cellStyle name="20% - Акцент3 2 2 2 3 3 2 2 2 2" xfId="10665"/>
    <cellStyle name="20% - Акцент3 2 2 2 3 3 2 2 3" xfId="10666"/>
    <cellStyle name="20% - Акцент3 2 2 2 3 3 2 2 4" xfId="10667"/>
    <cellStyle name="20% - Акцент3 2 2 2 3 3 2 2 5" xfId="10668"/>
    <cellStyle name="20% - Акцент3 2 2 2 3 3 2 2 6" xfId="10669"/>
    <cellStyle name="20% - Акцент3 2 2 2 3 3 2 2 7" xfId="10670"/>
    <cellStyle name="20% - Акцент3 2 2 2 3 3 2 3" xfId="10671"/>
    <cellStyle name="20% - Акцент3 2 2 2 3 3 2 3 2" xfId="10672"/>
    <cellStyle name="20% - Акцент3 2 2 2 3 3 2 4" xfId="10673"/>
    <cellStyle name="20% - Акцент3 2 2 2 3 3 2 5" xfId="10674"/>
    <cellStyle name="20% - Акцент3 2 2 2 3 3 2 6" xfId="10675"/>
    <cellStyle name="20% - Акцент3 2 2 2 3 3 2 7" xfId="10676"/>
    <cellStyle name="20% - Акцент3 2 2 2 3 3 2 8" xfId="10677"/>
    <cellStyle name="20% - Акцент3 2 2 2 3 3 2 9" xfId="10678"/>
    <cellStyle name="20% - Акцент3 2 2 2 3 3 3" xfId="10679"/>
    <cellStyle name="20% - Акцент3 2 2 2 3 3 3 2" xfId="10680"/>
    <cellStyle name="20% - Акцент3 2 2 2 3 3 3 2 2" xfId="10681"/>
    <cellStyle name="20% - Акцент3 2 2 2 3 3 3 3" xfId="10682"/>
    <cellStyle name="20% - Акцент3 2 2 2 3 3 3 4" xfId="10683"/>
    <cellStyle name="20% - Акцент3 2 2 2 3 3 3 5" xfId="10684"/>
    <cellStyle name="20% - Акцент3 2 2 2 3 3 3 6" xfId="10685"/>
    <cellStyle name="20% - Акцент3 2 2 2 3 3 3 7" xfId="10686"/>
    <cellStyle name="20% - Акцент3 2 2 2 3 3 4" xfId="10687"/>
    <cellStyle name="20% - Акцент3 2 2 2 3 3 4 2" xfId="10688"/>
    <cellStyle name="20% - Акцент3 2 2 2 3 3 5" xfId="10689"/>
    <cellStyle name="20% - Акцент3 2 2 2 3 3 6" xfId="10690"/>
    <cellStyle name="20% - Акцент3 2 2 2 3 3 7" xfId="10691"/>
    <cellStyle name="20% - Акцент3 2 2 2 3 3 8" xfId="10692"/>
    <cellStyle name="20% - Акцент3 2 2 2 3 3 9" xfId="10693"/>
    <cellStyle name="20% - Акцент3 2 2 2 3 4" xfId="10694"/>
    <cellStyle name="20% - Акцент3 2 2 2 3 4 2" xfId="10695"/>
    <cellStyle name="20% - Акцент3 2 2 2 3 4 2 2" xfId="10696"/>
    <cellStyle name="20% - Акцент3 2 2 2 3 4 2 2 2" xfId="10697"/>
    <cellStyle name="20% - Акцент3 2 2 2 3 4 2 3" xfId="10698"/>
    <cellStyle name="20% - Акцент3 2 2 2 3 4 2 4" xfId="10699"/>
    <cellStyle name="20% - Акцент3 2 2 2 3 4 2 5" xfId="10700"/>
    <cellStyle name="20% - Акцент3 2 2 2 3 4 2 6" xfId="10701"/>
    <cellStyle name="20% - Акцент3 2 2 2 3 4 2 7" xfId="10702"/>
    <cellStyle name="20% - Акцент3 2 2 2 3 4 3" xfId="10703"/>
    <cellStyle name="20% - Акцент3 2 2 2 3 4 3 2" xfId="10704"/>
    <cellStyle name="20% - Акцент3 2 2 2 3 4 4" xfId="10705"/>
    <cellStyle name="20% - Акцент3 2 2 2 3 4 5" xfId="10706"/>
    <cellStyle name="20% - Акцент3 2 2 2 3 4 6" xfId="10707"/>
    <cellStyle name="20% - Акцент3 2 2 2 3 4 7" xfId="10708"/>
    <cellStyle name="20% - Акцент3 2 2 2 3 4 8" xfId="10709"/>
    <cellStyle name="20% - Акцент3 2 2 2 3 4 9" xfId="10710"/>
    <cellStyle name="20% - Акцент3 2 2 2 3 5" xfId="10711"/>
    <cellStyle name="20% - Акцент3 2 2 2 3 5 2" xfId="10712"/>
    <cellStyle name="20% - Акцент3 2 2 2 3 5 2 2" xfId="10713"/>
    <cellStyle name="20% - Акцент3 2 2 2 3 5 2 2 2" xfId="10714"/>
    <cellStyle name="20% - Акцент3 2 2 2 3 5 2 3" xfId="10715"/>
    <cellStyle name="20% - Акцент3 2 2 2 3 5 2 4" xfId="10716"/>
    <cellStyle name="20% - Акцент3 2 2 2 3 5 2 5" xfId="10717"/>
    <cellStyle name="20% - Акцент3 2 2 2 3 5 2 6" xfId="10718"/>
    <cellStyle name="20% - Акцент3 2 2 2 3 5 2 7" xfId="10719"/>
    <cellStyle name="20% - Акцент3 2 2 2 3 5 3" xfId="10720"/>
    <cellStyle name="20% - Акцент3 2 2 2 3 5 3 2" xfId="10721"/>
    <cellStyle name="20% - Акцент3 2 2 2 3 5 4" xfId="10722"/>
    <cellStyle name="20% - Акцент3 2 2 2 3 5 5" xfId="10723"/>
    <cellStyle name="20% - Акцент3 2 2 2 3 5 6" xfId="10724"/>
    <cellStyle name="20% - Акцент3 2 2 2 3 5 7" xfId="10725"/>
    <cellStyle name="20% - Акцент3 2 2 2 3 5 8" xfId="10726"/>
    <cellStyle name="20% - Акцент3 2 2 2 3 5 9" xfId="10727"/>
    <cellStyle name="20% - Акцент3 2 2 2 3 6" xfId="10728"/>
    <cellStyle name="20% - Акцент3 2 2 2 3 6 2" xfId="10729"/>
    <cellStyle name="20% - Акцент3 2 2 2 3 6 2 2" xfId="10730"/>
    <cellStyle name="20% - Акцент3 2 2 2 3 6 3" xfId="10731"/>
    <cellStyle name="20% - Акцент3 2 2 2 3 6 4" xfId="10732"/>
    <cellStyle name="20% - Акцент3 2 2 2 3 6 5" xfId="10733"/>
    <cellStyle name="20% - Акцент3 2 2 2 3 6 6" xfId="10734"/>
    <cellStyle name="20% - Акцент3 2 2 2 3 6 7" xfId="10735"/>
    <cellStyle name="20% - Акцент3 2 2 2 3 7" xfId="10736"/>
    <cellStyle name="20% - Акцент3 2 2 2 3 7 2" xfId="10737"/>
    <cellStyle name="20% - Акцент3 2 2 2 3 8" xfId="10738"/>
    <cellStyle name="20% - Акцент3 2 2 2 3 9" xfId="10739"/>
    <cellStyle name="20% - Акцент3 2 2 2 4" xfId="10740"/>
    <cellStyle name="20% - Акцент3 2 2 2 4 10" xfId="10741"/>
    <cellStyle name="20% - Акцент3 2 2 2 4 11" xfId="10742"/>
    <cellStyle name="20% - Акцент3 2 2 2 4 12" xfId="10743"/>
    <cellStyle name="20% - Акцент3 2 2 2 4 13" xfId="10744"/>
    <cellStyle name="20% - Акцент3 2 2 2 4 2" xfId="10745"/>
    <cellStyle name="20% - Акцент3 2 2 2 4 2 10" xfId="10746"/>
    <cellStyle name="20% - Акцент3 2 2 2 4 2 2" xfId="10747"/>
    <cellStyle name="20% - Акцент3 2 2 2 4 2 2 2" xfId="10748"/>
    <cellStyle name="20% - Акцент3 2 2 2 4 2 2 2 2" xfId="10749"/>
    <cellStyle name="20% - Акцент3 2 2 2 4 2 2 2 2 2" xfId="10750"/>
    <cellStyle name="20% - Акцент3 2 2 2 4 2 2 2 3" xfId="10751"/>
    <cellStyle name="20% - Акцент3 2 2 2 4 2 2 2 4" xfId="10752"/>
    <cellStyle name="20% - Акцент3 2 2 2 4 2 2 2 5" xfId="10753"/>
    <cellStyle name="20% - Акцент3 2 2 2 4 2 2 2 6" xfId="10754"/>
    <cellStyle name="20% - Акцент3 2 2 2 4 2 2 2 7" xfId="10755"/>
    <cellStyle name="20% - Акцент3 2 2 2 4 2 2 3" xfId="10756"/>
    <cellStyle name="20% - Акцент3 2 2 2 4 2 2 3 2" xfId="10757"/>
    <cellStyle name="20% - Акцент3 2 2 2 4 2 2 4" xfId="10758"/>
    <cellStyle name="20% - Акцент3 2 2 2 4 2 2 5" xfId="10759"/>
    <cellStyle name="20% - Акцент3 2 2 2 4 2 2 6" xfId="10760"/>
    <cellStyle name="20% - Акцент3 2 2 2 4 2 2 7" xfId="10761"/>
    <cellStyle name="20% - Акцент3 2 2 2 4 2 2 8" xfId="10762"/>
    <cellStyle name="20% - Акцент3 2 2 2 4 2 2 9" xfId="10763"/>
    <cellStyle name="20% - Акцент3 2 2 2 4 2 3" xfId="10764"/>
    <cellStyle name="20% - Акцент3 2 2 2 4 2 3 2" xfId="10765"/>
    <cellStyle name="20% - Акцент3 2 2 2 4 2 3 2 2" xfId="10766"/>
    <cellStyle name="20% - Акцент3 2 2 2 4 2 3 3" xfId="10767"/>
    <cellStyle name="20% - Акцент3 2 2 2 4 2 3 4" xfId="10768"/>
    <cellStyle name="20% - Акцент3 2 2 2 4 2 3 5" xfId="10769"/>
    <cellStyle name="20% - Акцент3 2 2 2 4 2 3 6" xfId="10770"/>
    <cellStyle name="20% - Акцент3 2 2 2 4 2 3 7" xfId="10771"/>
    <cellStyle name="20% - Акцент3 2 2 2 4 2 4" xfId="10772"/>
    <cellStyle name="20% - Акцент3 2 2 2 4 2 4 2" xfId="10773"/>
    <cellStyle name="20% - Акцент3 2 2 2 4 2 5" xfId="10774"/>
    <cellStyle name="20% - Акцент3 2 2 2 4 2 6" xfId="10775"/>
    <cellStyle name="20% - Акцент3 2 2 2 4 2 7" xfId="10776"/>
    <cellStyle name="20% - Акцент3 2 2 2 4 2 8" xfId="10777"/>
    <cellStyle name="20% - Акцент3 2 2 2 4 2 9" xfId="10778"/>
    <cellStyle name="20% - Акцент3 2 2 2 4 3" xfId="10779"/>
    <cellStyle name="20% - Акцент3 2 2 2 4 3 10" xfId="10780"/>
    <cellStyle name="20% - Акцент3 2 2 2 4 3 2" xfId="10781"/>
    <cellStyle name="20% - Акцент3 2 2 2 4 3 2 2" xfId="10782"/>
    <cellStyle name="20% - Акцент3 2 2 2 4 3 2 2 2" xfId="10783"/>
    <cellStyle name="20% - Акцент3 2 2 2 4 3 2 2 2 2" xfId="10784"/>
    <cellStyle name="20% - Акцент3 2 2 2 4 3 2 2 3" xfId="10785"/>
    <cellStyle name="20% - Акцент3 2 2 2 4 3 2 2 4" xfId="10786"/>
    <cellStyle name="20% - Акцент3 2 2 2 4 3 2 2 5" xfId="10787"/>
    <cellStyle name="20% - Акцент3 2 2 2 4 3 2 2 6" xfId="10788"/>
    <cellStyle name="20% - Акцент3 2 2 2 4 3 2 2 7" xfId="10789"/>
    <cellStyle name="20% - Акцент3 2 2 2 4 3 2 3" xfId="10790"/>
    <cellStyle name="20% - Акцент3 2 2 2 4 3 2 3 2" xfId="10791"/>
    <cellStyle name="20% - Акцент3 2 2 2 4 3 2 4" xfId="10792"/>
    <cellStyle name="20% - Акцент3 2 2 2 4 3 2 5" xfId="10793"/>
    <cellStyle name="20% - Акцент3 2 2 2 4 3 2 6" xfId="10794"/>
    <cellStyle name="20% - Акцент3 2 2 2 4 3 2 7" xfId="10795"/>
    <cellStyle name="20% - Акцент3 2 2 2 4 3 2 8" xfId="10796"/>
    <cellStyle name="20% - Акцент3 2 2 2 4 3 2 9" xfId="10797"/>
    <cellStyle name="20% - Акцент3 2 2 2 4 3 3" xfId="10798"/>
    <cellStyle name="20% - Акцент3 2 2 2 4 3 3 2" xfId="10799"/>
    <cellStyle name="20% - Акцент3 2 2 2 4 3 3 2 2" xfId="10800"/>
    <cellStyle name="20% - Акцент3 2 2 2 4 3 3 3" xfId="10801"/>
    <cellStyle name="20% - Акцент3 2 2 2 4 3 3 4" xfId="10802"/>
    <cellStyle name="20% - Акцент3 2 2 2 4 3 3 5" xfId="10803"/>
    <cellStyle name="20% - Акцент3 2 2 2 4 3 3 6" xfId="10804"/>
    <cellStyle name="20% - Акцент3 2 2 2 4 3 3 7" xfId="10805"/>
    <cellStyle name="20% - Акцент3 2 2 2 4 3 4" xfId="10806"/>
    <cellStyle name="20% - Акцент3 2 2 2 4 3 4 2" xfId="10807"/>
    <cellStyle name="20% - Акцент3 2 2 2 4 3 5" xfId="10808"/>
    <cellStyle name="20% - Акцент3 2 2 2 4 3 6" xfId="10809"/>
    <cellStyle name="20% - Акцент3 2 2 2 4 3 7" xfId="10810"/>
    <cellStyle name="20% - Акцент3 2 2 2 4 3 8" xfId="10811"/>
    <cellStyle name="20% - Акцент3 2 2 2 4 3 9" xfId="10812"/>
    <cellStyle name="20% - Акцент3 2 2 2 4 4" xfId="10813"/>
    <cellStyle name="20% - Акцент3 2 2 2 4 4 2" xfId="10814"/>
    <cellStyle name="20% - Акцент3 2 2 2 4 4 2 2" xfId="10815"/>
    <cellStyle name="20% - Акцент3 2 2 2 4 4 2 2 2" xfId="10816"/>
    <cellStyle name="20% - Акцент3 2 2 2 4 4 2 3" xfId="10817"/>
    <cellStyle name="20% - Акцент3 2 2 2 4 4 2 4" xfId="10818"/>
    <cellStyle name="20% - Акцент3 2 2 2 4 4 2 5" xfId="10819"/>
    <cellStyle name="20% - Акцент3 2 2 2 4 4 2 6" xfId="10820"/>
    <cellStyle name="20% - Акцент3 2 2 2 4 4 2 7" xfId="10821"/>
    <cellStyle name="20% - Акцент3 2 2 2 4 4 3" xfId="10822"/>
    <cellStyle name="20% - Акцент3 2 2 2 4 4 3 2" xfId="10823"/>
    <cellStyle name="20% - Акцент3 2 2 2 4 4 4" xfId="10824"/>
    <cellStyle name="20% - Акцент3 2 2 2 4 4 5" xfId="10825"/>
    <cellStyle name="20% - Акцент3 2 2 2 4 4 6" xfId="10826"/>
    <cellStyle name="20% - Акцент3 2 2 2 4 4 7" xfId="10827"/>
    <cellStyle name="20% - Акцент3 2 2 2 4 4 8" xfId="10828"/>
    <cellStyle name="20% - Акцент3 2 2 2 4 4 9" xfId="10829"/>
    <cellStyle name="20% - Акцент3 2 2 2 4 5" xfId="10830"/>
    <cellStyle name="20% - Акцент3 2 2 2 4 5 2" xfId="10831"/>
    <cellStyle name="20% - Акцент3 2 2 2 4 5 2 2" xfId="10832"/>
    <cellStyle name="20% - Акцент3 2 2 2 4 5 2 2 2" xfId="10833"/>
    <cellStyle name="20% - Акцент3 2 2 2 4 5 2 3" xfId="10834"/>
    <cellStyle name="20% - Акцент3 2 2 2 4 5 2 4" xfId="10835"/>
    <cellStyle name="20% - Акцент3 2 2 2 4 5 2 5" xfId="10836"/>
    <cellStyle name="20% - Акцент3 2 2 2 4 5 2 6" xfId="10837"/>
    <cellStyle name="20% - Акцент3 2 2 2 4 5 2 7" xfId="10838"/>
    <cellStyle name="20% - Акцент3 2 2 2 4 5 3" xfId="10839"/>
    <cellStyle name="20% - Акцент3 2 2 2 4 5 3 2" xfId="10840"/>
    <cellStyle name="20% - Акцент3 2 2 2 4 5 4" xfId="10841"/>
    <cellStyle name="20% - Акцент3 2 2 2 4 5 5" xfId="10842"/>
    <cellStyle name="20% - Акцент3 2 2 2 4 5 6" xfId="10843"/>
    <cellStyle name="20% - Акцент3 2 2 2 4 5 7" xfId="10844"/>
    <cellStyle name="20% - Акцент3 2 2 2 4 5 8" xfId="10845"/>
    <cellStyle name="20% - Акцент3 2 2 2 4 5 9" xfId="10846"/>
    <cellStyle name="20% - Акцент3 2 2 2 4 6" xfId="10847"/>
    <cellStyle name="20% - Акцент3 2 2 2 4 6 2" xfId="10848"/>
    <cellStyle name="20% - Акцент3 2 2 2 4 6 2 2" xfId="10849"/>
    <cellStyle name="20% - Акцент3 2 2 2 4 6 3" xfId="10850"/>
    <cellStyle name="20% - Акцент3 2 2 2 4 6 4" xfId="10851"/>
    <cellStyle name="20% - Акцент3 2 2 2 4 6 5" xfId="10852"/>
    <cellStyle name="20% - Акцент3 2 2 2 4 6 6" xfId="10853"/>
    <cellStyle name="20% - Акцент3 2 2 2 4 6 7" xfId="10854"/>
    <cellStyle name="20% - Акцент3 2 2 2 4 7" xfId="10855"/>
    <cellStyle name="20% - Акцент3 2 2 2 4 7 2" xfId="10856"/>
    <cellStyle name="20% - Акцент3 2 2 2 4 8" xfId="10857"/>
    <cellStyle name="20% - Акцент3 2 2 2 4 9" xfId="10858"/>
    <cellStyle name="20% - Акцент3 2 2 2 5" xfId="10859"/>
    <cellStyle name="20% - Акцент3 2 2 2 5 10" xfId="10860"/>
    <cellStyle name="20% - Акцент3 2 2 2 5 2" xfId="10861"/>
    <cellStyle name="20% - Акцент3 2 2 2 5 2 2" xfId="10862"/>
    <cellStyle name="20% - Акцент3 2 2 2 5 2 2 2" xfId="10863"/>
    <cellStyle name="20% - Акцент3 2 2 2 5 2 2 2 2" xfId="10864"/>
    <cellStyle name="20% - Акцент3 2 2 2 5 2 2 3" xfId="10865"/>
    <cellStyle name="20% - Акцент3 2 2 2 5 2 2 4" xfId="10866"/>
    <cellStyle name="20% - Акцент3 2 2 2 5 2 2 5" xfId="10867"/>
    <cellStyle name="20% - Акцент3 2 2 2 5 2 2 6" xfId="10868"/>
    <cellStyle name="20% - Акцент3 2 2 2 5 2 2 7" xfId="10869"/>
    <cellStyle name="20% - Акцент3 2 2 2 5 2 3" xfId="10870"/>
    <cellStyle name="20% - Акцент3 2 2 2 5 2 3 2" xfId="10871"/>
    <cellStyle name="20% - Акцент3 2 2 2 5 2 4" xfId="10872"/>
    <cellStyle name="20% - Акцент3 2 2 2 5 2 5" xfId="10873"/>
    <cellStyle name="20% - Акцент3 2 2 2 5 2 6" xfId="10874"/>
    <cellStyle name="20% - Акцент3 2 2 2 5 2 7" xfId="10875"/>
    <cellStyle name="20% - Акцент3 2 2 2 5 2 8" xfId="10876"/>
    <cellStyle name="20% - Акцент3 2 2 2 5 2 9" xfId="10877"/>
    <cellStyle name="20% - Акцент3 2 2 2 5 3" xfId="10878"/>
    <cellStyle name="20% - Акцент3 2 2 2 5 3 2" xfId="10879"/>
    <cellStyle name="20% - Акцент3 2 2 2 5 3 2 2" xfId="10880"/>
    <cellStyle name="20% - Акцент3 2 2 2 5 3 3" xfId="10881"/>
    <cellStyle name="20% - Акцент3 2 2 2 5 3 4" xfId="10882"/>
    <cellStyle name="20% - Акцент3 2 2 2 5 3 5" xfId="10883"/>
    <cellStyle name="20% - Акцент3 2 2 2 5 3 6" xfId="10884"/>
    <cellStyle name="20% - Акцент3 2 2 2 5 3 7" xfId="10885"/>
    <cellStyle name="20% - Акцент3 2 2 2 5 4" xfId="10886"/>
    <cellStyle name="20% - Акцент3 2 2 2 5 4 2" xfId="10887"/>
    <cellStyle name="20% - Акцент3 2 2 2 5 5" xfId="10888"/>
    <cellStyle name="20% - Акцент3 2 2 2 5 6" xfId="10889"/>
    <cellStyle name="20% - Акцент3 2 2 2 5 7" xfId="10890"/>
    <cellStyle name="20% - Акцент3 2 2 2 5 8" xfId="10891"/>
    <cellStyle name="20% - Акцент3 2 2 2 5 9" xfId="10892"/>
    <cellStyle name="20% - Акцент3 2 2 2 6" xfId="10893"/>
    <cellStyle name="20% - Акцент3 2 2 2 6 10" xfId="10894"/>
    <cellStyle name="20% - Акцент3 2 2 2 6 2" xfId="10895"/>
    <cellStyle name="20% - Акцент3 2 2 2 6 2 2" xfId="10896"/>
    <cellStyle name="20% - Акцент3 2 2 2 6 2 2 2" xfId="10897"/>
    <cellStyle name="20% - Акцент3 2 2 2 6 2 2 2 2" xfId="10898"/>
    <cellStyle name="20% - Акцент3 2 2 2 6 2 2 3" xfId="10899"/>
    <cellStyle name="20% - Акцент3 2 2 2 6 2 2 4" xfId="10900"/>
    <cellStyle name="20% - Акцент3 2 2 2 6 2 2 5" xfId="10901"/>
    <cellStyle name="20% - Акцент3 2 2 2 6 2 2 6" xfId="10902"/>
    <cellStyle name="20% - Акцент3 2 2 2 6 2 2 7" xfId="10903"/>
    <cellStyle name="20% - Акцент3 2 2 2 6 2 3" xfId="10904"/>
    <cellStyle name="20% - Акцент3 2 2 2 6 2 3 2" xfId="10905"/>
    <cellStyle name="20% - Акцент3 2 2 2 6 2 4" xfId="10906"/>
    <cellStyle name="20% - Акцент3 2 2 2 6 2 5" xfId="10907"/>
    <cellStyle name="20% - Акцент3 2 2 2 6 2 6" xfId="10908"/>
    <cellStyle name="20% - Акцент3 2 2 2 6 2 7" xfId="10909"/>
    <cellStyle name="20% - Акцент3 2 2 2 6 2 8" xfId="10910"/>
    <cellStyle name="20% - Акцент3 2 2 2 6 2 9" xfId="10911"/>
    <cellStyle name="20% - Акцент3 2 2 2 6 3" xfId="10912"/>
    <cellStyle name="20% - Акцент3 2 2 2 6 3 2" xfId="10913"/>
    <cellStyle name="20% - Акцент3 2 2 2 6 3 2 2" xfId="10914"/>
    <cellStyle name="20% - Акцент3 2 2 2 6 3 3" xfId="10915"/>
    <cellStyle name="20% - Акцент3 2 2 2 6 3 4" xfId="10916"/>
    <cellStyle name="20% - Акцент3 2 2 2 6 3 5" xfId="10917"/>
    <cellStyle name="20% - Акцент3 2 2 2 6 3 6" xfId="10918"/>
    <cellStyle name="20% - Акцент3 2 2 2 6 3 7" xfId="10919"/>
    <cellStyle name="20% - Акцент3 2 2 2 6 4" xfId="10920"/>
    <cellStyle name="20% - Акцент3 2 2 2 6 4 2" xfId="10921"/>
    <cellStyle name="20% - Акцент3 2 2 2 6 5" xfId="10922"/>
    <cellStyle name="20% - Акцент3 2 2 2 6 6" xfId="10923"/>
    <cellStyle name="20% - Акцент3 2 2 2 6 7" xfId="10924"/>
    <cellStyle name="20% - Акцент3 2 2 2 6 8" xfId="10925"/>
    <cellStyle name="20% - Акцент3 2 2 2 6 9" xfId="10926"/>
    <cellStyle name="20% - Акцент3 2 2 2 7" xfId="10927"/>
    <cellStyle name="20% - Акцент3 2 2 2 7 2" xfId="10928"/>
    <cellStyle name="20% - Акцент3 2 2 2 7 2 2" xfId="10929"/>
    <cellStyle name="20% - Акцент3 2 2 2 7 2 2 2" xfId="10930"/>
    <cellStyle name="20% - Акцент3 2 2 2 7 2 3" xfId="10931"/>
    <cellStyle name="20% - Акцент3 2 2 2 7 2 4" xfId="10932"/>
    <cellStyle name="20% - Акцент3 2 2 2 7 2 5" xfId="10933"/>
    <cellStyle name="20% - Акцент3 2 2 2 7 2 6" xfId="10934"/>
    <cellStyle name="20% - Акцент3 2 2 2 7 2 7" xfId="10935"/>
    <cellStyle name="20% - Акцент3 2 2 2 7 3" xfId="10936"/>
    <cellStyle name="20% - Акцент3 2 2 2 7 3 2" xfId="10937"/>
    <cellStyle name="20% - Акцент3 2 2 2 7 4" xfId="10938"/>
    <cellStyle name="20% - Акцент3 2 2 2 7 5" xfId="10939"/>
    <cellStyle name="20% - Акцент3 2 2 2 7 6" xfId="10940"/>
    <cellStyle name="20% - Акцент3 2 2 2 7 7" xfId="10941"/>
    <cellStyle name="20% - Акцент3 2 2 2 7 8" xfId="10942"/>
    <cellStyle name="20% - Акцент3 2 2 2 7 9" xfId="10943"/>
    <cellStyle name="20% - Акцент3 2 2 2 8" xfId="10944"/>
    <cellStyle name="20% - Акцент3 2 2 2 8 2" xfId="10945"/>
    <cellStyle name="20% - Акцент3 2 2 2 8 2 2" xfId="10946"/>
    <cellStyle name="20% - Акцент3 2 2 2 8 2 2 2" xfId="10947"/>
    <cellStyle name="20% - Акцент3 2 2 2 8 2 3" xfId="10948"/>
    <cellStyle name="20% - Акцент3 2 2 2 8 2 4" xfId="10949"/>
    <cellStyle name="20% - Акцент3 2 2 2 8 2 5" xfId="10950"/>
    <cellStyle name="20% - Акцент3 2 2 2 8 2 6" xfId="10951"/>
    <cellStyle name="20% - Акцент3 2 2 2 8 2 7" xfId="10952"/>
    <cellStyle name="20% - Акцент3 2 2 2 8 3" xfId="10953"/>
    <cellStyle name="20% - Акцент3 2 2 2 8 3 2" xfId="10954"/>
    <cellStyle name="20% - Акцент3 2 2 2 8 4" xfId="10955"/>
    <cellStyle name="20% - Акцент3 2 2 2 8 5" xfId="10956"/>
    <cellStyle name="20% - Акцент3 2 2 2 8 6" xfId="10957"/>
    <cellStyle name="20% - Акцент3 2 2 2 8 7" xfId="10958"/>
    <cellStyle name="20% - Акцент3 2 2 2 8 8" xfId="10959"/>
    <cellStyle name="20% - Акцент3 2 2 2 8 9" xfId="10960"/>
    <cellStyle name="20% - Акцент3 2 2 2 9" xfId="10961"/>
    <cellStyle name="20% - Акцент3 2 2 2 9 2" xfId="10962"/>
    <cellStyle name="20% - Акцент3 2 2 2 9 2 2" xfId="10963"/>
    <cellStyle name="20% - Акцент3 2 2 2 9 2 2 2" xfId="10964"/>
    <cellStyle name="20% - Акцент3 2 2 2 9 2 3" xfId="10965"/>
    <cellStyle name="20% - Акцент3 2 2 2 9 2 4" xfId="10966"/>
    <cellStyle name="20% - Акцент3 2 2 2 9 2 5" xfId="10967"/>
    <cellStyle name="20% - Акцент3 2 2 2 9 2 6" xfId="10968"/>
    <cellStyle name="20% - Акцент3 2 2 2 9 2 7" xfId="10969"/>
    <cellStyle name="20% - Акцент3 2 2 2 9 3" xfId="10970"/>
    <cellStyle name="20% - Акцент3 2 2 2 9 3 2" xfId="10971"/>
    <cellStyle name="20% - Акцент3 2 2 2 9 4" xfId="10972"/>
    <cellStyle name="20% - Акцент3 2 2 2 9 5" xfId="10973"/>
    <cellStyle name="20% - Акцент3 2 2 2 9 6" xfId="10974"/>
    <cellStyle name="20% - Акцент3 2 2 2 9 7" xfId="10975"/>
    <cellStyle name="20% - Акцент3 2 2 2 9 8" xfId="10976"/>
    <cellStyle name="20% - Акцент3 2 2 2 9 9" xfId="10977"/>
    <cellStyle name="20% - Акцент3 2 2 20" xfId="10978"/>
    <cellStyle name="20% - Акцент3 2 2 21" xfId="10979"/>
    <cellStyle name="20% - Акцент3 2 2 22" xfId="10980"/>
    <cellStyle name="20% - Акцент3 2 2 3" xfId="10981"/>
    <cellStyle name="20% - Акцент3 2 2 3 10" xfId="10982"/>
    <cellStyle name="20% - Акцент3 2 2 3 10 2" xfId="10983"/>
    <cellStyle name="20% - Акцент3 2 2 3 10 2 2" xfId="10984"/>
    <cellStyle name="20% - Акцент3 2 2 3 10 2 3" xfId="10985"/>
    <cellStyle name="20% - Акцент3 2 2 3 10 3" xfId="10986"/>
    <cellStyle name="20% - Акцент3 2 2 3 10 4" xfId="10987"/>
    <cellStyle name="20% - Акцент3 2 2 3 10 5" xfId="10988"/>
    <cellStyle name="20% - Акцент3 2 2 3 10 6" xfId="10989"/>
    <cellStyle name="20% - Акцент3 2 2 3 10 7" xfId="10990"/>
    <cellStyle name="20% - Акцент3 2 2 3 11" xfId="10991"/>
    <cellStyle name="20% - Акцент3 2 2 3 11 2" xfId="10992"/>
    <cellStyle name="20% - Акцент3 2 2 3 11 2 2" xfId="10993"/>
    <cellStyle name="20% - Акцент3 2 2 3 11 2 3" xfId="10994"/>
    <cellStyle name="20% - Акцент3 2 2 3 11 3" xfId="10995"/>
    <cellStyle name="20% - Акцент3 2 2 3 11 4" xfId="10996"/>
    <cellStyle name="20% - Акцент3 2 2 3 11 5" xfId="10997"/>
    <cellStyle name="20% - Акцент3 2 2 3 11 6" xfId="10998"/>
    <cellStyle name="20% - Акцент3 2 2 3 11 7" xfId="10999"/>
    <cellStyle name="20% - Акцент3 2 2 3 12" xfId="11000"/>
    <cellStyle name="20% - Акцент3 2 2 3 12 2" xfId="11001"/>
    <cellStyle name="20% - Акцент3 2 2 3 12 3" xfId="11002"/>
    <cellStyle name="20% - Акцент3 2 2 3 13" xfId="11003"/>
    <cellStyle name="20% - Акцент3 2 2 3 13 2" xfId="11004"/>
    <cellStyle name="20% - Акцент3 2 2 3 14" xfId="11005"/>
    <cellStyle name="20% - Акцент3 2 2 3 15" xfId="11006"/>
    <cellStyle name="20% - Акцент3 2 2 3 16" xfId="11007"/>
    <cellStyle name="20% - Акцент3 2 2 3 17" xfId="11008"/>
    <cellStyle name="20% - Акцент3 2 2 3 18" xfId="11009"/>
    <cellStyle name="20% - Акцент3 2 2 3 2" xfId="11010"/>
    <cellStyle name="20% - Акцент3 2 2 3 2 10" xfId="11011"/>
    <cellStyle name="20% - Акцент3 2 2 3 2 11" xfId="11012"/>
    <cellStyle name="20% - Акцент3 2 2 3 2 12" xfId="11013"/>
    <cellStyle name="20% - Акцент3 2 2 3 2 13" xfId="11014"/>
    <cellStyle name="20% - Акцент3 2 2 3 2 14" xfId="11015"/>
    <cellStyle name="20% - Акцент3 2 2 3 2 2" xfId="11016"/>
    <cellStyle name="20% - Акцент3 2 2 3 2 2 10" xfId="11017"/>
    <cellStyle name="20% - Акцент3 2 2 3 2 2 2" xfId="11018"/>
    <cellStyle name="20% - Акцент3 2 2 3 2 2 2 2" xfId="11019"/>
    <cellStyle name="20% - Акцент3 2 2 3 2 2 2 2 2" xfId="11020"/>
    <cellStyle name="20% - Акцент3 2 2 3 2 2 2 2 2 2" xfId="11021"/>
    <cellStyle name="20% - Акцент3 2 2 3 2 2 2 2 3" xfId="11022"/>
    <cellStyle name="20% - Акцент3 2 2 3 2 2 2 2 4" xfId="11023"/>
    <cellStyle name="20% - Акцент3 2 2 3 2 2 2 2 5" xfId="11024"/>
    <cellStyle name="20% - Акцент3 2 2 3 2 2 2 2 6" xfId="11025"/>
    <cellStyle name="20% - Акцент3 2 2 3 2 2 2 2 7" xfId="11026"/>
    <cellStyle name="20% - Акцент3 2 2 3 2 2 2 3" xfId="11027"/>
    <cellStyle name="20% - Акцент3 2 2 3 2 2 2 3 2" xfId="11028"/>
    <cellStyle name="20% - Акцент3 2 2 3 2 2 2 4" xfId="11029"/>
    <cellStyle name="20% - Акцент3 2 2 3 2 2 2 5" xfId="11030"/>
    <cellStyle name="20% - Акцент3 2 2 3 2 2 2 6" xfId="11031"/>
    <cellStyle name="20% - Акцент3 2 2 3 2 2 2 7" xfId="11032"/>
    <cellStyle name="20% - Акцент3 2 2 3 2 2 2 8" xfId="11033"/>
    <cellStyle name="20% - Акцент3 2 2 3 2 2 2 9" xfId="11034"/>
    <cellStyle name="20% - Акцент3 2 2 3 2 2 3" xfId="11035"/>
    <cellStyle name="20% - Акцент3 2 2 3 2 2 3 2" xfId="11036"/>
    <cellStyle name="20% - Акцент3 2 2 3 2 2 3 2 2" xfId="11037"/>
    <cellStyle name="20% - Акцент3 2 2 3 2 2 3 3" xfId="11038"/>
    <cellStyle name="20% - Акцент3 2 2 3 2 2 3 4" xfId="11039"/>
    <cellStyle name="20% - Акцент3 2 2 3 2 2 3 5" xfId="11040"/>
    <cellStyle name="20% - Акцент3 2 2 3 2 2 3 6" xfId="11041"/>
    <cellStyle name="20% - Акцент3 2 2 3 2 2 3 7" xfId="11042"/>
    <cellStyle name="20% - Акцент3 2 2 3 2 2 4" xfId="11043"/>
    <cellStyle name="20% - Акцент3 2 2 3 2 2 4 2" xfId="11044"/>
    <cellStyle name="20% - Акцент3 2 2 3 2 2 5" xfId="11045"/>
    <cellStyle name="20% - Акцент3 2 2 3 2 2 6" xfId="11046"/>
    <cellStyle name="20% - Акцент3 2 2 3 2 2 7" xfId="11047"/>
    <cellStyle name="20% - Акцент3 2 2 3 2 2 8" xfId="11048"/>
    <cellStyle name="20% - Акцент3 2 2 3 2 2 9" xfId="11049"/>
    <cellStyle name="20% - Акцент3 2 2 3 2 3" xfId="11050"/>
    <cellStyle name="20% - Акцент3 2 2 3 2 3 10" xfId="11051"/>
    <cellStyle name="20% - Акцент3 2 2 3 2 3 2" xfId="11052"/>
    <cellStyle name="20% - Акцент3 2 2 3 2 3 2 2" xfId="11053"/>
    <cellStyle name="20% - Акцент3 2 2 3 2 3 2 2 2" xfId="11054"/>
    <cellStyle name="20% - Акцент3 2 2 3 2 3 2 2 2 2" xfId="11055"/>
    <cellStyle name="20% - Акцент3 2 2 3 2 3 2 2 3" xfId="11056"/>
    <cellStyle name="20% - Акцент3 2 2 3 2 3 2 2 4" xfId="11057"/>
    <cellStyle name="20% - Акцент3 2 2 3 2 3 2 2 5" xfId="11058"/>
    <cellStyle name="20% - Акцент3 2 2 3 2 3 2 2 6" xfId="11059"/>
    <cellStyle name="20% - Акцент3 2 2 3 2 3 2 2 7" xfId="11060"/>
    <cellStyle name="20% - Акцент3 2 2 3 2 3 2 3" xfId="11061"/>
    <cellStyle name="20% - Акцент3 2 2 3 2 3 2 3 2" xfId="11062"/>
    <cellStyle name="20% - Акцент3 2 2 3 2 3 2 4" xfId="11063"/>
    <cellStyle name="20% - Акцент3 2 2 3 2 3 2 5" xfId="11064"/>
    <cellStyle name="20% - Акцент3 2 2 3 2 3 2 6" xfId="11065"/>
    <cellStyle name="20% - Акцент3 2 2 3 2 3 2 7" xfId="11066"/>
    <cellStyle name="20% - Акцент3 2 2 3 2 3 2 8" xfId="11067"/>
    <cellStyle name="20% - Акцент3 2 2 3 2 3 2 9" xfId="11068"/>
    <cellStyle name="20% - Акцент3 2 2 3 2 3 3" xfId="11069"/>
    <cellStyle name="20% - Акцент3 2 2 3 2 3 3 2" xfId="11070"/>
    <cellStyle name="20% - Акцент3 2 2 3 2 3 3 2 2" xfId="11071"/>
    <cellStyle name="20% - Акцент3 2 2 3 2 3 3 3" xfId="11072"/>
    <cellStyle name="20% - Акцент3 2 2 3 2 3 3 4" xfId="11073"/>
    <cellStyle name="20% - Акцент3 2 2 3 2 3 3 5" xfId="11074"/>
    <cellStyle name="20% - Акцент3 2 2 3 2 3 3 6" xfId="11075"/>
    <cellStyle name="20% - Акцент3 2 2 3 2 3 3 7" xfId="11076"/>
    <cellStyle name="20% - Акцент3 2 2 3 2 3 4" xfId="11077"/>
    <cellStyle name="20% - Акцент3 2 2 3 2 3 4 2" xfId="11078"/>
    <cellStyle name="20% - Акцент3 2 2 3 2 3 5" xfId="11079"/>
    <cellStyle name="20% - Акцент3 2 2 3 2 3 6" xfId="11080"/>
    <cellStyle name="20% - Акцент3 2 2 3 2 3 7" xfId="11081"/>
    <cellStyle name="20% - Акцент3 2 2 3 2 3 8" xfId="11082"/>
    <cellStyle name="20% - Акцент3 2 2 3 2 3 9" xfId="11083"/>
    <cellStyle name="20% - Акцент3 2 2 3 2 4" xfId="11084"/>
    <cellStyle name="20% - Акцент3 2 2 3 2 4 10" xfId="11085"/>
    <cellStyle name="20% - Акцент3 2 2 3 2 4 2" xfId="11086"/>
    <cellStyle name="20% - Акцент3 2 2 3 2 4 2 2" xfId="11087"/>
    <cellStyle name="20% - Акцент3 2 2 3 2 4 2 2 2" xfId="11088"/>
    <cellStyle name="20% - Акцент3 2 2 3 2 4 2 2 2 2" xfId="11089"/>
    <cellStyle name="20% - Акцент3 2 2 3 2 4 2 2 3" xfId="11090"/>
    <cellStyle name="20% - Акцент3 2 2 3 2 4 2 2 4" xfId="11091"/>
    <cellStyle name="20% - Акцент3 2 2 3 2 4 2 2 5" xfId="11092"/>
    <cellStyle name="20% - Акцент3 2 2 3 2 4 2 2 6" xfId="11093"/>
    <cellStyle name="20% - Акцент3 2 2 3 2 4 2 2 7" xfId="11094"/>
    <cellStyle name="20% - Акцент3 2 2 3 2 4 2 3" xfId="11095"/>
    <cellStyle name="20% - Акцент3 2 2 3 2 4 2 3 2" xfId="11096"/>
    <cellStyle name="20% - Акцент3 2 2 3 2 4 2 4" xfId="11097"/>
    <cellStyle name="20% - Акцент3 2 2 3 2 4 2 5" xfId="11098"/>
    <cellStyle name="20% - Акцент3 2 2 3 2 4 2 6" xfId="11099"/>
    <cellStyle name="20% - Акцент3 2 2 3 2 4 2 7" xfId="11100"/>
    <cellStyle name="20% - Акцент3 2 2 3 2 4 2 8" xfId="11101"/>
    <cellStyle name="20% - Акцент3 2 2 3 2 4 2 9" xfId="11102"/>
    <cellStyle name="20% - Акцент3 2 2 3 2 4 3" xfId="11103"/>
    <cellStyle name="20% - Акцент3 2 2 3 2 4 3 2" xfId="11104"/>
    <cellStyle name="20% - Акцент3 2 2 3 2 4 3 2 2" xfId="11105"/>
    <cellStyle name="20% - Акцент3 2 2 3 2 4 3 3" xfId="11106"/>
    <cellStyle name="20% - Акцент3 2 2 3 2 4 3 4" xfId="11107"/>
    <cellStyle name="20% - Акцент3 2 2 3 2 4 3 5" xfId="11108"/>
    <cellStyle name="20% - Акцент3 2 2 3 2 4 3 6" xfId="11109"/>
    <cellStyle name="20% - Акцент3 2 2 3 2 4 3 7" xfId="11110"/>
    <cellStyle name="20% - Акцент3 2 2 3 2 4 4" xfId="11111"/>
    <cellStyle name="20% - Акцент3 2 2 3 2 4 4 2" xfId="11112"/>
    <cellStyle name="20% - Акцент3 2 2 3 2 4 5" xfId="11113"/>
    <cellStyle name="20% - Акцент3 2 2 3 2 4 6" xfId="11114"/>
    <cellStyle name="20% - Акцент3 2 2 3 2 4 7" xfId="11115"/>
    <cellStyle name="20% - Акцент3 2 2 3 2 4 8" xfId="11116"/>
    <cellStyle name="20% - Акцент3 2 2 3 2 4 9" xfId="11117"/>
    <cellStyle name="20% - Акцент3 2 2 3 2 5" xfId="11118"/>
    <cellStyle name="20% - Акцент3 2 2 3 2 5 2" xfId="11119"/>
    <cellStyle name="20% - Акцент3 2 2 3 2 5 2 2" xfId="11120"/>
    <cellStyle name="20% - Акцент3 2 2 3 2 5 2 2 2" xfId="11121"/>
    <cellStyle name="20% - Акцент3 2 2 3 2 5 2 3" xfId="11122"/>
    <cellStyle name="20% - Акцент3 2 2 3 2 5 2 4" xfId="11123"/>
    <cellStyle name="20% - Акцент3 2 2 3 2 5 2 5" xfId="11124"/>
    <cellStyle name="20% - Акцент3 2 2 3 2 5 2 6" xfId="11125"/>
    <cellStyle name="20% - Акцент3 2 2 3 2 5 2 7" xfId="11126"/>
    <cellStyle name="20% - Акцент3 2 2 3 2 5 3" xfId="11127"/>
    <cellStyle name="20% - Акцент3 2 2 3 2 5 3 2" xfId="11128"/>
    <cellStyle name="20% - Акцент3 2 2 3 2 5 4" xfId="11129"/>
    <cellStyle name="20% - Акцент3 2 2 3 2 5 5" xfId="11130"/>
    <cellStyle name="20% - Акцент3 2 2 3 2 5 6" xfId="11131"/>
    <cellStyle name="20% - Акцент3 2 2 3 2 5 7" xfId="11132"/>
    <cellStyle name="20% - Акцент3 2 2 3 2 5 8" xfId="11133"/>
    <cellStyle name="20% - Акцент3 2 2 3 2 5 9" xfId="11134"/>
    <cellStyle name="20% - Акцент3 2 2 3 2 6" xfId="11135"/>
    <cellStyle name="20% - Акцент3 2 2 3 2 6 2" xfId="11136"/>
    <cellStyle name="20% - Акцент3 2 2 3 2 6 2 2" xfId="11137"/>
    <cellStyle name="20% - Акцент3 2 2 3 2 6 2 2 2" xfId="11138"/>
    <cellStyle name="20% - Акцент3 2 2 3 2 6 2 3" xfId="11139"/>
    <cellStyle name="20% - Акцент3 2 2 3 2 6 2 4" xfId="11140"/>
    <cellStyle name="20% - Акцент3 2 2 3 2 6 2 5" xfId="11141"/>
    <cellStyle name="20% - Акцент3 2 2 3 2 6 2 6" xfId="11142"/>
    <cellStyle name="20% - Акцент3 2 2 3 2 6 2 7" xfId="11143"/>
    <cellStyle name="20% - Акцент3 2 2 3 2 6 3" xfId="11144"/>
    <cellStyle name="20% - Акцент3 2 2 3 2 6 3 2" xfId="11145"/>
    <cellStyle name="20% - Акцент3 2 2 3 2 6 4" xfId="11146"/>
    <cellStyle name="20% - Акцент3 2 2 3 2 6 5" xfId="11147"/>
    <cellStyle name="20% - Акцент3 2 2 3 2 6 6" xfId="11148"/>
    <cellStyle name="20% - Акцент3 2 2 3 2 6 7" xfId="11149"/>
    <cellStyle name="20% - Акцент3 2 2 3 2 6 8" xfId="11150"/>
    <cellStyle name="20% - Акцент3 2 2 3 2 6 9" xfId="11151"/>
    <cellStyle name="20% - Акцент3 2 2 3 2 7" xfId="11152"/>
    <cellStyle name="20% - Акцент3 2 2 3 2 7 2" xfId="11153"/>
    <cellStyle name="20% - Акцент3 2 2 3 2 7 2 2" xfId="11154"/>
    <cellStyle name="20% - Акцент3 2 2 3 2 7 3" xfId="11155"/>
    <cellStyle name="20% - Акцент3 2 2 3 2 7 4" xfId="11156"/>
    <cellStyle name="20% - Акцент3 2 2 3 2 7 5" xfId="11157"/>
    <cellStyle name="20% - Акцент3 2 2 3 2 7 6" xfId="11158"/>
    <cellStyle name="20% - Акцент3 2 2 3 2 7 7" xfId="11159"/>
    <cellStyle name="20% - Акцент3 2 2 3 2 8" xfId="11160"/>
    <cellStyle name="20% - Акцент3 2 2 3 2 8 2" xfId="11161"/>
    <cellStyle name="20% - Акцент3 2 2 3 2 9" xfId="11162"/>
    <cellStyle name="20% - Акцент3 2 2 3 3" xfId="11163"/>
    <cellStyle name="20% - Акцент3 2 2 3 3 10" xfId="11164"/>
    <cellStyle name="20% - Акцент3 2 2 3 3 11" xfId="11165"/>
    <cellStyle name="20% - Акцент3 2 2 3 3 12" xfId="11166"/>
    <cellStyle name="20% - Акцент3 2 2 3 3 13" xfId="11167"/>
    <cellStyle name="20% - Акцент3 2 2 3 3 2" xfId="11168"/>
    <cellStyle name="20% - Акцент3 2 2 3 3 2 10" xfId="11169"/>
    <cellStyle name="20% - Акцент3 2 2 3 3 2 2" xfId="11170"/>
    <cellStyle name="20% - Акцент3 2 2 3 3 2 2 2" xfId="11171"/>
    <cellStyle name="20% - Акцент3 2 2 3 3 2 2 2 2" xfId="11172"/>
    <cellStyle name="20% - Акцент3 2 2 3 3 2 2 2 2 2" xfId="11173"/>
    <cellStyle name="20% - Акцент3 2 2 3 3 2 2 2 3" xfId="11174"/>
    <cellStyle name="20% - Акцент3 2 2 3 3 2 2 2 4" xfId="11175"/>
    <cellStyle name="20% - Акцент3 2 2 3 3 2 2 2 5" xfId="11176"/>
    <cellStyle name="20% - Акцент3 2 2 3 3 2 2 2 6" xfId="11177"/>
    <cellStyle name="20% - Акцент3 2 2 3 3 2 2 2 7" xfId="11178"/>
    <cellStyle name="20% - Акцент3 2 2 3 3 2 2 3" xfId="11179"/>
    <cellStyle name="20% - Акцент3 2 2 3 3 2 2 3 2" xfId="11180"/>
    <cellStyle name="20% - Акцент3 2 2 3 3 2 2 4" xfId="11181"/>
    <cellStyle name="20% - Акцент3 2 2 3 3 2 2 5" xfId="11182"/>
    <cellStyle name="20% - Акцент3 2 2 3 3 2 2 6" xfId="11183"/>
    <cellStyle name="20% - Акцент3 2 2 3 3 2 2 7" xfId="11184"/>
    <cellStyle name="20% - Акцент3 2 2 3 3 2 2 8" xfId="11185"/>
    <cellStyle name="20% - Акцент3 2 2 3 3 2 2 9" xfId="11186"/>
    <cellStyle name="20% - Акцент3 2 2 3 3 2 3" xfId="11187"/>
    <cellStyle name="20% - Акцент3 2 2 3 3 2 3 2" xfId="11188"/>
    <cellStyle name="20% - Акцент3 2 2 3 3 2 3 2 2" xfId="11189"/>
    <cellStyle name="20% - Акцент3 2 2 3 3 2 3 3" xfId="11190"/>
    <cellStyle name="20% - Акцент3 2 2 3 3 2 3 4" xfId="11191"/>
    <cellStyle name="20% - Акцент3 2 2 3 3 2 3 5" xfId="11192"/>
    <cellStyle name="20% - Акцент3 2 2 3 3 2 3 6" xfId="11193"/>
    <cellStyle name="20% - Акцент3 2 2 3 3 2 3 7" xfId="11194"/>
    <cellStyle name="20% - Акцент3 2 2 3 3 2 4" xfId="11195"/>
    <cellStyle name="20% - Акцент3 2 2 3 3 2 4 2" xfId="11196"/>
    <cellStyle name="20% - Акцент3 2 2 3 3 2 5" xfId="11197"/>
    <cellStyle name="20% - Акцент3 2 2 3 3 2 6" xfId="11198"/>
    <cellStyle name="20% - Акцент3 2 2 3 3 2 7" xfId="11199"/>
    <cellStyle name="20% - Акцент3 2 2 3 3 2 8" xfId="11200"/>
    <cellStyle name="20% - Акцент3 2 2 3 3 2 9" xfId="11201"/>
    <cellStyle name="20% - Акцент3 2 2 3 3 3" xfId="11202"/>
    <cellStyle name="20% - Акцент3 2 2 3 3 3 10" xfId="11203"/>
    <cellStyle name="20% - Акцент3 2 2 3 3 3 2" xfId="11204"/>
    <cellStyle name="20% - Акцент3 2 2 3 3 3 2 2" xfId="11205"/>
    <cellStyle name="20% - Акцент3 2 2 3 3 3 2 2 2" xfId="11206"/>
    <cellStyle name="20% - Акцент3 2 2 3 3 3 2 2 2 2" xfId="11207"/>
    <cellStyle name="20% - Акцент3 2 2 3 3 3 2 2 3" xfId="11208"/>
    <cellStyle name="20% - Акцент3 2 2 3 3 3 2 2 4" xfId="11209"/>
    <cellStyle name="20% - Акцент3 2 2 3 3 3 2 2 5" xfId="11210"/>
    <cellStyle name="20% - Акцент3 2 2 3 3 3 2 2 6" xfId="11211"/>
    <cellStyle name="20% - Акцент3 2 2 3 3 3 2 2 7" xfId="11212"/>
    <cellStyle name="20% - Акцент3 2 2 3 3 3 2 3" xfId="11213"/>
    <cellStyle name="20% - Акцент3 2 2 3 3 3 2 3 2" xfId="11214"/>
    <cellStyle name="20% - Акцент3 2 2 3 3 3 2 4" xfId="11215"/>
    <cellStyle name="20% - Акцент3 2 2 3 3 3 2 5" xfId="11216"/>
    <cellStyle name="20% - Акцент3 2 2 3 3 3 2 6" xfId="11217"/>
    <cellStyle name="20% - Акцент3 2 2 3 3 3 2 7" xfId="11218"/>
    <cellStyle name="20% - Акцент3 2 2 3 3 3 2 8" xfId="11219"/>
    <cellStyle name="20% - Акцент3 2 2 3 3 3 2 9" xfId="11220"/>
    <cellStyle name="20% - Акцент3 2 2 3 3 3 3" xfId="11221"/>
    <cellStyle name="20% - Акцент3 2 2 3 3 3 3 2" xfId="11222"/>
    <cellStyle name="20% - Акцент3 2 2 3 3 3 3 2 2" xfId="11223"/>
    <cellStyle name="20% - Акцент3 2 2 3 3 3 3 3" xfId="11224"/>
    <cellStyle name="20% - Акцент3 2 2 3 3 3 3 4" xfId="11225"/>
    <cellStyle name="20% - Акцент3 2 2 3 3 3 3 5" xfId="11226"/>
    <cellStyle name="20% - Акцент3 2 2 3 3 3 3 6" xfId="11227"/>
    <cellStyle name="20% - Акцент3 2 2 3 3 3 3 7" xfId="11228"/>
    <cellStyle name="20% - Акцент3 2 2 3 3 3 4" xfId="11229"/>
    <cellStyle name="20% - Акцент3 2 2 3 3 3 4 2" xfId="11230"/>
    <cellStyle name="20% - Акцент3 2 2 3 3 3 5" xfId="11231"/>
    <cellStyle name="20% - Акцент3 2 2 3 3 3 6" xfId="11232"/>
    <cellStyle name="20% - Акцент3 2 2 3 3 3 7" xfId="11233"/>
    <cellStyle name="20% - Акцент3 2 2 3 3 3 8" xfId="11234"/>
    <cellStyle name="20% - Акцент3 2 2 3 3 3 9" xfId="11235"/>
    <cellStyle name="20% - Акцент3 2 2 3 3 4" xfId="11236"/>
    <cellStyle name="20% - Акцент3 2 2 3 3 4 2" xfId="11237"/>
    <cellStyle name="20% - Акцент3 2 2 3 3 4 2 2" xfId="11238"/>
    <cellStyle name="20% - Акцент3 2 2 3 3 4 2 2 2" xfId="11239"/>
    <cellStyle name="20% - Акцент3 2 2 3 3 4 2 3" xfId="11240"/>
    <cellStyle name="20% - Акцент3 2 2 3 3 4 2 4" xfId="11241"/>
    <cellStyle name="20% - Акцент3 2 2 3 3 4 2 5" xfId="11242"/>
    <cellStyle name="20% - Акцент3 2 2 3 3 4 2 6" xfId="11243"/>
    <cellStyle name="20% - Акцент3 2 2 3 3 4 2 7" xfId="11244"/>
    <cellStyle name="20% - Акцент3 2 2 3 3 4 3" xfId="11245"/>
    <cellStyle name="20% - Акцент3 2 2 3 3 4 3 2" xfId="11246"/>
    <cellStyle name="20% - Акцент3 2 2 3 3 4 4" xfId="11247"/>
    <cellStyle name="20% - Акцент3 2 2 3 3 4 5" xfId="11248"/>
    <cellStyle name="20% - Акцент3 2 2 3 3 4 6" xfId="11249"/>
    <cellStyle name="20% - Акцент3 2 2 3 3 4 7" xfId="11250"/>
    <cellStyle name="20% - Акцент3 2 2 3 3 4 8" xfId="11251"/>
    <cellStyle name="20% - Акцент3 2 2 3 3 4 9" xfId="11252"/>
    <cellStyle name="20% - Акцент3 2 2 3 3 5" xfId="11253"/>
    <cellStyle name="20% - Акцент3 2 2 3 3 5 2" xfId="11254"/>
    <cellStyle name="20% - Акцент3 2 2 3 3 5 2 2" xfId="11255"/>
    <cellStyle name="20% - Акцент3 2 2 3 3 5 2 2 2" xfId="11256"/>
    <cellStyle name="20% - Акцент3 2 2 3 3 5 2 3" xfId="11257"/>
    <cellStyle name="20% - Акцент3 2 2 3 3 5 2 4" xfId="11258"/>
    <cellStyle name="20% - Акцент3 2 2 3 3 5 2 5" xfId="11259"/>
    <cellStyle name="20% - Акцент3 2 2 3 3 5 2 6" xfId="11260"/>
    <cellStyle name="20% - Акцент3 2 2 3 3 5 2 7" xfId="11261"/>
    <cellStyle name="20% - Акцент3 2 2 3 3 5 3" xfId="11262"/>
    <cellStyle name="20% - Акцент3 2 2 3 3 5 3 2" xfId="11263"/>
    <cellStyle name="20% - Акцент3 2 2 3 3 5 4" xfId="11264"/>
    <cellStyle name="20% - Акцент3 2 2 3 3 5 5" xfId="11265"/>
    <cellStyle name="20% - Акцент3 2 2 3 3 5 6" xfId="11266"/>
    <cellStyle name="20% - Акцент3 2 2 3 3 5 7" xfId="11267"/>
    <cellStyle name="20% - Акцент3 2 2 3 3 5 8" xfId="11268"/>
    <cellStyle name="20% - Акцент3 2 2 3 3 5 9" xfId="11269"/>
    <cellStyle name="20% - Акцент3 2 2 3 3 6" xfId="11270"/>
    <cellStyle name="20% - Акцент3 2 2 3 3 6 2" xfId="11271"/>
    <cellStyle name="20% - Акцент3 2 2 3 3 6 2 2" xfId="11272"/>
    <cellStyle name="20% - Акцент3 2 2 3 3 6 3" xfId="11273"/>
    <cellStyle name="20% - Акцент3 2 2 3 3 6 4" xfId="11274"/>
    <cellStyle name="20% - Акцент3 2 2 3 3 6 5" xfId="11275"/>
    <cellStyle name="20% - Акцент3 2 2 3 3 6 6" xfId="11276"/>
    <cellStyle name="20% - Акцент3 2 2 3 3 6 7" xfId="11277"/>
    <cellStyle name="20% - Акцент3 2 2 3 3 7" xfId="11278"/>
    <cellStyle name="20% - Акцент3 2 2 3 3 7 2" xfId="11279"/>
    <cellStyle name="20% - Акцент3 2 2 3 3 8" xfId="11280"/>
    <cellStyle name="20% - Акцент3 2 2 3 3 9" xfId="11281"/>
    <cellStyle name="20% - Акцент3 2 2 3 4" xfId="11282"/>
    <cellStyle name="20% - Акцент3 2 2 3 4 10" xfId="11283"/>
    <cellStyle name="20% - Акцент3 2 2 3 4 11" xfId="11284"/>
    <cellStyle name="20% - Акцент3 2 2 3 4 12" xfId="11285"/>
    <cellStyle name="20% - Акцент3 2 2 3 4 13" xfId="11286"/>
    <cellStyle name="20% - Акцент3 2 2 3 4 2" xfId="11287"/>
    <cellStyle name="20% - Акцент3 2 2 3 4 2 10" xfId="11288"/>
    <cellStyle name="20% - Акцент3 2 2 3 4 2 2" xfId="11289"/>
    <cellStyle name="20% - Акцент3 2 2 3 4 2 2 2" xfId="11290"/>
    <cellStyle name="20% - Акцент3 2 2 3 4 2 2 2 2" xfId="11291"/>
    <cellStyle name="20% - Акцент3 2 2 3 4 2 2 2 2 2" xfId="11292"/>
    <cellStyle name="20% - Акцент3 2 2 3 4 2 2 2 3" xfId="11293"/>
    <cellStyle name="20% - Акцент3 2 2 3 4 2 2 2 4" xfId="11294"/>
    <cellStyle name="20% - Акцент3 2 2 3 4 2 2 2 5" xfId="11295"/>
    <cellStyle name="20% - Акцент3 2 2 3 4 2 2 2 6" xfId="11296"/>
    <cellStyle name="20% - Акцент3 2 2 3 4 2 2 2 7" xfId="11297"/>
    <cellStyle name="20% - Акцент3 2 2 3 4 2 2 3" xfId="11298"/>
    <cellStyle name="20% - Акцент3 2 2 3 4 2 2 3 2" xfId="11299"/>
    <cellStyle name="20% - Акцент3 2 2 3 4 2 2 4" xfId="11300"/>
    <cellStyle name="20% - Акцент3 2 2 3 4 2 2 5" xfId="11301"/>
    <cellStyle name="20% - Акцент3 2 2 3 4 2 2 6" xfId="11302"/>
    <cellStyle name="20% - Акцент3 2 2 3 4 2 2 7" xfId="11303"/>
    <cellStyle name="20% - Акцент3 2 2 3 4 2 2 8" xfId="11304"/>
    <cellStyle name="20% - Акцент3 2 2 3 4 2 2 9" xfId="11305"/>
    <cellStyle name="20% - Акцент3 2 2 3 4 2 3" xfId="11306"/>
    <cellStyle name="20% - Акцент3 2 2 3 4 2 3 2" xfId="11307"/>
    <cellStyle name="20% - Акцент3 2 2 3 4 2 3 2 2" xfId="11308"/>
    <cellStyle name="20% - Акцент3 2 2 3 4 2 3 3" xfId="11309"/>
    <cellStyle name="20% - Акцент3 2 2 3 4 2 3 4" xfId="11310"/>
    <cellStyle name="20% - Акцент3 2 2 3 4 2 3 5" xfId="11311"/>
    <cellStyle name="20% - Акцент3 2 2 3 4 2 3 6" xfId="11312"/>
    <cellStyle name="20% - Акцент3 2 2 3 4 2 3 7" xfId="11313"/>
    <cellStyle name="20% - Акцент3 2 2 3 4 2 4" xfId="11314"/>
    <cellStyle name="20% - Акцент3 2 2 3 4 2 4 2" xfId="11315"/>
    <cellStyle name="20% - Акцент3 2 2 3 4 2 5" xfId="11316"/>
    <cellStyle name="20% - Акцент3 2 2 3 4 2 6" xfId="11317"/>
    <cellStyle name="20% - Акцент3 2 2 3 4 2 7" xfId="11318"/>
    <cellStyle name="20% - Акцент3 2 2 3 4 2 8" xfId="11319"/>
    <cellStyle name="20% - Акцент3 2 2 3 4 2 9" xfId="11320"/>
    <cellStyle name="20% - Акцент3 2 2 3 4 3" xfId="11321"/>
    <cellStyle name="20% - Акцент3 2 2 3 4 3 10" xfId="11322"/>
    <cellStyle name="20% - Акцент3 2 2 3 4 3 2" xfId="11323"/>
    <cellStyle name="20% - Акцент3 2 2 3 4 3 2 2" xfId="11324"/>
    <cellStyle name="20% - Акцент3 2 2 3 4 3 2 2 2" xfId="11325"/>
    <cellStyle name="20% - Акцент3 2 2 3 4 3 2 2 2 2" xfId="11326"/>
    <cellStyle name="20% - Акцент3 2 2 3 4 3 2 2 3" xfId="11327"/>
    <cellStyle name="20% - Акцент3 2 2 3 4 3 2 2 4" xfId="11328"/>
    <cellStyle name="20% - Акцент3 2 2 3 4 3 2 2 5" xfId="11329"/>
    <cellStyle name="20% - Акцент3 2 2 3 4 3 2 2 6" xfId="11330"/>
    <cellStyle name="20% - Акцент3 2 2 3 4 3 2 2 7" xfId="11331"/>
    <cellStyle name="20% - Акцент3 2 2 3 4 3 2 3" xfId="11332"/>
    <cellStyle name="20% - Акцент3 2 2 3 4 3 2 3 2" xfId="11333"/>
    <cellStyle name="20% - Акцент3 2 2 3 4 3 2 4" xfId="11334"/>
    <cellStyle name="20% - Акцент3 2 2 3 4 3 2 5" xfId="11335"/>
    <cellStyle name="20% - Акцент3 2 2 3 4 3 2 6" xfId="11336"/>
    <cellStyle name="20% - Акцент3 2 2 3 4 3 2 7" xfId="11337"/>
    <cellStyle name="20% - Акцент3 2 2 3 4 3 2 8" xfId="11338"/>
    <cellStyle name="20% - Акцент3 2 2 3 4 3 2 9" xfId="11339"/>
    <cellStyle name="20% - Акцент3 2 2 3 4 3 3" xfId="11340"/>
    <cellStyle name="20% - Акцент3 2 2 3 4 3 3 2" xfId="11341"/>
    <cellStyle name="20% - Акцент3 2 2 3 4 3 3 2 2" xfId="11342"/>
    <cellStyle name="20% - Акцент3 2 2 3 4 3 3 3" xfId="11343"/>
    <cellStyle name="20% - Акцент3 2 2 3 4 3 3 4" xfId="11344"/>
    <cellStyle name="20% - Акцент3 2 2 3 4 3 3 5" xfId="11345"/>
    <cellStyle name="20% - Акцент3 2 2 3 4 3 3 6" xfId="11346"/>
    <cellStyle name="20% - Акцент3 2 2 3 4 3 3 7" xfId="11347"/>
    <cellStyle name="20% - Акцент3 2 2 3 4 3 4" xfId="11348"/>
    <cellStyle name="20% - Акцент3 2 2 3 4 3 4 2" xfId="11349"/>
    <cellStyle name="20% - Акцент3 2 2 3 4 3 5" xfId="11350"/>
    <cellStyle name="20% - Акцент3 2 2 3 4 3 6" xfId="11351"/>
    <cellStyle name="20% - Акцент3 2 2 3 4 3 7" xfId="11352"/>
    <cellStyle name="20% - Акцент3 2 2 3 4 3 8" xfId="11353"/>
    <cellStyle name="20% - Акцент3 2 2 3 4 3 9" xfId="11354"/>
    <cellStyle name="20% - Акцент3 2 2 3 4 4" xfId="11355"/>
    <cellStyle name="20% - Акцент3 2 2 3 4 4 2" xfId="11356"/>
    <cellStyle name="20% - Акцент3 2 2 3 4 4 2 2" xfId="11357"/>
    <cellStyle name="20% - Акцент3 2 2 3 4 4 2 2 2" xfId="11358"/>
    <cellStyle name="20% - Акцент3 2 2 3 4 4 2 3" xfId="11359"/>
    <cellStyle name="20% - Акцент3 2 2 3 4 4 2 4" xfId="11360"/>
    <cellStyle name="20% - Акцент3 2 2 3 4 4 2 5" xfId="11361"/>
    <cellStyle name="20% - Акцент3 2 2 3 4 4 2 6" xfId="11362"/>
    <cellStyle name="20% - Акцент3 2 2 3 4 4 2 7" xfId="11363"/>
    <cellStyle name="20% - Акцент3 2 2 3 4 4 3" xfId="11364"/>
    <cellStyle name="20% - Акцент3 2 2 3 4 4 3 2" xfId="11365"/>
    <cellStyle name="20% - Акцент3 2 2 3 4 4 4" xfId="11366"/>
    <cellStyle name="20% - Акцент3 2 2 3 4 4 5" xfId="11367"/>
    <cellStyle name="20% - Акцент3 2 2 3 4 4 6" xfId="11368"/>
    <cellStyle name="20% - Акцент3 2 2 3 4 4 7" xfId="11369"/>
    <cellStyle name="20% - Акцент3 2 2 3 4 4 8" xfId="11370"/>
    <cellStyle name="20% - Акцент3 2 2 3 4 4 9" xfId="11371"/>
    <cellStyle name="20% - Акцент3 2 2 3 4 5" xfId="11372"/>
    <cellStyle name="20% - Акцент3 2 2 3 4 5 2" xfId="11373"/>
    <cellStyle name="20% - Акцент3 2 2 3 4 5 2 2" xfId="11374"/>
    <cellStyle name="20% - Акцент3 2 2 3 4 5 2 2 2" xfId="11375"/>
    <cellStyle name="20% - Акцент3 2 2 3 4 5 2 3" xfId="11376"/>
    <cellStyle name="20% - Акцент3 2 2 3 4 5 2 4" xfId="11377"/>
    <cellStyle name="20% - Акцент3 2 2 3 4 5 2 5" xfId="11378"/>
    <cellStyle name="20% - Акцент3 2 2 3 4 5 2 6" xfId="11379"/>
    <cellStyle name="20% - Акцент3 2 2 3 4 5 2 7" xfId="11380"/>
    <cellStyle name="20% - Акцент3 2 2 3 4 5 3" xfId="11381"/>
    <cellStyle name="20% - Акцент3 2 2 3 4 5 3 2" xfId="11382"/>
    <cellStyle name="20% - Акцент3 2 2 3 4 5 4" xfId="11383"/>
    <cellStyle name="20% - Акцент3 2 2 3 4 5 5" xfId="11384"/>
    <cellStyle name="20% - Акцент3 2 2 3 4 5 6" xfId="11385"/>
    <cellStyle name="20% - Акцент3 2 2 3 4 5 7" xfId="11386"/>
    <cellStyle name="20% - Акцент3 2 2 3 4 5 8" xfId="11387"/>
    <cellStyle name="20% - Акцент3 2 2 3 4 5 9" xfId="11388"/>
    <cellStyle name="20% - Акцент3 2 2 3 4 6" xfId="11389"/>
    <cellStyle name="20% - Акцент3 2 2 3 4 6 2" xfId="11390"/>
    <cellStyle name="20% - Акцент3 2 2 3 4 6 2 2" xfId="11391"/>
    <cellStyle name="20% - Акцент3 2 2 3 4 6 3" xfId="11392"/>
    <cellStyle name="20% - Акцент3 2 2 3 4 6 4" xfId="11393"/>
    <cellStyle name="20% - Акцент3 2 2 3 4 6 5" xfId="11394"/>
    <cellStyle name="20% - Акцент3 2 2 3 4 6 6" xfId="11395"/>
    <cellStyle name="20% - Акцент3 2 2 3 4 6 7" xfId="11396"/>
    <cellStyle name="20% - Акцент3 2 2 3 4 7" xfId="11397"/>
    <cellStyle name="20% - Акцент3 2 2 3 4 7 2" xfId="11398"/>
    <cellStyle name="20% - Акцент3 2 2 3 4 8" xfId="11399"/>
    <cellStyle name="20% - Акцент3 2 2 3 4 9" xfId="11400"/>
    <cellStyle name="20% - Акцент3 2 2 3 5" xfId="11401"/>
    <cellStyle name="20% - Акцент3 2 2 3 5 10" xfId="11402"/>
    <cellStyle name="20% - Акцент3 2 2 3 5 2" xfId="11403"/>
    <cellStyle name="20% - Акцент3 2 2 3 5 2 2" xfId="11404"/>
    <cellStyle name="20% - Акцент3 2 2 3 5 2 2 2" xfId="11405"/>
    <cellStyle name="20% - Акцент3 2 2 3 5 2 2 2 2" xfId="11406"/>
    <cellStyle name="20% - Акцент3 2 2 3 5 2 2 3" xfId="11407"/>
    <cellStyle name="20% - Акцент3 2 2 3 5 2 2 4" xfId="11408"/>
    <cellStyle name="20% - Акцент3 2 2 3 5 2 2 5" xfId="11409"/>
    <cellStyle name="20% - Акцент3 2 2 3 5 2 2 6" xfId="11410"/>
    <cellStyle name="20% - Акцент3 2 2 3 5 2 2 7" xfId="11411"/>
    <cellStyle name="20% - Акцент3 2 2 3 5 2 3" xfId="11412"/>
    <cellStyle name="20% - Акцент3 2 2 3 5 2 3 2" xfId="11413"/>
    <cellStyle name="20% - Акцент3 2 2 3 5 2 4" xfId="11414"/>
    <cellStyle name="20% - Акцент3 2 2 3 5 2 5" xfId="11415"/>
    <cellStyle name="20% - Акцент3 2 2 3 5 2 6" xfId="11416"/>
    <cellStyle name="20% - Акцент3 2 2 3 5 2 7" xfId="11417"/>
    <cellStyle name="20% - Акцент3 2 2 3 5 2 8" xfId="11418"/>
    <cellStyle name="20% - Акцент3 2 2 3 5 2 9" xfId="11419"/>
    <cellStyle name="20% - Акцент3 2 2 3 5 3" xfId="11420"/>
    <cellStyle name="20% - Акцент3 2 2 3 5 3 2" xfId="11421"/>
    <cellStyle name="20% - Акцент3 2 2 3 5 3 2 2" xfId="11422"/>
    <cellStyle name="20% - Акцент3 2 2 3 5 3 3" xfId="11423"/>
    <cellStyle name="20% - Акцент3 2 2 3 5 3 4" xfId="11424"/>
    <cellStyle name="20% - Акцент3 2 2 3 5 3 5" xfId="11425"/>
    <cellStyle name="20% - Акцент3 2 2 3 5 3 6" xfId="11426"/>
    <cellStyle name="20% - Акцент3 2 2 3 5 3 7" xfId="11427"/>
    <cellStyle name="20% - Акцент3 2 2 3 5 4" xfId="11428"/>
    <cellStyle name="20% - Акцент3 2 2 3 5 4 2" xfId="11429"/>
    <cellStyle name="20% - Акцент3 2 2 3 5 5" xfId="11430"/>
    <cellStyle name="20% - Акцент3 2 2 3 5 6" xfId="11431"/>
    <cellStyle name="20% - Акцент3 2 2 3 5 7" xfId="11432"/>
    <cellStyle name="20% - Акцент3 2 2 3 5 8" xfId="11433"/>
    <cellStyle name="20% - Акцент3 2 2 3 5 9" xfId="11434"/>
    <cellStyle name="20% - Акцент3 2 2 3 6" xfId="11435"/>
    <cellStyle name="20% - Акцент3 2 2 3 6 10" xfId="11436"/>
    <cellStyle name="20% - Акцент3 2 2 3 6 2" xfId="11437"/>
    <cellStyle name="20% - Акцент3 2 2 3 6 2 2" xfId="11438"/>
    <cellStyle name="20% - Акцент3 2 2 3 6 2 2 2" xfId="11439"/>
    <cellStyle name="20% - Акцент3 2 2 3 6 2 2 2 2" xfId="11440"/>
    <cellStyle name="20% - Акцент3 2 2 3 6 2 2 3" xfId="11441"/>
    <cellStyle name="20% - Акцент3 2 2 3 6 2 2 4" xfId="11442"/>
    <cellStyle name="20% - Акцент3 2 2 3 6 2 2 5" xfId="11443"/>
    <cellStyle name="20% - Акцент3 2 2 3 6 2 2 6" xfId="11444"/>
    <cellStyle name="20% - Акцент3 2 2 3 6 2 2 7" xfId="11445"/>
    <cellStyle name="20% - Акцент3 2 2 3 6 2 3" xfId="11446"/>
    <cellStyle name="20% - Акцент3 2 2 3 6 2 3 2" xfId="11447"/>
    <cellStyle name="20% - Акцент3 2 2 3 6 2 4" xfId="11448"/>
    <cellStyle name="20% - Акцент3 2 2 3 6 2 5" xfId="11449"/>
    <cellStyle name="20% - Акцент3 2 2 3 6 2 6" xfId="11450"/>
    <cellStyle name="20% - Акцент3 2 2 3 6 2 7" xfId="11451"/>
    <cellStyle name="20% - Акцент3 2 2 3 6 2 8" xfId="11452"/>
    <cellStyle name="20% - Акцент3 2 2 3 6 2 9" xfId="11453"/>
    <cellStyle name="20% - Акцент3 2 2 3 6 3" xfId="11454"/>
    <cellStyle name="20% - Акцент3 2 2 3 6 3 2" xfId="11455"/>
    <cellStyle name="20% - Акцент3 2 2 3 6 3 2 2" xfId="11456"/>
    <cellStyle name="20% - Акцент3 2 2 3 6 3 3" xfId="11457"/>
    <cellStyle name="20% - Акцент3 2 2 3 6 3 4" xfId="11458"/>
    <cellStyle name="20% - Акцент3 2 2 3 6 3 5" xfId="11459"/>
    <cellStyle name="20% - Акцент3 2 2 3 6 3 6" xfId="11460"/>
    <cellStyle name="20% - Акцент3 2 2 3 6 3 7" xfId="11461"/>
    <cellStyle name="20% - Акцент3 2 2 3 6 4" xfId="11462"/>
    <cellStyle name="20% - Акцент3 2 2 3 6 4 2" xfId="11463"/>
    <cellStyle name="20% - Акцент3 2 2 3 6 5" xfId="11464"/>
    <cellStyle name="20% - Акцент3 2 2 3 6 6" xfId="11465"/>
    <cellStyle name="20% - Акцент3 2 2 3 6 7" xfId="11466"/>
    <cellStyle name="20% - Акцент3 2 2 3 6 8" xfId="11467"/>
    <cellStyle name="20% - Акцент3 2 2 3 6 9" xfId="11468"/>
    <cellStyle name="20% - Акцент3 2 2 3 7" xfId="11469"/>
    <cellStyle name="20% - Акцент3 2 2 3 7 2" xfId="11470"/>
    <cellStyle name="20% - Акцент3 2 2 3 7 2 2" xfId="11471"/>
    <cellStyle name="20% - Акцент3 2 2 3 7 2 2 2" xfId="11472"/>
    <cellStyle name="20% - Акцент3 2 2 3 7 2 3" xfId="11473"/>
    <cellStyle name="20% - Акцент3 2 2 3 7 2 4" xfId="11474"/>
    <cellStyle name="20% - Акцент3 2 2 3 7 2 5" xfId="11475"/>
    <cellStyle name="20% - Акцент3 2 2 3 7 2 6" xfId="11476"/>
    <cellStyle name="20% - Акцент3 2 2 3 7 2 7" xfId="11477"/>
    <cellStyle name="20% - Акцент3 2 2 3 7 3" xfId="11478"/>
    <cellStyle name="20% - Акцент3 2 2 3 7 3 2" xfId="11479"/>
    <cellStyle name="20% - Акцент3 2 2 3 7 4" xfId="11480"/>
    <cellStyle name="20% - Акцент3 2 2 3 7 5" xfId="11481"/>
    <cellStyle name="20% - Акцент3 2 2 3 7 6" xfId="11482"/>
    <cellStyle name="20% - Акцент3 2 2 3 7 7" xfId="11483"/>
    <cellStyle name="20% - Акцент3 2 2 3 7 8" xfId="11484"/>
    <cellStyle name="20% - Акцент3 2 2 3 7 9" xfId="11485"/>
    <cellStyle name="20% - Акцент3 2 2 3 8" xfId="11486"/>
    <cellStyle name="20% - Акцент3 2 2 3 8 2" xfId="11487"/>
    <cellStyle name="20% - Акцент3 2 2 3 8 2 2" xfId="11488"/>
    <cellStyle name="20% - Акцент3 2 2 3 8 2 2 2" xfId="11489"/>
    <cellStyle name="20% - Акцент3 2 2 3 8 2 3" xfId="11490"/>
    <cellStyle name="20% - Акцент3 2 2 3 8 2 4" xfId="11491"/>
    <cellStyle name="20% - Акцент3 2 2 3 8 2 5" xfId="11492"/>
    <cellStyle name="20% - Акцент3 2 2 3 8 2 6" xfId="11493"/>
    <cellStyle name="20% - Акцент3 2 2 3 8 2 7" xfId="11494"/>
    <cellStyle name="20% - Акцент3 2 2 3 8 3" xfId="11495"/>
    <cellStyle name="20% - Акцент3 2 2 3 8 3 2" xfId="11496"/>
    <cellStyle name="20% - Акцент3 2 2 3 8 4" xfId="11497"/>
    <cellStyle name="20% - Акцент3 2 2 3 8 5" xfId="11498"/>
    <cellStyle name="20% - Акцент3 2 2 3 8 6" xfId="11499"/>
    <cellStyle name="20% - Акцент3 2 2 3 8 7" xfId="11500"/>
    <cellStyle name="20% - Акцент3 2 2 3 8 8" xfId="11501"/>
    <cellStyle name="20% - Акцент3 2 2 3 8 9" xfId="11502"/>
    <cellStyle name="20% - Акцент3 2 2 3 9" xfId="11503"/>
    <cellStyle name="20% - Акцент3 2 2 3 9 2" xfId="11504"/>
    <cellStyle name="20% - Акцент3 2 2 3 9 2 2" xfId="11505"/>
    <cellStyle name="20% - Акцент3 2 2 3 9 2 2 2" xfId="11506"/>
    <cellStyle name="20% - Акцент3 2 2 3 9 2 3" xfId="11507"/>
    <cellStyle name="20% - Акцент3 2 2 3 9 2 4" xfId="11508"/>
    <cellStyle name="20% - Акцент3 2 2 3 9 2 5" xfId="11509"/>
    <cellStyle name="20% - Акцент3 2 2 3 9 2 6" xfId="11510"/>
    <cellStyle name="20% - Акцент3 2 2 3 9 2 7" xfId="11511"/>
    <cellStyle name="20% - Акцент3 2 2 3 9 3" xfId="11512"/>
    <cellStyle name="20% - Акцент3 2 2 3 9 3 2" xfId="11513"/>
    <cellStyle name="20% - Акцент3 2 2 3 9 4" xfId="11514"/>
    <cellStyle name="20% - Акцент3 2 2 3 9 5" xfId="11515"/>
    <cellStyle name="20% - Акцент3 2 2 3 9 6" xfId="11516"/>
    <cellStyle name="20% - Акцент3 2 2 3 9 7" xfId="11517"/>
    <cellStyle name="20% - Акцент3 2 2 3 9 8" xfId="11518"/>
    <cellStyle name="20% - Акцент3 2 2 3 9 9" xfId="11519"/>
    <cellStyle name="20% - Акцент3 2 2 4" xfId="11520"/>
    <cellStyle name="20% - Акцент3 2 2 4 10" xfId="11521"/>
    <cellStyle name="20% - Акцент3 2 2 4 11" xfId="11522"/>
    <cellStyle name="20% - Акцент3 2 2 4 12" xfId="11523"/>
    <cellStyle name="20% - Акцент3 2 2 4 13" xfId="11524"/>
    <cellStyle name="20% - Акцент3 2 2 4 14" xfId="11525"/>
    <cellStyle name="20% - Акцент3 2 2 4 2" xfId="11526"/>
    <cellStyle name="20% - Акцент3 2 2 4 2 10" xfId="11527"/>
    <cellStyle name="20% - Акцент3 2 2 4 2 2" xfId="11528"/>
    <cellStyle name="20% - Акцент3 2 2 4 2 2 2" xfId="11529"/>
    <cellStyle name="20% - Акцент3 2 2 4 2 2 2 2" xfId="11530"/>
    <cellStyle name="20% - Акцент3 2 2 4 2 2 2 2 2" xfId="11531"/>
    <cellStyle name="20% - Акцент3 2 2 4 2 2 2 3" xfId="11532"/>
    <cellStyle name="20% - Акцент3 2 2 4 2 2 2 4" xfId="11533"/>
    <cellStyle name="20% - Акцент3 2 2 4 2 2 2 5" xfId="11534"/>
    <cellStyle name="20% - Акцент3 2 2 4 2 2 2 6" xfId="11535"/>
    <cellStyle name="20% - Акцент3 2 2 4 2 2 2 7" xfId="11536"/>
    <cellStyle name="20% - Акцент3 2 2 4 2 2 3" xfId="11537"/>
    <cellStyle name="20% - Акцент3 2 2 4 2 2 3 2" xfId="11538"/>
    <cellStyle name="20% - Акцент3 2 2 4 2 2 4" xfId="11539"/>
    <cellStyle name="20% - Акцент3 2 2 4 2 2 5" xfId="11540"/>
    <cellStyle name="20% - Акцент3 2 2 4 2 2 6" xfId="11541"/>
    <cellStyle name="20% - Акцент3 2 2 4 2 2 7" xfId="11542"/>
    <cellStyle name="20% - Акцент3 2 2 4 2 2 8" xfId="11543"/>
    <cellStyle name="20% - Акцент3 2 2 4 2 2 9" xfId="11544"/>
    <cellStyle name="20% - Акцент3 2 2 4 2 3" xfId="11545"/>
    <cellStyle name="20% - Акцент3 2 2 4 2 3 2" xfId="11546"/>
    <cellStyle name="20% - Акцент3 2 2 4 2 3 2 2" xfId="11547"/>
    <cellStyle name="20% - Акцент3 2 2 4 2 3 3" xfId="11548"/>
    <cellStyle name="20% - Акцент3 2 2 4 2 3 4" xfId="11549"/>
    <cellStyle name="20% - Акцент3 2 2 4 2 3 5" xfId="11550"/>
    <cellStyle name="20% - Акцент3 2 2 4 2 3 6" xfId="11551"/>
    <cellStyle name="20% - Акцент3 2 2 4 2 3 7" xfId="11552"/>
    <cellStyle name="20% - Акцент3 2 2 4 2 4" xfId="11553"/>
    <cellStyle name="20% - Акцент3 2 2 4 2 4 2" xfId="11554"/>
    <cellStyle name="20% - Акцент3 2 2 4 2 5" xfId="11555"/>
    <cellStyle name="20% - Акцент3 2 2 4 2 6" xfId="11556"/>
    <cellStyle name="20% - Акцент3 2 2 4 2 7" xfId="11557"/>
    <cellStyle name="20% - Акцент3 2 2 4 2 8" xfId="11558"/>
    <cellStyle name="20% - Акцент3 2 2 4 2 9" xfId="11559"/>
    <cellStyle name="20% - Акцент3 2 2 4 3" xfId="11560"/>
    <cellStyle name="20% - Акцент3 2 2 4 3 10" xfId="11561"/>
    <cellStyle name="20% - Акцент3 2 2 4 3 2" xfId="11562"/>
    <cellStyle name="20% - Акцент3 2 2 4 3 2 2" xfId="11563"/>
    <cellStyle name="20% - Акцент3 2 2 4 3 2 2 2" xfId="11564"/>
    <cellStyle name="20% - Акцент3 2 2 4 3 2 2 2 2" xfId="11565"/>
    <cellStyle name="20% - Акцент3 2 2 4 3 2 2 3" xfId="11566"/>
    <cellStyle name="20% - Акцент3 2 2 4 3 2 2 4" xfId="11567"/>
    <cellStyle name="20% - Акцент3 2 2 4 3 2 2 5" xfId="11568"/>
    <cellStyle name="20% - Акцент3 2 2 4 3 2 2 6" xfId="11569"/>
    <cellStyle name="20% - Акцент3 2 2 4 3 2 2 7" xfId="11570"/>
    <cellStyle name="20% - Акцент3 2 2 4 3 2 3" xfId="11571"/>
    <cellStyle name="20% - Акцент3 2 2 4 3 2 3 2" xfId="11572"/>
    <cellStyle name="20% - Акцент3 2 2 4 3 2 4" xfId="11573"/>
    <cellStyle name="20% - Акцент3 2 2 4 3 2 5" xfId="11574"/>
    <cellStyle name="20% - Акцент3 2 2 4 3 2 6" xfId="11575"/>
    <cellStyle name="20% - Акцент3 2 2 4 3 2 7" xfId="11576"/>
    <cellStyle name="20% - Акцент3 2 2 4 3 2 8" xfId="11577"/>
    <cellStyle name="20% - Акцент3 2 2 4 3 2 9" xfId="11578"/>
    <cellStyle name="20% - Акцент3 2 2 4 3 3" xfId="11579"/>
    <cellStyle name="20% - Акцент3 2 2 4 3 3 2" xfId="11580"/>
    <cellStyle name="20% - Акцент3 2 2 4 3 3 2 2" xfId="11581"/>
    <cellStyle name="20% - Акцент3 2 2 4 3 3 3" xfId="11582"/>
    <cellStyle name="20% - Акцент3 2 2 4 3 3 4" xfId="11583"/>
    <cellStyle name="20% - Акцент3 2 2 4 3 3 5" xfId="11584"/>
    <cellStyle name="20% - Акцент3 2 2 4 3 3 6" xfId="11585"/>
    <cellStyle name="20% - Акцент3 2 2 4 3 3 7" xfId="11586"/>
    <cellStyle name="20% - Акцент3 2 2 4 3 4" xfId="11587"/>
    <cellStyle name="20% - Акцент3 2 2 4 3 4 2" xfId="11588"/>
    <cellStyle name="20% - Акцент3 2 2 4 3 5" xfId="11589"/>
    <cellStyle name="20% - Акцент3 2 2 4 3 6" xfId="11590"/>
    <cellStyle name="20% - Акцент3 2 2 4 3 7" xfId="11591"/>
    <cellStyle name="20% - Акцент3 2 2 4 3 8" xfId="11592"/>
    <cellStyle name="20% - Акцент3 2 2 4 3 9" xfId="11593"/>
    <cellStyle name="20% - Акцент3 2 2 4 4" xfId="11594"/>
    <cellStyle name="20% - Акцент3 2 2 4 4 10" xfId="11595"/>
    <cellStyle name="20% - Акцент3 2 2 4 4 2" xfId="11596"/>
    <cellStyle name="20% - Акцент3 2 2 4 4 2 2" xfId="11597"/>
    <cellStyle name="20% - Акцент3 2 2 4 4 2 2 2" xfId="11598"/>
    <cellStyle name="20% - Акцент3 2 2 4 4 2 2 2 2" xfId="11599"/>
    <cellStyle name="20% - Акцент3 2 2 4 4 2 2 3" xfId="11600"/>
    <cellStyle name="20% - Акцент3 2 2 4 4 2 2 4" xfId="11601"/>
    <cellStyle name="20% - Акцент3 2 2 4 4 2 2 5" xfId="11602"/>
    <cellStyle name="20% - Акцент3 2 2 4 4 2 2 6" xfId="11603"/>
    <cellStyle name="20% - Акцент3 2 2 4 4 2 2 7" xfId="11604"/>
    <cellStyle name="20% - Акцент3 2 2 4 4 2 3" xfId="11605"/>
    <cellStyle name="20% - Акцент3 2 2 4 4 2 3 2" xfId="11606"/>
    <cellStyle name="20% - Акцент3 2 2 4 4 2 4" xfId="11607"/>
    <cellStyle name="20% - Акцент3 2 2 4 4 2 5" xfId="11608"/>
    <cellStyle name="20% - Акцент3 2 2 4 4 2 6" xfId="11609"/>
    <cellStyle name="20% - Акцент3 2 2 4 4 2 7" xfId="11610"/>
    <cellStyle name="20% - Акцент3 2 2 4 4 2 8" xfId="11611"/>
    <cellStyle name="20% - Акцент3 2 2 4 4 2 9" xfId="11612"/>
    <cellStyle name="20% - Акцент3 2 2 4 4 3" xfId="11613"/>
    <cellStyle name="20% - Акцент3 2 2 4 4 3 2" xfId="11614"/>
    <cellStyle name="20% - Акцент3 2 2 4 4 3 2 2" xfId="11615"/>
    <cellStyle name="20% - Акцент3 2 2 4 4 3 3" xfId="11616"/>
    <cellStyle name="20% - Акцент3 2 2 4 4 3 4" xfId="11617"/>
    <cellStyle name="20% - Акцент3 2 2 4 4 3 5" xfId="11618"/>
    <cellStyle name="20% - Акцент3 2 2 4 4 3 6" xfId="11619"/>
    <cellStyle name="20% - Акцент3 2 2 4 4 3 7" xfId="11620"/>
    <cellStyle name="20% - Акцент3 2 2 4 4 4" xfId="11621"/>
    <cellStyle name="20% - Акцент3 2 2 4 4 4 2" xfId="11622"/>
    <cellStyle name="20% - Акцент3 2 2 4 4 5" xfId="11623"/>
    <cellStyle name="20% - Акцент3 2 2 4 4 6" xfId="11624"/>
    <cellStyle name="20% - Акцент3 2 2 4 4 7" xfId="11625"/>
    <cellStyle name="20% - Акцент3 2 2 4 4 8" xfId="11626"/>
    <cellStyle name="20% - Акцент3 2 2 4 4 9" xfId="11627"/>
    <cellStyle name="20% - Акцент3 2 2 4 5" xfId="11628"/>
    <cellStyle name="20% - Акцент3 2 2 4 5 2" xfId="11629"/>
    <cellStyle name="20% - Акцент3 2 2 4 5 2 2" xfId="11630"/>
    <cellStyle name="20% - Акцент3 2 2 4 5 2 2 2" xfId="11631"/>
    <cellStyle name="20% - Акцент3 2 2 4 5 2 3" xfId="11632"/>
    <cellStyle name="20% - Акцент3 2 2 4 5 2 4" xfId="11633"/>
    <cellStyle name="20% - Акцент3 2 2 4 5 2 5" xfId="11634"/>
    <cellStyle name="20% - Акцент3 2 2 4 5 2 6" xfId="11635"/>
    <cellStyle name="20% - Акцент3 2 2 4 5 2 7" xfId="11636"/>
    <cellStyle name="20% - Акцент3 2 2 4 5 3" xfId="11637"/>
    <cellStyle name="20% - Акцент3 2 2 4 5 3 2" xfId="11638"/>
    <cellStyle name="20% - Акцент3 2 2 4 5 4" xfId="11639"/>
    <cellStyle name="20% - Акцент3 2 2 4 5 5" xfId="11640"/>
    <cellStyle name="20% - Акцент3 2 2 4 5 6" xfId="11641"/>
    <cellStyle name="20% - Акцент3 2 2 4 5 7" xfId="11642"/>
    <cellStyle name="20% - Акцент3 2 2 4 5 8" xfId="11643"/>
    <cellStyle name="20% - Акцент3 2 2 4 5 9" xfId="11644"/>
    <cellStyle name="20% - Акцент3 2 2 4 6" xfId="11645"/>
    <cellStyle name="20% - Акцент3 2 2 4 6 2" xfId="11646"/>
    <cellStyle name="20% - Акцент3 2 2 4 6 2 2" xfId="11647"/>
    <cellStyle name="20% - Акцент3 2 2 4 6 2 2 2" xfId="11648"/>
    <cellStyle name="20% - Акцент3 2 2 4 6 2 3" xfId="11649"/>
    <cellStyle name="20% - Акцент3 2 2 4 6 2 4" xfId="11650"/>
    <cellStyle name="20% - Акцент3 2 2 4 6 2 5" xfId="11651"/>
    <cellStyle name="20% - Акцент3 2 2 4 6 2 6" xfId="11652"/>
    <cellStyle name="20% - Акцент3 2 2 4 6 2 7" xfId="11653"/>
    <cellStyle name="20% - Акцент3 2 2 4 6 3" xfId="11654"/>
    <cellStyle name="20% - Акцент3 2 2 4 6 3 2" xfId="11655"/>
    <cellStyle name="20% - Акцент3 2 2 4 6 4" xfId="11656"/>
    <cellStyle name="20% - Акцент3 2 2 4 6 5" xfId="11657"/>
    <cellStyle name="20% - Акцент3 2 2 4 6 6" xfId="11658"/>
    <cellStyle name="20% - Акцент3 2 2 4 6 7" xfId="11659"/>
    <cellStyle name="20% - Акцент3 2 2 4 6 8" xfId="11660"/>
    <cellStyle name="20% - Акцент3 2 2 4 6 9" xfId="11661"/>
    <cellStyle name="20% - Акцент3 2 2 4 7" xfId="11662"/>
    <cellStyle name="20% - Акцент3 2 2 4 7 2" xfId="11663"/>
    <cellStyle name="20% - Акцент3 2 2 4 7 2 2" xfId="11664"/>
    <cellStyle name="20% - Акцент3 2 2 4 7 3" xfId="11665"/>
    <cellStyle name="20% - Акцент3 2 2 4 7 4" xfId="11666"/>
    <cellStyle name="20% - Акцент3 2 2 4 7 5" xfId="11667"/>
    <cellStyle name="20% - Акцент3 2 2 4 7 6" xfId="11668"/>
    <cellStyle name="20% - Акцент3 2 2 4 7 7" xfId="11669"/>
    <cellStyle name="20% - Акцент3 2 2 4 8" xfId="11670"/>
    <cellStyle name="20% - Акцент3 2 2 4 8 2" xfId="11671"/>
    <cellStyle name="20% - Акцент3 2 2 4 9" xfId="11672"/>
    <cellStyle name="20% - Акцент3 2 2 5" xfId="11673"/>
    <cellStyle name="20% - Акцент3 2 2 5 10" xfId="11674"/>
    <cellStyle name="20% - Акцент3 2 2 5 11" xfId="11675"/>
    <cellStyle name="20% - Акцент3 2 2 5 12" xfId="11676"/>
    <cellStyle name="20% - Акцент3 2 2 5 13" xfId="11677"/>
    <cellStyle name="20% - Акцент3 2 2 5 14" xfId="11678"/>
    <cellStyle name="20% - Акцент3 2 2 5 2" xfId="11679"/>
    <cellStyle name="20% - Акцент3 2 2 5 2 10" xfId="11680"/>
    <cellStyle name="20% - Акцент3 2 2 5 2 2" xfId="11681"/>
    <cellStyle name="20% - Акцент3 2 2 5 2 2 2" xfId="11682"/>
    <cellStyle name="20% - Акцент3 2 2 5 2 2 2 2" xfId="11683"/>
    <cellStyle name="20% - Акцент3 2 2 5 2 2 2 2 2" xfId="11684"/>
    <cellStyle name="20% - Акцент3 2 2 5 2 2 2 3" xfId="11685"/>
    <cellStyle name="20% - Акцент3 2 2 5 2 2 2 4" xfId="11686"/>
    <cellStyle name="20% - Акцент3 2 2 5 2 2 2 5" xfId="11687"/>
    <cellStyle name="20% - Акцент3 2 2 5 2 2 2 6" xfId="11688"/>
    <cellStyle name="20% - Акцент3 2 2 5 2 2 2 7" xfId="11689"/>
    <cellStyle name="20% - Акцент3 2 2 5 2 2 3" xfId="11690"/>
    <cellStyle name="20% - Акцент3 2 2 5 2 2 3 2" xfId="11691"/>
    <cellStyle name="20% - Акцент3 2 2 5 2 2 4" xfId="11692"/>
    <cellStyle name="20% - Акцент3 2 2 5 2 2 5" xfId="11693"/>
    <cellStyle name="20% - Акцент3 2 2 5 2 2 6" xfId="11694"/>
    <cellStyle name="20% - Акцент3 2 2 5 2 2 7" xfId="11695"/>
    <cellStyle name="20% - Акцент3 2 2 5 2 2 8" xfId="11696"/>
    <cellStyle name="20% - Акцент3 2 2 5 2 2 9" xfId="11697"/>
    <cellStyle name="20% - Акцент3 2 2 5 2 3" xfId="11698"/>
    <cellStyle name="20% - Акцент3 2 2 5 2 3 2" xfId="11699"/>
    <cellStyle name="20% - Акцент3 2 2 5 2 3 2 2" xfId="11700"/>
    <cellStyle name="20% - Акцент3 2 2 5 2 3 3" xfId="11701"/>
    <cellStyle name="20% - Акцент3 2 2 5 2 3 4" xfId="11702"/>
    <cellStyle name="20% - Акцент3 2 2 5 2 3 5" xfId="11703"/>
    <cellStyle name="20% - Акцент3 2 2 5 2 3 6" xfId="11704"/>
    <cellStyle name="20% - Акцент3 2 2 5 2 3 7" xfId="11705"/>
    <cellStyle name="20% - Акцент3 2 2 5 2 4" xfId="11706"/>
    <cellStyle name="20% - Акцент3 2 2 5 2 4 2" xfId="11707"/>
    <cellStyle name="20% - Акцент3 2 2 5 2 5" xfId="11708"/>
    <cellStyle name="20% - Акцент3 2 2 5 2 6" xfId="11709"/>
    <cellStyle name="20% - Акцент3 2 2 5 2 7" xfId="11710"/>
    <cellStyle name="20% - Акцент3 2 2 5 2 8" xfId="11711"/>
    <cellStyle name="20% - Акцент3 2 2 5 2 9" xfId="11712"/>
    <cellStyle name="20% - Акцент3 2 2 5 3" xfId="11713"/>
    <cellStyle name="20% - Акцент3 2 2 5 3 10" xfId="11714"/>
    <cellStyle name="20% - Акцент3 2 2 5 3 2" xfId="11715"/>
    <cellStyle name="20% - Акцент3 2 2 5 3 2 2" xfId="11716"/>
    <cellStyle name="20% - Акцент3 2 2 5 3 2 2 2" xfId="11717"/>
    <cellStyle name="20% - Акцент3 2 2 5 3 2 2 2 2" xfId="11718"/>
    <cellStyle name="20% - Акцент3 2 2 5 3 2 2 3" xfId="11719"/>
    <cellStyle name="20% - Акцент3 2 2 5 3 2 2 4" xfId="11720"/>
    <cellStyle name="20% - Акцент3 2 2 5 3 2 2 5" xfId="11721"/>
    <cellStyle name="20% - Акцент3 2 2 5 3 2 2 6" xfId="11722"/>
    <cellStyle name="20% - Акцент3 2 2 5 3 2 2 7" xfId="11723"/>
    <cellStyle name="20% - Акцент3 2 2 5 3 2 3" xfId="11724"/>
    <cellStyle name="20% - Акцент3 2 2 5 3 2 3 2" xfId="11725"/>
    <cellStyle name="20% - Акцент3 2 2 5 3 2 4" xfId="11726"/>
    <cellStyle name="20% - Акцент3 2 2 5 3 2 5" xfId="11727"/>
    <cellStyle name="20% - Акцент3 2 2 5 3 2 6" xfId="11728"/>
    <cellStyle name="20% - Акцент3 2 2 5 3 2 7" xfId="11729"/>
    <cellStyle name="20% - Акцент3 2 2 5 3 2 8" xfId="11730"/>
    <cellStyle name="20% - Акцент3 2 2 5 3 2 9" xfId="11731"/>
    <cellStyle name="20% - Акцент3 2 2 5 3 3" xfId="11732"/>
    <cellStyle name="20% - Акцент3 2 2 5 3 3 2" xfId="11733"/>
    <cellStyle name="20% - Акцент3 2 2 5 3 3 2 2" xfId="11734"/>
    <cellStyle name="20% - Акцент3 2 2 5 3 3 3" xfId="11735"/>
    <cellStyle name="20% - Акцент3 2 2 5 3 3 4" xfId="11736"/>
    <cellStyle name="20% - Акцент3 2 2 5 3 3 5" xfId="11737"/>
    <cellStyle name="20% - Акцент3 2 2 5 3 3 6" xfId="11738"/>
    <cellStyle name="20% - Акцент3 2 2 5 3 3 7" xfId="11739"/>
    <cellStyle name="20% - Акцент3 2 2 5 3 4" xfId="11740"/>
    <cellStyle name="20% - Акцент3 2 2 5 3 4 2" xfId="11741"/>
    <cellStyle name="20% - Акцент3 2 2 5 3 5" xfId="11742"/>
    <cellStyle name="20% - Акцент3 2 2 5 3 6" xfId="11743"/>
    <cellStyle name="20% - Акцент3 2 2 5 3 7" xfId="11744"/>
    <cellStyle name="20% - Акцент3 2 2 5 3 8" xfId="11745"/>
    <cellStyle name="20% - Акцент3 2 2 5 3 9" xfId="11746"/>
    <cellStyle name="20% - Акцент3 2 2 5 4" xfId="11747"/>
    <cellStyle name="20% - Акцент3 2 2 5 4 10" xfId="11748"/>
    <cellStyle name="20% - Акцент3 2 2 5 4 2" xfId="11749"/>
    <cellStyle name="20% - Акцент3 2 2 5 4 2 2" xfId="11750"/>
    <cellStyle name="20% - Акцент3 2 2 5 4 2 2 2" xfId="11751"/>
    <cellStyle name="20% - Акцент3 2 2 5 4 2 2 2 2" xfId="11752"/>
    <cellStyle name="20% - Акцент3 2 2 5 4 2 2 3" xfId="11753"/>
    <cellStyle name="20% - Акцент3 2 2 5 4 2 2 4" xfId="11754"/>
    <cellStyle name="20% - Акцент3 2 2 5 4 2 2 5" xfId="11755"/>
    <cellStyle name="20% - Акцент3 2 2 5 4 2 2 6" xfId="11756"/>
    <cellStyle name="20% - Акцент3 2 2 5 4 2 2 7" xfId="11757"/>
    <cellStyle name="20% - Акцент3 2 2 5 4 2 3" xfId="11758"/>
    <cellStyle name="20% - Акцент3 2 2 5 4 2 3 2" xfId="11759"/>
    <cellStyle name="20% - Акцент3 2 2 5 4 2 4" xfId="11760"/>
    <cellStyle name="20% - Акцент3 2 2 5 4 2 5" xfId="11761"/>
    <cellStyle name="20% - Акцент3 2 2 5 4 2 6" xfId="11762"/>
    <cellStyle name="20% - Акцент3 2 2 5 4 2 7" xfId="11763"/>
    <cellStyle name="20% - Акцент3 2 2 5 4 2 8" xfId="11764"/>
    <cellStyle name="20% - Акцент3 2 2 5 4 2 9" xfId="11765"/>
    <cellStyle name="20% - Акцент3 2 2 5 4 3" xfId="11766"/>
    <cellStyle name="20% - Акцент3 2 2 5 4 3 2" xfId="11767"/>
    <cellStyle name="20% - Акцент3 2 2 5 4 3 2 2" xfId="11768"/>
    <cellStyle name="20% - Акцент3 2 2 5 4 3 3" xfId="11769"/>
    <cellStyle name="20% - Акцент3 2 2 5 4 3 4" xfId="11770"/>
    <cellStyle name="20% - Акцент3 2 2 5 4 3 5" xfId="11771"/>
    <cellStyle name="20% - Акцент3 2 2 5 4 3 6" xfId="11772"/>
    <cellStyle name="20% - Акцент3 2 2 5 4 3 7" xfId="11773"/>
    <cellStyle name="20% - Акцент3 2 2 5 4 4" xfId="11774"/>
    <cellStyle name="20% - Акцент3 2 2 5 4 4 2" xfId="11775"/>
    <cellStyle name="20% - Акцент3 2 2 5 4 5" xfId="11776"/>
    <cellStyle name="20% - Акцент3 2 2 5 4 6" xfId="11777"/>
    <cellStyle name="20% - Акцент3 2 2 5 4 7" xfId="11778"/>
    <cellStyle name="20% - Акцент3 2 2 5 4 8" xfId="11779"/>
    <cellStyle name="20% - Акцент3 2 2 5 4 9" xfId="11780"/>
    <cellStyle name="20% - Акцент3 2 2 5 5" xfId="11781"/>
    <cellStyle name="20% - Акцент3 2 2 5 5 2" xfId="11782"/>
    <cellStyle name="20% - Акцент3 2 2 5 5 2 2" xfId="11783"/>
    <cellStyle name="20% - Акцент3 2 2 5 5 2 2 2" xfId="11784"/>
    <cellStyle name="20% - Акцент3 2 2 5 5 2 3" xfId="11785"/>
    <cellStyle name="20% - Акцент3 2 2 5 5 2 4" xfId="11786"/>
    <cellStyle name="20% - Акцент3 2 2 5 5 2 5" xfId="11787"/>
    <cellStyle name="20% - Акцент3 2 2 5 5 2 6" xfId="11788"/>
    <cellStyle name="20% - Акцент3 2 2 5 5 2 7" xfId="11789"/>
    <cellStyle name="20% - Акцент3 2 2 5 5 3" xfId="11790"/>
    <cellStyle name="20% - Акцент3 2 2 5 5 3 2" xfId="11791"/>
    <cellStyle name="20% - Акцент3 2 2 5 5 4" xfId="11792"/>
    <cellStyle name="20% - Акцент3 2 2 5 5 5" xfId="11793"/>
    <cellStyle name="20% - Акцент3 2 2 5 5 6" xfId="11794"/>
    <cellStyle name="20% - Акцент3 2 2 5 5 7" xfId="11795"/>
    <cellStyle name="20% - Акцент3 2 2 5 5 8" xfId="11796"/>
    <cellStyle name="20% - Акцент3 2 2 5 5 9" xfId="11797"/>
    <cellStyle name="20% - Акцент3 2 2 5 6" xfId="11798"/>
    <cellStyle name="20% - Акцент3 2 2 5 6 2" xfId="11799"/>
    <cellStyle name="20% - Акцент3 2 2 5 6 2 2" xfId="11800"/>
    <cellStyle name="20% - Акцент3 2 2 5 6 2 2 2" xfId="11801"/>
    <cellStyle name="20% - Акцент3 2 2 5 6 2 3" xfId="11802"/>
    <cellStyle name="20% - Акцент3 2 2 5 6 2 4" xfId="11803"/>
    <cellStyle name="20% - Акцент3 2 2 5 6 2 5" xfId="11804"/>
    <cellStyle name="20% - Акцент3 2 2 5 6 2 6" xfId="11805"/>
    <cellStyle name="20% - Акцент3 2 2 5 6 2 7" xfId="11806"/>
    <cellStyle name="20% - Акцент3 2 2 5 6 3" xfId="11807"/>
    <cellStyle name="20% - Акцент3 2 2 5 6 3 2" xfId="11808"/>
    <cellStyle name="20% - Акцент3 2 2 5 6 4" xfId="11809"/>
    <cellStyle name="20% - Акцент3 2 2 5 6 5" xfId="11810"/>
    <cellStyle name="20% - Акцент3 2 2 5 6 6" xfId="11811"/>
    <cellStyle name="20% - Акцент3 2 2 5 6 7" xfId="11812"/>
    <cellStyle name="20% - Акцент3 2 2 5 6 8" xfId="11813"/>
    <cellStyle name="20% - Акцент3 2 2 5 6 9" xfId="11814"/>
    <cellStyle name="20% - Акцент3 2 2 5 7" xfId="11815"/>
    <cellStyle name="20% - Акцент3 2 2 5 7 2" xfId="11816"/>
    <cellStyle name="20% - Акцент3 2 2 5 7 2 2" xfId="11817"/>
    <cellStyle name="20% - Акцент3 2 2 5 7 3" xfId="11818"/>
    <cellStyle name="20% - Акцент3 2 2 5 7 4" xfId="11819"/>
    <cellStyle name="20% - Акцент3 2 2 5 7 5" xfId="11820"/>
    <cellStyle name="20% - Акцент3 2 2 5 7 6" xfId="11821"/>
    <cellStyle name="20% - Акцент3 2 2 5 7 7" xfId="11822"/>
    <cellStyle name="20% - Акцент3 2 2 5 8" xfId="11823"/>
    <cellStyle name="20% - Акцент3 2 2 5 8 2" xfId="11824"/>
    <cellStyle name="20% - Акцент3 2 2 5 9" xfId="11825"/>
    <cellStyle name="20% - Акцент3 2 2 6" xfId="11826"/>
    <cellStyle name="20% - Акцент3 2 2 6 10" xfId="11827"/>
    <cellStyle name="20% - Акцент3 2 2 6 11" xfId="11828"/>
    <cellStyle name="20% - Акцент3 2 2 6 12" xfId="11829"/>
    <cellStyle name="20% - Акцент3 2 2 6 13" xfId="11830"/>
    <cellStyle name="20% - Акцент3 2 2 6 2" xfId="11831"/>
    <cellStyle name="20% - Акцент3 2 2 6 2 10" xfId="11832"/>
    <cellStyle name="20% - Акцент3 2 2 6 2 2" xfId="11833"/>
    <cellStyle name="20% - Акцент3 2 2 6 2 2 2" xfId="11834"/>
    <cellStyle name="20% - Акцент3 2 2 6 2 2 2 2" xfId="11835"/>
    <cellStyle name="20% - Акцент3 2 2 6 2 2 2 2 2" xfId="11836"/>
    <cellStyle name="20% - Акцент3 2 2 6 2 2 2 3" xfId="11837"/>
    <cellStyle name="20% - Акцент3 2 2 6 2 2 2 4" xfId="11838"/>
    <cellStyle name="20% - Акцент3 2 2 6 2 2 2 5" xfId="11839"/>
    <cellStyle name="20% - Акцент3 2 2 6 2 2 2 6" xfId="11840"/>
    <cellStyle name="20% - Акцент3 2 2 6 2 2 2 7" xfId="11841"/>
    <cellStyle name="20% - Акцент3 2 2 6 2 2 3" xfId="11842"/>
    <cellStyle name="20% - Акцент3 2 2 6 2 2 3 2" xfId="11843"/>
    <cellStyle name="20% - Акцент3 2 2 6 2 2 4" xfId="11844"/>
    <cellStyle name="20% - Акцент3 2 2 6 2 2 5" xfId="11845"/>
    <cellStyle name="20% - Акцент3 2 2 6 2 2 6" xfId="11846"/>
    <cellStyle name="20% - Акцент3 2 2 6 2 2 7" xfId="11847"/>
    <cellStyle name="20% - Акцент3 2 2 6 2 2 8" xfId="11848"/>
    <cellStyle name="20% - Акцент3 2 2 6 2 2 9" xfId="11849"/>
    <cellStyle name="20% - Акцент3 2 2 6 2 3" xfId="11850"/>
    <cellStyle name="20% - Акцент3 2 2 6 2 3 2" xfId="11851"/>
    <cellStyle name="20% - Акцент3 2 2 6 2 3 2 2" xfId="11852"/>
    <cellStyle name="20% - Акцент3 2 2 6 2 3 3" xfId="11853"/>
    <cellStyle name="20% - Акцент3 2 2 6 2 3 4" xfId="11854"/>
    <cellStyle name="20% - Акцент3 2 2 6 2 3 5" xfId="11855"/>
    <cellStyle name="20% - Акцент3 2 2 6 2 3 6" xfId="11856"/>
    <cellStyle name="20% - Акцент3 2 2 6 2 3 7" xfId="11857"/>
    <cellStyle name="20% - Акцент3 2 2 6 2 4" xfId="11858"/>
    <cellStyle name="20% - Акцент3 2 2 6 2 4 2" xfId="11859"/>
    <cellStyle name="20% - Акцент3 2 2 6 2 5" xfId="11860"/>
    <cellStyle name="20% - Акцент3 2 2 6 2 6" xfId="11861"/>
    <cellStyle name="20% - Акцент3 2 2 6 2 7" xfId="11862"/>
    <cellStyle name="20% - Акцент3 2 2 6 2 8" xfId="11863"/>
    <cellStyle name="20% - Акцент3 2 2 6 2 9" xfId="11864"/>
    <cellStyle name="20% - Акцент3 2 2 6 3" xfId="11865"/>
    <cellStyle name="20% - Акцент3 2 2 6 3 10" xfId="11866"/>
    <cellStyle name="20% - Акцент3 2 2 6 3 2" xfId="11867"/>
    <cellStyle name="20% - Акцент3 2 2 6 3 2 2" xfId="11868"/>
    <cellStyle name="20% - Акцент3 2 2 6 3 2 2 2" xfId="11869"/>
    <cellStyle name="20% - Акцент3 2 2 6 3 2 2 2 2" xfId="11870"/>
    <cellStyle name="20% - Акцент3 2 2 6 3 2 2 3" xfId="11871"/>
    <cellStyle name="20% - Акцент3 2 2 6 3 2 2 4" xfId="11872"/>
    <cellStyle name="20% - Акцент3 2 2 6 3 2 2 5" xfId="11873"/>
    <cellStyle name="20% - Акцент3 2 2 6 3 2 2 6" xfId="11874"/>
    <cellStyle name="20% - Акцент3 2 2 6 3 2 2 7" xfId="11875"/>
    <cellStyle name="20% - Акцент3 2 2 6 3 2 3" xfId="11876"/>
    <cellStyle name="20% - Акцент3 2 2 6 3 2 3 2" xfId="11877"/>
    <cellStyle name="20% - Акцент3 2 2 6 3 2 4" xfId="11878"/>
    <cellStyle name="20% - Акцент3 2 2 6 3 2 5" xfId="11879"/>
    <cellStyle name="20% - Акцент3 2 2 6 3 2 6" xfId="11880"/>
    <cellStyle name="20% - Акцент3 2 2 6 3 2 7" xfId="11881"/>
    <cellStyle name="20% - Акцент3 2 2 6 3 2 8" xfId="11882"/>
    <cellStyle name="20% - Акцент3 2 2 6 3 2 9" xfId="11883"/>
    <cellStyle name="20% - Акцент3 2 2 6 3 3" xfId="11884"/>
    <cellStyle name="20% - Акцент3 2 2 6 3 3 2" xfId="11885"/>
    <cellStyle name="20% - Акцент3 2 2 6 3 3 2 2" xfId="11886"/>
    <cellStyle name="20% - Акцент3 2 2 6 3 3 3" xfId="11887"/>
    <cellStyle name="20% - Акцент3 2 2 6 3 3 4" xfId="11888"/>
    <cellStyle name="20% - Акцент3 2 2 6 3 3 5" xfId="11889"/>
    <cellStyle name="20% - Акцент3 2 2 6 3 3 6" xfId="11890"/>
    <cellStyle name="20% - Акцент3 2 2 6 3 3 7" xfId="11891"/>
    <cellStyle name="20% - Акцент3 2 2 6 3 4" xfId="11892"/>
    <cellStyle name="20% - Акцент3 2 2 6 3 4 2" xfId="11893"/>
    <cellStyle name="20% - Акцент3 2 2 6 3 5" xfId="11894"/>
    <cellStyle name="20% - Акцент3 2 2 6 3 6" xfId="11895"/>
    <cellStyle name="20% - Акцент3 2 2 6 3 7" xfId="11896"/>
    <cellStyle name="20% - Акцент3 2 2 6 3 8" xfId="11897"/>
    <cellStyle name="20% - Акцент3 2 2 6 3 9" xfId="11898"/>
    <cellStyle name="20% - Акцент3 2 2 6 4" xfId="11899"/>
    <cellStyle name="20% - Акцент3 2 2 6 4 2" xfId="11900"/>
    <cellStyle name="20% - Акцент3 2 2 6 4 2 2" xfId="11901"/>
    <cellStyle name="20% - Акцент3 2 2 6 4 2 2 2" xfId="11902"/>
    <cellStyle name="20% - Акцент3 2 2 6 4 2 3" xfId="11903"/>
    <cellStyle name="20% - Акцент3 2 2 6 4 2 4" xfId="11904"/>
    <cellStyle name="20% - Акцент3 2 2 6 4 2 5" xfId="11905"/>
    <cellStyle name="20% - Акцент3 2 2 6 4 2 6" xfId="11906"/>
    <cellStyle name="20% - Акцент3 2 2 6 4 2 7" xfId="11907"/>
    <cellStyle name="20% - Акцент3 2 2 6 4 3" xfId="11908"/>
    <cellStyle name="20% - Акцент3 2 2 6 4 3 2" xfId="11909"/>
    <cellStyle name="20% - Акцент3 2 2 6 4 4" xfId="11910"/>
    <cellStyle name="20% - Акцент3 2 2 6 4 5" xfId="11911"/>
    <cellStyle name="20% - Акцент3 2 2 6 4 6" xfId="11912"/>
    <cellStyle name="20% - Акцент3 2 2 6 4 7" xfId="11913"/>
    <cellStyle name="20% - Акцент3 2 2 6 4 8" xfId="11914"/>
    <cellStyle name="20% - Акцент3 2 2 6 4 9" xfId="11915"/>
    <cellStyle name="20% - Акцент3 2 2 6 5" xfId="11916"/>
    <cellStyle name="20% - Акцент3 2 2 6 5 2" xfId="11917"/>
    <cellStyle name="20% - Акцент3 2 2 6 5 2 2" xfId="11918"/>
    <cellStyle name="20% - Акцент3 2 2 6 5 2 2 2" xfId="11919"/>
    <cellStyle name="20% - Акцент3 2 2 6 5 2 3" xfId="11920"/>
    <cellStyle name="20% - Акцент3 2 2 6 5 2 4" xfId="11921"/>
    <cellStyle name="20% - Акцент3 2 2 6 5 2 5" xfId="11922"/>
    <cellStyle name="20% - Акцент3 2 2 6 5 2 6" xfId="11923"/>
    <cellStyle name="20% - Акцент3 2 2 6 5 2 7" xfId="11924"/>
    <cellStyle name="20% - Акцент3 2 2 6 5 3" xfId="11925"/>
    <cellStyle name="20% - Акцент3 2 2 6 5 3 2" xfId="11926"/>
    <cellStyle name="20% - Акцент3 2 2 6 5 4" xfId="11927"/>
    <cellStyle name="20% - Акцент3 2 2 6 5 5" xfId="11928"/>
    <cellStyle name="20% - Акцент3 2 2 6 5 6" xfId="11929"/>
    <cellStyle name="20% - Акцент3 2 2 6 5 7" xfId="11930"/>
    <cellStyle name="20% - Акцент3 2 2 6 5 8" xfId="11931"/>
    <cellStyle name="20% - Акцент3 2 2 6 5 9" xfId="11932"/>
    <cellStyle name="20% - Акцент3 2 2 6 6" xfId="11933"/>
    <cellStyle name="20% - Акцент3 2 2 6 6 2" xfId="11934"/>
    <cellStyle name="20% - Акцент3 2 2 6 6 2 2" xfId="11935"/>
    <cellStyle name="20% - Акцент3 2 2 6 6 3" xfId="11936"/>
    <cellStyle name="20% - Акцент3 2 2 6 6 4" xfId="11937"/>
    <cellStyle name="20% - Акцент3 2 2 6 6 5" xfId="11938"/>
    <cellStyle name="20% - Акцент3 2 2 6 6 6" xfId="11939"/>
    <cellStyle name="20% - Акцент3 2 2 6 6 7" xfId="11940"/>
    <cellStyle name="20% - Акцент3 2 2 6 7" xfId="11941"/>
    <cellStyle name="20% - Акцент3 2 2 6 7 2" xfId="11942"/>
    <cellStyle name="20% - Акцент3 2 2 6 8" xfId="11943"/>
    <cellStyle name="20% - Акцент3 2 2 6 9" xfId="11944"/>
    <cellStyle name="20% - Акцент3 2 2 7" xfId="11945"/>
    <cellStyle name="20% - Акцент3 2 2 7 10" xfId="11946"/>
    <cellStyle name="20% - Акцент3 2 2 7 11" xfId="11947"/>
    <cellStyle name="20% - Акцент3 2 2 7 12" xfId="11948"/>
    <cellStyle name="20% - Акцент3 2 2 7 13" xfId="11949"/>
    <cellStyle name="20% - Акцент3 2 2 7 2" xfId="11950"/>
    <cellStyle name="20% - Акцент3 2 2 7 2 10" xfId="11951"/>
    <cellStyle name="20% - Акцент3 2 2 7 2 2" xfId="11952"/>
    <cellStyle name="20% - Акцент3 2 2 7 2 2 2" xfId="11953"/>
    <cellStyle name="20% - Акцент3 2 2 7 2 2 2 2" xfId="11954"/>
    <cellStyle name="20% - Акцент3 2 2 7 2 2 2 2 2" xfId="11955"/>
    <cellStyle name="20% - Акцент3 2 2 7 2 2 2 3" xfId="11956"/>
    <cellStyle name="20% - Акцент3 2 2 7 2 2 2 4" xfId="11957"/>
    <cellStyle name="20% - Акцент3 2 2 7 2 2 2 5" xfId="11958"/>
    <cellStyle name="20% - Акцент3 2 2 7 2 2 2 6" xfId="11959"/>
    <cellStyle name="20% - Акцент3 2 2 7 2 2 2 7" xfId="11960"/>
    <cellStyle name="20% - Акцент3 2 2 7 2 2 3" xfId="11961"/>
    <cellStyle name="20% - Акцент3 2 2 7 2 2 3 2" xfId="11962"/>
    <cellStyle name="20% - Акцент3 2 2 7 2 2 4" xfId="11963"/>
    <cellStyle name="20% - Акцент3 2 2 7 2 2 5" xfId="11964"/>
    <cellStyle name="20% - Акцент3 2 2 7 2 2 6" xfId="11965"/>
    <cellStyle name="20% - Акцент3 2 2 7 2 2 7" xfId="11966"/>
    <cellStyle name="20% - Акцент3 2 2 7 2 2 8" xfId="11967"/>
    <cellStyle name="20% - Акцент3 2 2 7 2 2 9" xfId="11968"/>
    <cellStyle name="20% - Акцент3 2 2 7 2 3" xfId="11969"/>
    <cellStyle name="20% - Акцент3 2 2 7 2 3 2" xfId="11970"/>
    <cellStyle name="20% - Акцент3 2 2 7 2 3 2 2" xfId="11971"/>
    <cellStyle name="20% - Акцент3 2 2 7 2 3 3" xfId="11972"/>
    <cellStyle name="20% - Акцент3 2 2 7 2 3 4" xfId="11973"/>
    <cellStyle name="20% - Акцент3 2 2 7 2 3 5" xfId="11974"/>
    <cellStyle name="20% - Акцент3 2 2 7 2 3 6" xfId="11975"/>
    <cellStyle name="20% - Акцент3 2 2 7 2 3 7" xfId="11976"/>
    <cellStyle name="20% - Акцент3 2 2 7 2 4" xfId="11977"/>
    <cellStyle name="20% - Акцент3 2 2 7 2 4 2" xfId="11978"/>
    <cellStyle name="20% - Акцент3 2 2 7 2 5" xfId="11979"/>
    <cellStyle name="20% - Акцент3 2 2 7 2 6" xfId="11980"/>
    <cellStyle name="20% - Акцент3 2 2 7 2 7" xfId="11981"/>
    <cellStyle name="20% - Акцент3 2 2 7 2 8" xfId="11982"/>
    <cellStyle name="20% - Акцент3 2 2 7 2 9" xfId="11983"/>
    <cellStyle name="20% - Акцент3 2 2 7 3" xfId="11984"/>
    <cellStyle name="20% - Акцент3 2 2 7 3 10" xfId="11985"/>
    <cellStyle name="20% - Акцент3 2 2 7 3 2" xfId="11986"/>
    <cellStyle name="20% - Акцент3 2 2 7 3 2 2" xfId="11987"/>
    <cellStyle name="20% - Акцент3 2 2 7 3 2 2 2" xfId="11988"/>
    <cellStyle name="20% - Акцент3 2 2 7 3 2 2 2 2" xfId="11989"/>
    <cellStyle name="20% - Акцент3 2 2 7 3 2 2 3" xfId="11990"/>
    <cellStyle name="20% - Акцент3 2 2 7 3 2 2 4" xfId="11991"/>
    <cellStyle name="20% - Акцент3 2 2 7 3 2 2 5" xfId="11992"/>
    <cellStyle name="20% - Акцент3 2 2 7 3 2 2 6" xfId="11993"/>
    <cellStyle name="20% - Акцент3 2 2 7 3 2 2 7" xfId="11994"/>
    <cellStyle name="20% - Акцент3 2 2 7 3 2 3" xfId="11995"/>
    <cellStyle name="20% - Акцент3 2 2 7 3 2 3 2" xfId="11996"/>
    <cellStyle name="20% - Акцент3 2 2 7 3 2 4" xfId="11997"/>
    <cellStyle name="20% - Акцент3 2 2 7 3 2 5" xfId="11998"/>
    <cellStyle name="20% - Акцент3 2 2 7 3 2 6" xfId="11999"/>
    <cellStyle name="20% - Акцент3 2 2 7 3 2 7" xfId="12000"/>
    <cellStyle name="20% - Акцент3 2 2 7 3 2 8" xfId="12001"/>
    <cellStyle name="20% - Акцент3 2 2 7 3 2 9" xfId="12002"/>
    <cellStyle name="20% - Акцент3 2 2 7 3 3" xfId="12003"/>
    <cellStyle name="20% - Акцент3 2 2 7 3 3 2" xfId="12004"/>
    <cellStyle name="20% - Акцент3 2 2 7 3 3 2 2" xfId="12005"/>
    <cellStyle name="20% - Акцент3 2 2 7 3 3 3" xfId="12006"/>
    <cellStyle name="20% - Акцент3 2 2 7 3 3 4" xfId="12007"/>
    <cellStyle name="20% - Акцент3 2 2 7 3 3 5" xfId="12008"/>
    <cellStyle name="20% - Акцент3 2 2 7 3 3 6" xfId="12009"/>
    <cellStyle name="20% - Акцент3 2 2 7 3 3 7" xfId="12010"/>
    <cellStyle name="20% - Акцент3 2 2 7 3 4" xfId="12011"/>
    <cellStyle name="20% - Акцент3 2 2 7 3 4 2" xfId="12012"/>
    <cellStyle name="20% - Акцент3 2 2 7 3 5" xfId="12013"/>
    <cellStyle name="20% - Акцент3 2 2 7 3 6" xfId="12014"/>
    <cellStyle name="20% - Акцент3 2 2 7 3 7" xfId="12015"/>
    <cellStyle name="20% - Акцент3 2 2 7 3 8" xfId="12016"/>
    <cellStyle name="20% - Акцент3 2 2 7 3 9" xfId="12017"/>
    <cellStyle name="20% - Акцент3 2 2 7 4" xfId="12018"/>
    <cellStyle name="20% - Акцент3 2 2 7 4 2" xfId="12019"/>
    <cellStyle name="20% - Акцент3 2 2 7 4 2 2" xfId="12020"/>
    <cellStyle name="20% - Акцент3 2 2 7 4 2 2 2" xfId="12021"/>
    <cellStyle name="20% - Акцент3 2 2 7 4 2 3" xfId="12022"/>
    <cellStyle name="20% - Акцент3 2 2 7 4 2 4" xfId="12023"/>
    <cellStyle name="20% - Акцент3 2 2 7 4 2 5" xfId="12024"/>
    <cellStyle name="20% - Акцент3 2 2 7 4 2 6" xfId="12025"/>
    <cellStyle name="20% - Акцент3 2 2 7 4 2 7" xfId="12026"/>
    <cellStyle name="20% - Акцент3 2 2 7 4 3" xfId="12027"/>
    <cellStyle name="20% - Акцент3 2 2 7 4 3 2" xfId="12028"/>
    <cellStyle name="20% - Акцент3 2 2 7 4 4" xfId="12029"/>
    <cellStyle name="20% - Акцент3 2 2 7 4 5" xfId="12030"/>
    <cellStyle name="20% - Акцент3 2 2 7 4 6" xfId="12031"/>
    <cellStyle name="20% - Акцент3 2 2 7 4 7" xfId="12032"/>
    <cellStyle name="20% - Акцент3 2 2 7 4 8" xfId="12033"/>
    <cellStyle name="20% - Акцент3 2 2 7 4 9" xfId="12034"/>
    <cellStyle name="20% - Акцент3 2 2 7 5" xfId="12035"/>
    <cellStyle name="20% - Акцент3 2 2 7 5 2" xfId="12036"/>
    <cellStyle name="20% - Акцент3 2 2 7 5 2 2" xfId="12037"/>
    <cellStyle name="20% - Акцент3 2 2 7 5 2 2 2" xfId="12038"/>
    <cellStyle name="20% - Акцент3 2 2 7 5 2 3" xfId="12039"/>
    <cellStyle name="20% - Акцент3 2 2 7 5 2 4" xfId="12040"/>
    <cellStyle name="20% - Акцент3 2 2 7 5 2 5" xfId="12041"/>
    <cellStyle name="20% - Акцент3 2 2 7 5 2 6" xfId="12042"/>
    <cellStyle name="20% - Акцент3 2 2 7 5 2 7" xfId="12043"/>
    <cellStyle name="20% - Акцент3 2 2 7 5 3" xfId="12044"/>
    <cellStyle name="20% - Акцент3 2 2 7 5 3 2" xfId="12045"/>
    <cellStyle name="20% - Акцент3 2 2 7 5 4" xfId="12046"/>
    <cellStyle name="20% - Акцент3 2 2 7 5 5" xfId="12047"/>
    <cellStyle name="20% - Акцент3 2 2 7 5 6" xfId="12048"/>
    <cellStyle name="20% - Акцент3 2 2 7 5 7" xfId="12049"/>
    <cellStyle name="20% - Акцент3 2 2 7 5 8" xfId="12050"/>
    <cellStyle name="20% - Акцент3 2 2 7 5 9" xfId="12051"/>
    <cellStyle name="20% - Акцент3 2 2 7 6" xfId="12052"/>
    <cellStyle name="20% - Акцент3 2 2 7 6 2" xfId="12053"/>
    <cellStyle name="20% - Акцент3 2 2 7 6 2 2" xfId="12054"/>
    <cellStyle name="20% - Акцент3 2 2 7 6 3" xfId="12055"/>
    <cellStyle name="20% - Акцент3 2 2 7 6 4" xfId="12056"/>
    <cellStyle name="20% - Акцент3 2 2 7 6 5" xfId="12057"/>
    <cellStyle name="20% - Акцент3 2 2 7 6 6" xfId="12058"/>
    <cellStyle name="20% - Акцент3 2 2 7 6 7" xfId="12059"/>
    <cellStyle name="20% - Акцент3 2 2 7 7" xfId="12060"/>
    <cellStyle name="20% - Акцент3 2 2 7 7 2" xfId="12061"/>
    <cellStyle name="20% - Акцент3 2 2 7 8" xfId="12062"/>
    <cellStyle name="20% - Акцент3 2 2 7 9" xfId="12063"/>
    <cellStyle name="20% - Акцент3 2 2 8" xfId="12064"/>
    <cellStyle name="20% - Акцент3 2 2 8 10" xfId="12065"/>
    <cellStyle name="20% - Акцент3 2 2 8 2" xfId="12066"/>
    <cellStyle name="20% - Акцент3 2 2 8 2 2" xfId="12067"/>
    <cellStyle name="20% - Акцент3 2 2 8 2 2 2" xfId="12068"/>
    <cellStyle name="20% - Акцент3 2 2 8 2 2 2 2" xfId="12069"/>
    <cellStyle name="20% - Акцент3 2 2 8 2 2 3" xfId="12070"/>
    <cellStyle name="20% - Акцент3 2 2 8 2 2 4" xfId="12071"/>
    <cellStyle name="20% - Акцент3 2 2 8 2 2 5" xfId="12072"/>
    <cellStyle name="20% - Акцент3 2 2 8 2 2 6" xfId="12073"/>
    <cellStyle name="20% - Акцент3 2 2 8 2 2 7" xfId="12074"/>
    <cellStyle name="20% - Акцент3 2 2 8 2 3" xfId="12075"/>
    <cellStyle name="20% - Акцент3 2 2 8 2 3 2" xfId="12076"/>
    <cellStyle name="20% - Акцент3 2 2 8 2 4" xfId="12077"/>
    <cellStyle name="20% - Акцент3 2 2 8 2 5" xfId="12078"/>
    <cellStyle name="20% - Акцент3 2 2 8 2 6" xfId="12079"/>
    <cellStyle name="20% - Акцент3 2 2 8 2 7" xfId="12080"/>
    <cellStyle name="20% - Акцент3 2 2 8 2 8" xfId="12081"/>
    <cellStyle name="20% - Акцент3 2 2 8 2 9" xfId="12082"/>
    <cellStyle name="20% - Акцент3 2 2 8 3" xfId="12083"/>
    <cellStyle name="20% - Акцент3 2 2 8 3 2" xfId="12084"/>
    <cellStyle name="20% - Акцент3 2 2 8 3 2 2" xfId="12085"/>
    <cellStyle name="20% - Акцент3 2 2 8 3 3" xfId="12086"/>
    <cellStyle name="20% - Акцент3 2 2 8 3 4" xfId="12087"/>
    <cellStyle name="20% - Акцент3 2 2 8 3 5" xfId="12088"/>
    <cellStyle name="20% - Акцент3 2 2 8 3 6" xfId="12089"/>
    <cellStyle name="20% - Акцент3 2 2 8 3 7" xfId="12090"/>
    <cellStyle name="20% - Акцент3 2 2 8 4" xfId="12091"/>
    <cellStyle name="20% - Акцент3 2 2 8 4 2" xfId="12092"/>
    <cellStyle name="20% - Акцент3 2 2 8 5" xfId="12093"/>
    <cellStyle name="20% - Акцент3 2 2 8 6" xfId="12094"/>
    <cellStyle name="20% - Акцент3 2 2 8 7" xfId="12095"/>
    <cellStyle name="20% - Акцент3 2 2 8 8" xfId="12096"/>
    <cellStyle name="20% - Акцент3 2 2 8 9" xfId="12097"/>
    <cellStyle name="20% - Акцент3 2 2 9" xfId="12098"/>
    <cellStyle name="20% - Акцент3 2 2 9 10" xfId="12099"/>
    <cellStyle name="20% - Акцент3 2 2 9 2" xfId="12100"/>
    <cellStyle name="20% - Акцент3 2 2 9 2 2" xfId="12101"/>
    <cellStyle name="20% - Акцент3 2 2 9 2 2 2" xfId="12102"/>
    <cellStyle name="20% - Акцент3 2 2 9 2 2 2 2" xfId="12103"/>
    <cellStyle name="20% - Акцент3 2 2 9 2 2 3" xfId="12104"/>
    <cellStyle name="20% - Акцент3 2 2 9 2 2 4" xfId="12105"/>
    <cellStyle name="20% - Акцент3 2 2 9 2 2 5" xfId="12106"/>
    <cellStyle name="20% - Акцент3 2 2 9 2 2 6" xfId="12107"/>
    <cellStyle name="20% - Акцент3 2 2 9 2 2 7" xfId="12108"/>
    <cellStyle name="20% - Акцент3 2 2 9 2 3" xfId="12109"/>
    <cellStyle name="20% - Акцент3 2 2 9 2 3 2" xfId="12110"/>
    <cellStyle name="20% - Акцент3 2 2 9 2 4" xfId="12111"/>
    <cellStyle name="20% - Акцент3 2 2 9 2 5" xfId="12112"/>
    <cellStyle name="20% - Акцент3 2 2 9 2 6" xfId="12113"/>
    <cellStyle name="20% - Акцент3 2 2 9 2 7" xfId="12114"/>
    <cellStyle name="20% - Акцент3 2 2 9 2 8" xfId="12115"/>
    <cellStyle name="20% - Акцент3 2 2 9 2 9" xfId="12116"/>
    <cellStyle name="20% - Акцент3 2 2 9 3" xfId="12117"/>
    <cellStyle name="20% - Акцент3 2 2 9 3 2" xfId="12118"/>
    <cellStyle name="20% - Акцент3 2 2 9 3 2 2" xfId="12119"/>
    <cellStyle name="20% - Акцент3 2 2 9 3 3" xfId="12120"/>
    <cellStyle name="20% - Акцент3 2 2 9 3 4" xfId="12121"/>
    <cellStyle name="20% - Акцент3 2 2 9 3 5" xfId="12122"/>
    <cellStyle name="20% - Акцент3 2 2 9 3 6" xfId="12123"/>
    <cellStyle name="20% - Акцент3 2 2 9 3 7" xfId="12124"/>
    <cellStyle name="20% - Акцент3 2 2 9 4" xfId="12125"/>
    <cellStyle name="20% - Акцент3 2 2 9 4 2" xfId="12126"/>
    <cellStyle name="20% - Акцент3 2 2 9 5" xfId="12127"/>
    <cellStyle name="20% - Акцент3 2 2 9 6" xfId="12128"/>
    <cellStyle name="20% - Акцент3 2 2 9 7" xfId="12129"/>
    <cellStyle name="20% - Акцент3 2 2 9 8" xfId="12130"/>
    <cellStyle name="20% - Акцент3 2 2 9 9" xfId="12131"/>
    <cellStyle name="20% - Акцент3 2 20" xfId="12132"/>
    <cellStyle name="20% - Акцент3 2 21" xfId="12133"/>
    <cellStyle name="20% - Акцент3 2 22" xfId="12134"/>
    <cellStyle name="20% - Акцент3 2 23" xfId="12135"/>
    <cellStyle name="20% - Акцент3 2 24" xfId="12136"/>
    <cellStyle name="20% - Акцент3 2 3" xfId="12137"/>
    <cellStyle name="20% - Акцент3 2 3 10" xfId="12138"/>
    <cellStyle name="20% - Акцент3 2 3 10 2" xfId="12139"/>
    <cellStyle name="20% - Акцент3 2 3 10 2 2" xfId="12140"/>
    <cellStyle name="20% - Акцент3 2 3 10 2 2 2" xfId="12141"/>
    <cellStyle name="20% - Акцент3 2 3 10 2 3" xfId="12142"/>
    <cellStyle name="20% - Акцент3 2 3 10 2 4" xfId="12143"/>
    <cellStyle name="20% - Акцент3 2 3 10 2 5" xfId="12144"/>
    <cellStyle name="20% - Акцент3 2 3 10 2 6" xfId="12145"/>
    <cellStyle name="20% - Акцент3 2 3 10 2 7" xfId="12146"/>
    <cellStyle name="20% - Акцент3 2 3 10 3" xfId="12147"/>
    <cellStyle name="20% - Акцент3 2 3 10 3 2" xfId="12148"/>
    <cellStyle name="20% - Акцент3 2 3 10 4" xfId="12149"/>
    <cellStyle name="20% - Акцент3 2 3 10 5" xfId="12150"/>
    <cellStyle name="20% - Акцент3 2 3 10 6" xfId="12151"/>
    <cellStyle name="20% - Акцент3 2 3 10 7" xfId="12152"/>
    <cellStyle name="20% - Акцент3 2 3 10 8" xfId="12153"/>
    <cellStyle name="20% - Акцент3 2 3 10 9" xfId="12154"/>
    <cellStyle name="20% - Акцент3 2 3 11" xfId="12155"/>
    <cellStyle name="20% - Акцент3 2 3 11 2" xfId="12156"/>
    <cellStyle name="20% - Акцент3 2 3 11 2 2" xfId="12157"/>
    <cellStyle name="20% - Акцент3 2 3 11 2 2 2" xfId="12158"/>
    <cellStyle name="20% - Акцент3 2 3 11 2 3" xfId="12159"/>
    <cellStyle name="20% - Акцент3 2 3 11 2 4" xfId="12160"/>
    <cellStyle name="20% - Акцент3 2 3 11 2 5" xfId="12161"/>
    <cellStyle name="20% - Акцент3 2 3 11 2 6" xfId="12162"/>
    <cellStyle name="20% - Акцент3 2 3 11 2 7" xfId="12163"/>
    <cellStyle name="20% - Акцент3 2 3 11 3" xfId="12164"/>
    <cellStyle name="20% - Акцент3 2 3 11 3 2" xfId="12165"/>
    <cellStyle name="20% - Акцент3 2 3 11 4" xfId="12166"/>
    <cellStyle name="20% - Акцент3 2 3 11 5" xfId="12167"/>
    <cellStyle name="20% - Акцент3 2 3 11 6" xfId="12168"/>
    <cellStyle name="20% - Акцент3 2 3 11 7" xfId="12169"/>
    <cellStyle name="20% - Акцент3 2 3 11 8" xfId="12170"/>
    <cellStyle name="20% - Акцент3 2 3 11 9" xfId="12171"/>
    <cellStyle name="20% - Акцент3 2 3 12" xfId="12172"/>
    <cellStyle name="20% - Акцент3 2 3 12 2" xfId="12173"/>
    <cellStyle name="20% - Акцент3 2 3 12 2 2" xfId="12174"/>
    <cellStyle name="20% - Акцент3 2 3 12 2 3" xfId="12175"/>
    <cellStyle name="20% - Акцент3 2 3 12 3" xfId="12176"/>
    <cellStyle name="20% - Акцент3 2 3 12 4" xfId="12177"/>
    <cellStyle name="20% - Акцент3 2 3 12 5" xfId="12178"/>
    <cellStyle name="20% - Акцент3 2 3 12 6" xfId="12179"/>
    <cellStyle name="20% - Акцент3 2 3 12 7" xfId="12180"/>
    <cellStyle name="20% - Акцент3 2 3 13" xfId="12181"/>
    <cellStyle name="20% - Акцент3 2 3 13 2" xfId="12182"/>
    <cellStyle name="20% - Акцент3 2 3 13 2 2" xfId="12183"/>
    <cellStyle name="20% - Акцент3 2 3 13 2 3" xfId="12184"/>
    <cellStyle name="20% - Акцент3 2 3 13 3" xfId="12185"/>
    <cellStyle name="20% - Акцент3 2 3 13 4" xfId="12186"/>
    <cellStyle name="20% - Акцент3 2 3 13 5" xfId="12187"/>
    <cellStyle name="20% - Акцент3 2 3 13 6" xfId="12188"/>
    <cellStyle name="20% - Акцент3 2 3 13 7" xfId="12189"/>
    <cellStyle name="20% - Акцент3 2 3 14" xfId="12190"/>
    <cellStyle name="20% - Акцент3 2 3 14 2" xfId="12191"/>
    <cellStyle name="20% - Акцент3 2 3 14 3" xfId="12192"/>
    <cellStyle name="20% - Акцент3 2 3 15" xfId="12193"/>
    <cellStyle name="20% - Акцент3 2 3 16" xfId="12194"/>
    <cellStyle name="20% - Акцент3 2 3 17" xfId="12195"/>
    <cellStyle name="20% - Акцент3 2 3 18" xfId="12196"/>
    <cellStyle name="20% - Акцент3 2 3 19" xfId="12197"/>
    <cellStyle name="20% - Акцент3 2 3 2" xfId="12198"/>
    <cellStyle name="20% - Акцент3 2 3 2 10" xfId="12199"/>
    <cellStyle name="20% - Акцент3 2 3 2 10 2" xfId="12200"/>
    <cellStyle name="20% - Акцент3 2 3 2 10 3" xfId="12201"/>
    <cellStyle name="20% - Акцент3 2 3 2 11" xfId="12202"/>
    <cellStyle name="20% - Акцент3 2 3 2 12" xfId="12203"/>
    <cellStyle name="20% - Акцент3 2 3 2 13" xfId="12204"/>
    <cellStyle name="20% - Акцент3 2 3 2 14" xfId="12205"/>
    <cellStyle name="20% - Акцент3 2 3 2 15" xfId="12206"/>
    <cellStyle name="20% - Акцент3 2 3 2 16" xfId="12207"/>
    <cellStyle name="20% - Акцент3 2 3 2 2" xfId="12208"/>
    <cellStyle name="20% - Акцент3 2 3 2 2 10" xfId="12209"/>
    <cellStyle name="20% - Акцент3 2 3 2 2 11" xfId="12210"/>
    <cellStyle name="20% - Акцент3 2 3 2 2 12" xfId="12211"/>
    <cellStyle name="20% - Акцент3 2 3 2 2 13" xfId="12212"/>
    <cellStyle name="20% - Акцент3 2 3 2 2 2" xfId="12213"/>
    <cellStyle name="20% - Акцент3 2 3 2 2 2 10" xfId="12214"/>
    <cellStyle name="20% - Акцент3 2 3 2 2 2 2" xfId="12215"/>
    <cellStyle name="20% - Акцент3 2 3 2 2 2 2 2" xfId="12216"/>
    <cellStyle name="20% - Акцент3 2 3 2 2 2 2 2 2" xfId="12217"/>
    <cellStyle name="20% - Акцент3 2 3 2 2 2 2 2 2 2" xfId="12218"/>
    <cellStyle name="20% - Акцент3 2 3 2 2 2 2 2 3" xfId="12219"/>
    <cellStyle name="20% - Акцент3 2 3 2 2 2 2 2 4" xfId="12220"/>
    <cellStyle name="20% - Акцент3 2 3 2 2 2 2 2 5" xfId="12221"/>
    <cellStyle name="20% - Акцент3 2 3 2 2 2 2 2 6" xfId="12222"/>
    <cellStyle name="20% - Акцент3 2 3 2 2 2 2 2 7" xfId="12223"/>
    <cellStyle name="20% - Акцент3 2 3 2 2 2 2 3" xfId="12224"/>
    <cellStyle name="20% - Акцент3 2 3 2 2 2 2 3 2" xfId="12225"/>
    <cellStyle name="20% - Акцент3 2 3 2 2 2 2 4" xfId="12226"/>
    <cellStyle name="20% - Акцент3 2 3 2 2 2 2 5" xfId="12227"/>
    <cellStyle name="20% - Акцент3 2 3 2 2 2 2 6" xfId="12228"/>
    <cellStyle name="20% - Акцент3 2 3 2 2 2 2 7" xfId="12229"/>
    <cellStyle name="20% - Акцент3 2 3 2 2 2 2 8" xfId="12230"/>
    <cellStyle name="20% - Акцент3 2 3 2 2 2 2 9" xfId="12231"/>
    <cellStyle name="20% - Акцент3 2 3 2 2 2 3" xfId="12232"/>
    <cellStyle name="20% - Акцент3 2 3 2 2 2 3 2" xfId="12233"/>
    <cellStyle name="20% - Акцент3 2 3 2 2 2 3 2 2" xfId="12234"/>
    <cellStyle name="20% - Акцент3 2 3 2 2 2 3 3" xfId="12235"/>
    <cellStyle name="20% - Акцент3 2 3 2 2 2 3 4" xfId="12236"/>
    <cellStyle name="20% - Акцент3 2 3 2 2 2 3 5" xfId="12237"/>
    <cellStyle name="20% - Акцент3 2 3 2 2 2 3 6" xfId="12238"/>
    <cellStyle name="20% - Акцент3 2 3 2 2 2 3 7" xfId="12239"/>
    <cellStyle name="20% - Акцент3 2 3 2 2 2 4" xfId="12240"/>
    <cellStyle name="20% - Акцент3 2 3 2 2 2 4 2" xfId="12241"/>
    <cellStyle name="20% - Акцент3 2 3 2 2 2 5" xfId="12242"/>
    <cellStyle name="20% - Акцент3 2 3 2 2 2 6" xfId="12243"/>
    <cellStyle name="20% - Акцент3 2 3 2 2 2 7" xfId="12244"/>
    <cellStyle name="20% - Акцент3 2 3 2 2 2 8" xfId="12245"/>
    <cellStyle name="20% - Акцент3 2 3 2 2 2 9" xfId="12246"/>
    <cellStyle name="20% - Акцент3 2 3 2 2 3" xfId="12247"/>
    <cellStyle name="20% - Акцент3 2 3 2 2 3 10" xfId="12248"/>
    <cellStyle name="20% - Акцент3 2 3 2 2 3 2" xfId="12249"/>
    <cellStyle name="20% - Акцент3 2 3 2 2 3 2 2" xfId="12250"/>
    <cellStyle name="20% - Акцент3 2 3 2 2 3 2 2 2" xfId="12251"/>
    <cellStyle name="20% - Акцент3 2 3 2 2 3 2 2 2 2" xfId="12252"/>
    <cellStyle name="20% - Акцент3 2 3 2 2 3 2 2 3" xfId="12253"/>
    <cellStyle name="20% - Акцент3 2 3 2 2 3 2 2 4" xfId="12254"/>
    <cellStyle name="20% - Акцент3 2 3 2 2 3 2 2 5" xfId="12255"/>
    <cellStyle name="20% - Акцент3 2 3 2 2 3 2 2 6" xfId="12256"/>
    <cellStyle name="20% - Акцент3 2 3 2 2 3 2 2 7" xfId="12257"/>
    <cellStyle name="20% - Акцент3 2 3 2 2 3 2 3" xfId="12258"/>
    <cellStyle name="20% - Акцент3 2 3 2 2 3 2 3 2" xfId="12259"/>
    <cellStyle name="20% - Акцент3 2 3 2 2 3 2 4" xfId="12260"/>
    <cellStyle name="20% - Акцент3 2 3 2 2 3 2 5" xfId="12261"/>
    <cellStyle name="20% - Акцент3 2 3 2 2 3 2 6" xfId="12262"/>
    <cellStyle name="20% - Акцент3 2 3 2 2 3 2 7" xfId="12263"/>
    <cellStyle name="20% - Акцент3 2 3 2 2 3 2 8" xfId="12264"/>
    <cellStyle name="20% - Акцент3 2 3 2 2 3 2 9" xfId="12265"/>
    <cellStyle name="20% - Акцент3 2 3 2 2 3 3" xfId="12266"/>
    <cellStyle name="20% - Акцент3 2 3 2 2 3 3 2" xfId="12267"/>
    <cellStyle name="20% - Акцент3 2 3 2 2 3 3 2 2" xfId="12268"/>
    <cellStyle name="20% - Акцент3 2 3 2 2 3 3 3" xfId="12269"/>
    <cellStyle name="20% - Акцент3 2 3 2 2 3 3 4" xfId="12270"/>
    <cellStyle name="20% - Акцент3 2 3 2 2 3 3 5" xfId="12271"/>
    <cellStyle name="20% - Акцент3 2 3 2 2 3 3 6" xfId="12272"/>
    <cellStyle name="20% - Акцент3 2 3 2 2 3 3 7" xfId="12273"/>
    <cellStyle name="20% - Акцент3 2 3 2 2 3 4" xfId="12274"/>
    <cellStyle name="20% - Акцент3 2 3 2 2 3 4 2" xfId="12275"/>
    <cellStyle name="20% - Акцент3 2 3 2 2 3 5" xfId="12276"/>
    <cellStyle name="20% - Акцент3 2 3 2 2 3 6" xfId="12277"/>
    <cellStyle name="20% - Акцент3 2 3 2 2 3 7" xfId="12278"/>
    <cellStyle name="20% - Акцент3 2 3 2 2 3 8" xfId="12279"/>
    <cellStyle name="20% - Акцент3 2 3 2 2 3 9" xfId="12280"/>
    <cellStyle name="20% - Акцент3 2 3 2 2 4" xfId="12281"/>
    <cellStyle name="20% - Акцент3 2 3 2 2 4 2" xfId="12282"/>
    <cellStyle name="20% - Акцент3 2 3 2 2 4 2 2" xfId="12283"/>
    <cellStyle name="20% - Акцент3 2 3 2 2 4 2 2 2" xfId="12284"/>
    <cellStyle name="20% - Акцент3 2 3 2 2 4 2 3" xfId="12285"/>
    <cellStyle name="20% - Акцент3 2 3 2 2 4 2 4" xfId="12286"/>
    <cellStyle name="20% - Акцент3 2 3 2 2 4 2 5" xfId="12287"/>
    <cellStyle name="20% - Акцент3 2 3 2 2 4 2 6" xfId="12288"/>
    <cellStyle name="20% - Акцент3 2 3 2 2 4 2 7" xfId="12289"/>
    <cellStyle name="20% - Акцент3 2 3 2 2 4 3" xfId="12290"/>
    <cellStyle name="20% - Акцент3 2 3 2 2 4 3 2" xfId="12291"/>
    <cellStyle name="20% - Акцент3 2 3 2 2 4 4" xfId="12292"/>
    <cellStyle name="20% - Акцент3 2 3 2 2 4 5" xfId="12293"/>
    <cellStyle name="20% - Акцент3 2 3 2 2 4 6" xfId="12294"/>
    <cellStyle name="20% - Акцент3 2 3 2 2 4 7" xfId="12295"/>
    <cellStyle name="20% - Акцент3 2 3 2 2 4 8" xfId="12296"/>
    <cellStyle name="20% - Акцент3 2 3 2 2 4 9" xfId="12297"/>
    <cellStyle name="20% - Акцент3 2 3 2 2 5" xfId="12298"/>
    <cellStyle name="20% - Акцент3 2 3 2 2 5 2" xfId="12299"/>
    <cellStyle name="20% - Акцент3 2 3 2 2 5 2 2" xfId="12300"/>
    <cellStyle name="20% - Акцент3 2 3 2 2 5 2 2 2" xfId="12301"/>
    <cellStyle name="20% - Акцент3 2 3 2 2 5 2 3" xfId="12302"/>
    <cellStyle name="20% - Акцент3 2 3 2 2 5 2 4" xfId="12303"/>
    <cellStyle name="20% - Акцент3 2 3 2 2 5 2 5" xfId="12304"/>
    <cellStyle name="20% - Акцент3 2 3 2 2 5 2 6" xfId="12305"/>
    <cellStyle name="20% - Акцент3 2 3 2 2 5 2 7" xfId="12306"/>
    <cellStyle name="20% - Акцент3 2 3 2 2 5 3" xfId="12307"/>
    <cellStyle name="20% - Акцент3 2 3 2 2 5 3 2" xfId="12308"/>
    <cellStyle name="20% - Акцент3 2 3 2 2 5 4" xfId="12309"/>
    <cellStyle name="20% - Акцент3 2 3 2 2 5 5" xfId="12310"/>
    <cellStyle name="20% - Акцент3 2 3 2 2 5 6" xfId="12311"/>
    <cellStyle name="20% - Акцент3 2 3 2 2 5 7" xfId="12312"/>
    <cellStyle name="20% - Акцент3 2 3 2 2 5 8" xfId="12313"/>
    <cellStyle name="20% - Акцент3 2 3 2 2 5 9" xfId="12314"/>
    <cellStyle name="20% - Акцент3 2 3 2 2 6" xfId="12315"/>
    <cellStyle name="20% - Акцент3 2 3 2 2 6 2" xfId="12316"/>
    <cellStyle name="20% - Акцент3 2 3 2 2 6 2 2" xfId="12317"/>
    <cellStyle name="20% - Акцент3 2 3 2 2 6 3" xfId="12318"/>
    <cellStyle name="20% - Акцент3 2 3 2 2 6 4" xfId="12319"/>
    <cellStyle name="20% - Акцент3 2 3 2 2 6 5" xfId="12320"/>
    <cellStyle name="20% - Акцент3 2 3 2 2 6 6" xfId="12321"/>
    <cellStyle name="20% - Акцент3 2 3 2 2 6 7" xfId="12322"/>
    <cellStyle name="20% - Акцент3 2 3 2 2 7" xfId="12323"/>
    <cellStyle name="20% - Акцент3 2 3 2 2 7 2" xfId="12324"/>
    <cellStyle name="20% - Акцент3 2 3 2 2 8" xfId="12325"/>
    <cellStyle name="20% - Акцент3 2 3 2 2 9" xfId="12326"/>
    <cellStyle name="20% - Акцент3 2 3 2 3" xfId="12327"/>
    <cellStyle name="20% - Акцент3 2 3 2 3 10" xfId="12328"/>
    <cellStyle name="20% - Акцент3 2 3 2 3 11" xfId="12329"/>
    <cellStyle name="20% - Акцент3 2 3 2 3 12" xfId="12330"/>
    <cellStyle name="20% - Акцент3 2 3 2 3 13" xfId="12331"/>
    <cellStyle name="20% - Акцент3 2 3 2 3 2" xfId="12332"/>
    <cellStyle name="20% - Акцент3 2 3 2 3 2 10" xfId="12333"/>
    <cellStyle name="20% - Акцент3 2 3 2 3 2 2" xfId="12334"/>
    <cellStyle name="20% - Акцент3 2 3 2 3 2 2 2" xfId="12335"/>
    <cellStyle name="20% - Акцент3 2 3 2 3 2 2 2 2" xfId="12336"/>
    <cellStyle name="20% - Акцент3 2 3 2 3 2 2 2 2 2" xfId="12337"/>
    <cellStyle name="20% - Акцент3 2 3 2 3 2 2 2 3" xfId="12338"/>
    <cellStyle name="20% - Акцент3 2 3 2 3 2 2 2 4" xfId="12339"/>
    <cellStyle name="20% - Акцент3 2 3 2 3 2 2 2 5" xfId="12340"/>
    <cellStyle name="20% - Акцент3 2 3 2 3 2 2 2 6" xfId="12341"/>
    <cellStyle name="20% - Акцент3 2 3 2 3 2 2 2 7" xfId="12342"/>
    <cellStyle name="20% - Акцент3 2 3 2 3 2 2 3" xfId="12343"/>
    <cellStyle name="20% - Акцент3 2 3 2 3 2 2 3 2" xfId="12344"/>
    <cellStyle name="20% - Акцент3 2 3 2 3 2 2 4" xfId="12345"/>
    <cellStyle name="20% - Акцент3 2 3 2 3 2 2 5" xfId="12346"/>
    <cellStyle name="20% - Акцент3 2 3 2 3 2 2 6" xfId="12347"/>
    <cellStyle name="20% - Акцент3 2 3 2 3 2 2 7" xfId="12348"/>
    <cellStyle name="20% - Акцент3 2 3 2 3 2 2 8" xfId="12349"/>
    <cellStyle name="20% - Акцент3 2 3 2 3 2 2 9" xfId="12350"/>
    <cellStyle name="20% - Акцент3 2 3 2 3 2 3" xfId="12351"/>
    <cellStyle name="20% - Акцент3 2 3 2 3 2 3 2" xfId="12352"/>
    <cellStyle name="20% - Акцент3 2 3 2 3 2 3 2 2" xfId="12353"/>
    <cellStyle name="20% - Акцент3 2 3 2 3 2 3 3" xfId="12354"/>
    <cellStyle name="20% - Акцент3 2 3 2 3 2 3 4" xfId="12355"/>
    <cellStyle name="20% - Акцент3 2 3 2 3 2 3 5" xfId="12356"/>
    <cellStyle name="20% - Акцент3 2 3 2 3 2 3 6" xfId="12357"/>
    <cellStyle name="20% - Акцент3 2 3 2 3 2 3 7" xfId="12358"/>
    <cellStyle name="20% - Акцент3 2 3 2 3 2 4" xfId="12359"/>
    <cellStyle name="20% - Акцент3 2 3 2 3 2 4 2" xfId="12360"/>
    <cellStyle name="20% - Акцент3 2 3 2 3 2 5" xfId="12361"/>
    <cellStyle name="20% - Акцент3 2 3 2 3 2 6" xfId="12362"/>
    <cellStyle name="20% - Акцент3 2 3 2 3 2 7" xfId="12363"/>
    <cellStyle name="20% - Акцент3 2 3 2 3 2 8" xfId="12364"/>
    <cellStyle name="20% - Акцент3 2 3 2 3 2 9" xfId="12365"/>
    <cellStyle name="20% - Акцент3 2 3 2 3 3" xfId="12366"/>
    <cellStyle name="20% - Акцент3 2 3 2 3 3 10" xfId="12367"/>
    <cellStyle name="20% - Акцент3 2 3 2 3 3 2" xfId="12368"/>
    <cellStyle name="20% - Акцент3 2 3 2 3 3 2 2" xfId="12369"/>
    <cellStyle name="20% - Акцент3 2 3 2 3 3 2 2 2" xfId="12370"/>
    <cellStyle name="20% - Акцент3 2 3 2 3 3 2 2 2 2" xfId="12371"/>
    <cellStyle name="20% - Акцент3 2 3 2 3 3 2 2 3" xfId="12372"/>
    <cellStyle name="20% - Акцент3 2 3 2 3 3 2 2 4" xfId="12373"/>
    <cellStyle name="20% - Акцент3 2 3 2 3 3 2 2 5" xfId="12374"/>
    <cellStyle name="20% - Акцент3 2 3 2 3 3 2 2 6" xfId="12375"/>
    <cellStyle name="20% - Акцент3 2 3 2 3 3 2 2 7" xfId="12376"/>
    <cellStyle name="20% - Акцент3 2 3 2 3 3 2 3" xfId="12377"/>
    <cellStyle name="20% - Акцент3 2 3 2 3 3 2 3 2" xfId="12378"/>
    <cellStyle name="20% - Акцент3 2 3 2 3 3 2 4" xfId="12379"/>
    <cellStyle name="20% - Акцент3 2 3 2 3 3 2 5" xfId="12380"/>
    <cellStyle name="20% - Акцент3 2 3 2 3 3 2 6" xfId="12381"/>
    <cellStyle name="20% - Акцент3 2 3 2 3 3 2 7" xfId="12382"/>
    <cellStyle name="20% - Акцент3 2 3 2 3 3 2 8" xfId="12383"/>
    <cellStyle name="20% - Акцент3 2 3 2 3 3 2 9" xfId="12384"/>
    <cellStyle name="20% - Акцент3 2 3 2 3 3 3" xfId="12385"/>
    <cellStyle name="20% - Акцент3 2 3 2 3 3 3 2" xfId="12386"/>
    <cellStyle name="20% - Акцент3 2 3 2 3 3 3 2 2" xfId="12387"/>
    <cellStyle name="20% - Акцент3 2 3 2 3 3 3 3" xfId="12388"/>
    <cellStyle name="20% - Акцент3 2 3 2 3 3 3 4" xfId="12389"/>
    <cellStyle name="20% - Акцент3 2 3 2 3 3 3 5" xfId="12390"/>
    <cellStyle name="20% - Акцент3 2 3 2 3 3 3 6" xfId="12391"/>
    <cellStyle name="20% - Акцент3 2 3 2 3 3 3 7" xfId="12392"/>
    <cellStyle name="20% - Акцент3 2 3 2 3 3 4" xfId="12393"/>
    <cellStyle name="20% - Акцент3 2 3 2 3 3 4 2" xfId="12394"/>
    <cellStyle name="20% - Акцент3 2 3 2 3 3 5" xfId="12395"/>
    <cellStyle name="20% - Акцент3 2 3 2 3 3 6" xfId="12396"/>
    <cellStyle name="20% - Акцент3 2 3 2 3 3 7" xfId="12397"/>
    <cellStyle name="20% - Акцент3 2 3 2 3 3 8" xfId="12398"/>
    <cellStyle name="20% - Акцент3 2 3 2 3 3 9" xfId="12399"/>
    <cellStyle name="20% - Акцент3 2 3 2 3 4" xfId="12400"/>
    <cellStyle name="20% - Акцент3 2 3 2 3 4 2" xfId="12401"/>
    <cellStyle name="20% - Акцент3 2 3 2 3 4 2 2" xfId="12402"/>
    <cellStyle name="20% - Акцент3 2 3 2 3 4 2 2 2" xfId="12403"/>
    <cellStyle name="20% - Акцент3 2 3 2 3 4 2 3" xfId="12404"/>
    <cellStyle name="20% - Акцент3 2 3 2 3 4 2 4" xfId="12405"/>
    <cellStyle name="20% - Акцент3 2 3 2 3 4 2 5" xfId="12406"/>
    <cellStyle name="20% - Акцент3 2 3 2 3 4 2 6" xfId="12407"/>
    <cellStyle name="20% - Акцент3 2 3 2 3 4 2 7" xfId="12408"/>
    <cellStyle name="20% - Акцент3 2 3 2 3 4 3" xfId="12409"/>
    <cellStyle name="20% - Акцент3 2 3 2 3 4 3 2" xfId="12410"/>
    <cellStyle name="20% - Акцент3 2 3 2 3 4 4" xfId="12411"/>
    <cellStyle name="20% - Акцент3 2 3 2 3 4 5" xfId="12412"/>
    <cellStyle name="20% - Акцент3 2 3 2 3 4 6" xfId="12413"/>
    <cellStyle name="20% - Акцент3 2 3 2 3 4 7" xfId="12414"/>
    <cellStyle name="20% - Акцент3 2 3 2 3 4 8" xfId="12415"/>
    <cellStyle name="20% - Акцент3 2 3 2 3 4 9" xfId="12416"/>
    <cellStyle name="20% - Акцент3 2 3 2 3 5" xfId="12417"/>
    <cellStyle name="20% - Акцент3 2 3 2 3 5 2" xfId="12418"/>
    <cellStyle name="20% - Акцент3 2 3 2 3 5 2 2" xfId="12419"/>
    <cellStyle name="20% - Акцент3 2 3 2 3 5 2 2 2" xfId="12420"/>
    <cellStyle name="20% - Акцент3 2 3 2 3 5 2 3" xfId="12421"/>
    <cellStyle name="20% - Акцент3 2 3 2 3 5 2 4" xfId="12422"/>
    <cellStyle name="20% - Акцент3 2 3 2 3 5 2 5" xfId="12423"/>
    <cellStyle name="20% - Акцент3 2 3 2 3 5 2 6" xfId="12424"/>
    <cellStyle name="20% - Акцент3 2 3 2 3 5 2 7" xfId="12425"/>
    <cellStyle name="20% - Акцент3 2 3 2 3 5 3" xfId="12426"/>
    <cellStyle name="20% - Акцент3 2 3 2 3 5 3 2" xfId="12427"/>
    <cellStyle name="20% - Акцент3 2 3 2 3 5 4" xfId="12428"/>
    <cellStyle name="20% - Акцент3 2 3 2 3 5 5" xfId="12429"/>
    <cellStyle name="20% - Акцент3 2 3 2 3 5 6" xfId="12430"/>
    <cellStyle name="20% - Акцент3 2 3 2 3 5 7" xfId="12431"/>
    <cellStyle name="20% - Акцент3 2 3 2 3 5 8" xfId="12432"/>
    <cellStyle name="20% - Акцент3 2 3 2 3 5 9" xfId="12433"/>
    <cellStyle name="20% - Акцент3 2 3 2 3 6" xfId="12434"/>
    <cellStyle name="20% - Акцент3 2 3 2 3 6 2" xfId="12435"/>
    <cellStyle name="20% - Акцент3 2 3 2 3 6 2 2" xfId="12436"/>
    <cellStyle name="20% - Акцент3 2 3 2 3 6 3" xfId="12437"/>
    <cellStyle name="20% - Акцент3 2 3 2 3 6 4" xfId="12438"/>
    <cellStyle name="20% - Акцент3 2 3 2 3 6 5" xfId="12439"/>
    <cellStyle name="20% - Акцент3 2 3 2 3 6 6" xfId="12440"/>
    <cellStyle name="20% - Акцент3 2 3 2 3 6 7" xfId="12441"/>
    <cellStyle name="20% - Акцент3 2 3 2 3 7" xfId="12442"/>
    <cellStyle name="20% - Акцент3 2 3 2 3 7 2" xfId="12443"/>
    <cellStyle name="20% - Акцент3 2 3 2 3 8" xfId="12444"/>
    <cellStyle name="20% - Акцент3 2 3 2 3 9" xfId="12445"/>
    <cellStyle name="20% - Акцент3 2 3 2 4" xfId="12446"/>
    <cellStyle name="20% - Акцент3 2 3 2 4 10" xfId="12447"/>
    <cellStyle name="20% - Акцент3 2 3 2 4 2" xfId="12448"/>
    <cellStyle name="20% - Акцент3 2 3 2 4 2 2" xfId="12449"/>
    <cellStyle name="20% - Акцент3 2 3 2 4 2 2 2" xfId="12450"/>
    <cellStyle name="20% - Акцент3 2 3 2 4 2 2 2 2" xfId="12451"/>
    <cellStyle name="20% - Акцент3 2 3 2 4 2 2 3" xfId="12452"/>
    <cellStyle name="20% - Акцент3 2 3 2 4 2 2 4" xfId="12453"/>
    <cellStyle name="20% - Акцент3 2 3 2 4 2 2 5" xfId="12454"/>
    <cellStyle name="20% - Акцент3 2 3 2 4 2 2 6" xfId="12455"/>
    <cellStyle name="20% - Акцент3 2 3 2 4 2 2 7" xfId="12456"/>
    <cellStyle name="20% - Акцент3 2 3 2 4 2 3" xfId="12457"/>
    <cellStyle name="20% - Акцент3 2 3 2 4 2 3 2" xfId="12458"/>
    <cellStyle name="20% - Акцент3 2 3 2 4 2 4" xfId="12459"/>
    <cellStyle name="20% - Акцент3 2 3 2 4 2 5" xfId="12460"/>
    <cellStyle name="20% - Акцент3 2 3 2 4 2 6" xfId="12461"/>
    <cellStyle name="20% - Акцент3 2 3 2 4 2 7" xfId="12462"/>
    <cellStyle name="20% - Акцент3 2 3 2 4 2 8" xfId="12463"/>
    <cellStyle name="20% - Акцент3 2 3 2 4 2 9" xfId="12464"/>
    <cellStyle name="20% - Акцент3 2 3 2 4 3" xfId="12465"/>
    <cellStyle name="20% - Акцент3 2 3 2 4 3 2" xfId="12466"/>
    <cellStyle name="20% - Акцент3 2 3 2 4 3 2 2" xfId="12467"/>
    <cellStyle name="20% - Акцент3 2 3 2 4 3 3" xfId="12468"/>
    <cellStyle name="20% - Акцент3 2 3 2 4 3 4" xfId="12469"/>
    <cellStyle name="20% - Акцент3 2 3 2 4 3 5" xfId="12470"/>
    <cellStyle name="20% - Акцент3 2 3 2 4 3 6" xfId="12471"/>
    <cellStyle name="20% - Акцент3 2 3 2 4 3 7" xfId="12472"/>
    <cellStyle name="20% - Акцент3 2 3 2 4 4" xfId="12473"/>
    <cellStyle name="20% - Акцент3 2 3 2 4 4 2" xfId="12474"/>
    <cellStyle name="20% - Акцент3 2 3 2 4 5" xfId="12475"/>
    <cellStyle name="20% - Акцент3 2 3 2 4 6" xfId="12476"/>
    <cellStyle name="20% - Акцент3 2 3 2 4 7" xfId="12477"/>
    <cellStyle name="20% - Акцент3 2 3 2 4 8" xfId="12478"/>
    <cellStyle name="20% - Акцент3 2 3 2 4 9" xfId="12479"/>
    <cellStyle name="20% - Акцент3 2 3 2 5" xfId="12480"/>
    <cellStyle name="20% - Акцент3 2 3 2 5 10" xfId="12481"/>
    <cellStyle name="20% - Акцент3 2 3 2 5 2" xfId="12482"/>
    <cellStyle name="20% - Акцент3 2 3 2 5 2 2" xfId="12483"/>
    <cellStyle name="20% - Акцент3 2 3 2 5 2 2 2" xfId="12484"/>
    <cellStyle name="20% - Акцент3 2 3 2 5 2 2 2 2" xfId="12485"/>
    <cellStyle name="20% - Акцент3 2 3 2 5 2 2 3" xfId="12486"/>
    <cellStyle name="20% - Акцент3 2 3 2 5 2 2 4" xfId="12487"/>
    <cellStyle name="20% - Акцент3 2 3 2 5 2 2 5" xfId="12488"/>
    <cellStyle name="20% - Акцент3 2 3 2 5 2 2 6" xfId="12489"/>
    <cellStyle name="20% - Акцент3 2 3 2 5 2 2 7" xfId="12490"/>
    <cellStyle name="20% - Акцент3 2 3 2 5 2 3" xfId="12491"/>
    <cellStyle name="20% - Акцент3 2 3 2 5 2 3 2" xfId="12492"/>
    <cellStyle name="20% - Акцент3 2 3 2 5 2 4" xfId="12493"/>
    <cellStyle name="20% - Акцент3 2 3 2 5 2 5" xfId="12494"/>
    <cellStyle name="20% - Акцент3 2 3 2 5 2 6" xfId="12495"/>
    <cellStyle name="20% - Акцент3 2 3 2 5 2 7" xfId="12496"/>
    <cellStyle name="20% - Акцент3 2 3 2 5 2 8" xfId="12497"/>
    <cellStyle name="20% - Акцент3 2 3 2 5 2 9" xfId="12498"/>
    <cellStyle name="20% - Акцент3 2 3 2 5 3" xfId="12499"/>
    <cellStyle name="20% - Акцент3 2 3 2 5 3 2" xfId="12500"/>
    <cellStyle name="20% - Акцент3 2 3 2 5 3 2 2" xfId="12501"/>
    <cellStyle name="20% - Акцент3 2 3 2 5 3 3" xfId="12502"/>
    <cellStyle name="20% - Акцент3 2 3 2 5 3 4" xfId="12503"/>
    <cellStyle name="20% - Акцент3 2 3 2 5 3 5" xfId="12504"/>
    <cellStyle name="20% - Акцент3 2 3 2 5 3 6" xfId="12505"/>
    <cellStyle name="20% - Акцент3 2 3 2 5 3 7" xfId="12506"/>
    <cellStyle name="20% - Акцент3 2 3 2 5 4" xfId="12507"/>
    <cellStyle name="20% - Акцент3 2 3 2 5 4 2" xfId="12508"/>
    <cellStyle name="20% - Акцент3 2 3 2 5 5" xfId="12509"/>
    <cellStyle name="20% - Акцент3 2 3 2 5 6" xfId="12510"/>
    <cellStyle name="20% - Акцент3 2 3 2 5 7" xfId="12511"/>
    <cellStyle name="20% - Акцент3 2 3 2 5 8" xfId="12512"/>
    <cellStyle name="20% - Акцент3 2 3 2 5 9" xfId="12513"/>
    <cellStyle name="20% - Акцент3 2 3 2 6" xfId="12514"/>
    <cellStyle name="20% - Акцент3 2 3 2 6 2" xfId="12515"/>
    <cellStyle name="20% - Акцент3 2 3 2 6 2 2" xfId="12516"/>
    <cellStyle name="20% - Акцент3 2 3 2 6 2 2 2" xfId="12517"/>
    <cellStyle name="20% - Акцент3 2 3 2 6 2 3" xfId="12518"/>
    <cellStyle name="20% - Акцент3 2 3 2 6 2 4" xfId="12519"/>
    <cellStyle name="20% - Акцент3 2 3 2 6 2 5" xfId="12520"/>
    <cellStyle name="20% - Акцент3 2 3 2 6 2 6" xfId="12521"/>
    <cellStyle name="20% - Акцент3 2 3 2 6 2 7" xfId="12522"/>
    <cellStyle name="20% - Акцент3 2 3 2 6 3" xfId="12523"/>
    <cellStyle name="20% - Акцент3 2 3 2 6 3 2" xfId="12524"/>
    <cellStyle name="20% - Акцент3 2 3 2 6 4" xfId="12525"/>
    <cellStyle name="20% - Акцент3 2 3 2 6 5" xfId="12526"/>
    <cellStyle name="20% - Акцент3 2 3 2 6 6" xfId="12527"/>
    <cellStyle name="20% - Акцент3 2 3 2 6 7" xfId="12528"/>
    <cellStyle name="20% - Акцент3 2 3 2 6 8" xfId="12529"/>
    <cellStyle name="20% - Акцент3 2 3 2 6 9" xfId="12530"/>
    <cellStyle name="20% - Акцент3 2 3 2 7" xfId="12531"/>
    <cellStyle name="20% - Акцент3 2 3 2 7 2" xfId="12532"/>
    <cellStyle name="20% - Акцент3 2 3 2 7 2 2" xfId="12533"/>
    <cellStyle name="20% - Акцент3 2 3 2 7 2 2 2" xfId="12534"/>
    <cellStyle name="20% - Акцент3 2 3 2 7 2 3" xfId="12535"/>
    <cellStyle name="20% - Акцент3 2 3 2 7 2 4" xfId="12536"/>
    <cellStyle name="20% - Акцент3 2 3 2 7 2 5" xfId="12537"/>
    <cellStyle name="20% - Акцент3 2 3 2 7 2 6" xfId="12538"/>
    <cellStyle name="20% - Акцент3 2 3 2 7 2 7" xfId="12539"/>
    <cellStyle name="20% - Акцент3 2 3 2 7 3" xfId="12540"/>
    <cellStyle name="20% - Акцент3 2 3 2 7 3 2" xfId="12541"/>
    <cellStyle name="20% - Акцент3 2 3 2 7 4" xfId="12542"/>
    <cellStyle name="20% - Акцент3 2 3 2 7 5" xfId="12543"/>
    <cellStyle name="20% - Акцент3 2 3 2 7 6" xfId="12544"/>
    <cellStyle name="20% - Акцент3 2 3 2 7 7" xfId="12545"/>
    <cellStyle name="20% - Акцент3 2 3 2 7 8" xfId="12546"/>
    <cellStyle name="20% - Акцент3 2 3 2 7 9" xfId="12547"/>
    <cellStyle name="20% - Акцент3 2 3 2 8" xfId="12548"/>
    <cellStyle name="20% - Акцент3 2 3 2 8 2" xfId="12549"/>
    <cellStyle name="20% - Акцент3 2 3 2 8 2 2" xfId="12550"/>
    <cellStyle name="20% - Акцент3 2 3 2 8 2 3" xfId="12551"/>
    <cellStyle name="20% - Акцент3 2 3 2 8 3" xfId="12552"/>
    <cellStyle name="20% - Акцент3 2 3 2 8 4" xfId="12553"/>
    <cellStyle name="20% - Акцент3 2 3 2 8 5" xfId="12554"/>
    <cellStyle name="20% - Акцент3 2 3 2 8 6" xfId="12555"/>
    <cellStyle name="20% - Акцент3 2 3 2 8 7" xfId="12556"/>
    <cellStyle name="20% - Акцент3 2 3 2 9" xfId="12557"/>
    <cellStyle name="20% - Акцент3 2 3 2 9 2" xfId="12558"/>
    <cellStyle name="20% - Акцент3 2 3 2 9 2 2" xfId="12559"/>
    <cellStyle name="20% - Акцент3 2 3 2 9 2 3" xfId="12560"/>
    <cellStyle name="20% - Акцент3 2 3 2 9 3" xfId="12561"/>
    <cellStyle name="20% - Акцент3 2 3 2 9 4" xfId="12562"/>
    <cellStyle name="20% - Акцент3 2 3 2 9 5" xfId="12563"/>
    <cellStyle name="20% - Акцент3 2 3 2 9 6" xfId="12564"/>
    <cellStyle name="20% - Акцент3 2 3 2 9 7" xfId="12565"/>
    <cellStyle name="20% - Акцент3 2 3 20" xfId="12566"/>
    <cellStyle name="20% - Акцент3 2 3 3" xfId="12567"/>
    <cellStyle name="20% - Акцент3 2 3 3 10" xfId="12568"/>
    <cellStyle name="20% - Акцент3 2 3 3 11" xfId="12569"/>
    <cellStyle name="20% - Акцент3 2 3 3 12" xfId="12570"/>
    <cellStyle name="20% - Акцент3 2 3 3 13" xfId="12571"/>
    <cellStyle name="20% - Акцент3 2 3 3 14" xfId="12572"/>
    <cellStyle name="20% - Акцент3 2 3 3 15" xfId="12573"/>
    <cellStyle name="20% - Акцент3 2 3 3 16" xfId="12574"/>
    <cellStyle name="20% - Акцент3 2 3 3 2" xfId="12575"/>
    <cellStyle name="20% - Акцент3 2 3 3 2 10" xfId="12576"/>
    <cellStyle name="20% - Акцент3 2 3 3 2 2" xfId="12577"/>
    <cellStyle name="20% - Акцент3 2 3 3 2 2 2" xfId="12578"/>
    <cellStyle name="20% - Акцент3 2 3 3 2 2 2 2" xfId="12579"/>
    <cellStyle name="20% - Акцент3 2 3 3 2 2 2 2 2" xfId="12580"/>
    <cellStyle name="20% - Акцент3 2 3 3 2 2 2 3" xfId="12581"/>
    <cellStyle name="20% - Акцент3 2 3 3 2 2 2 4" xfId="12582"/>
    <cellStyle name="20% - Акцент3 2 3 3 2 2 2 5" xfId="12583"/>
    <cellStyle name="20% - Акцент3 2 3 3 2 2 2 6" xfId="12584"/>
    <cellStyle name="20% - Акцент3 2 3 3 2 2 2 7" xfId="12585"/>
    <cellStyle name="20% - Акцент3 2 3 3 2 2 3" xfId="12586"/>
    <cellStyle name="20% - Акцент3 2 3 3 2 2 3 2" xfId="12587"/>
    <cellStyle name="20% - Акцент3 2 3 3 2 2 4" xfId="12588"/>
    <cellStyle name="20% - Акцент3 2 3 3 2 2 5" xfId="12589"/>
    <cellStyle name="20% - Акцент3 2 3 3 2 2 6" xfId="12590"/>
    <cellStyle name="20% - Акцент3 2 3 3 2 2 7" xfId="12591"/>
    <cellStyle name="20% - Акцент3 2 3 3 2 2 8" xfId="12592"/>
    <cellStyle name="20% - Акцент3 2 3 3 2 2 9" xfId="12593"/>
    <cellStyle name="20% - Акцент3 2 3 3 2 3" xfId="12594"/>
    <cellStyle name="20% - Акцент3 2 3 3 2 3 2" xfId="12595"/>
    <cellStyle name="20% - Акцент3 2 3 3 2 3 2 2" xfId="12596"/>
    <cellStyle name="20% - Акцент3 2 3 3 2 3 3" xfId="12597"/>
    <cellStyle name="20% - Акцент3 2 3 3 2 3 4" xfId="12598"/>
    <cellStyle name="20% - Акцент3 2 3 3 2 3 5" xfId="12599"/>
    <cellStyle name="20% - Акцент3 2 3 3 2 3 6" xfId="12600"/>
    <cellStyle name="20% - Акцент3 2 3 3 2 3 7" xfId="12601"/>
    <cellStyle name="20% - Акцент3 2 3 3 2 4" xfId="12602"/>
    <cellStyle name="20% - Акцент3 2 3 3 2 4 2" xfId="12603"/>
    <cellStyle name="20% - Акцент3 2 3 3 2 5" xfId="12604"/>
    <cellStyle name="20% - Акцент3 2 3 3 2 6" xfId="12605"/>
    <cellStyle name="20% - Акцент3 2 3 3 2 7" xfId="12606"/>
    <cellStyle name="20% - Акцент3 2 3 3 2 8" xfId="12607"/>
    <cellStyle name="20% - Акцент3 2 3 3 2 9" xfId="12608"/>
    <cellStyle name="20% - Акцент3 2 3 3 3" xfId="12609"/>
    <cellStyle name="20% - Акцент3 2 3 3 3 10" xfId="12610"/>
    <cellStyle name="20% - Акцент3 2 3 3 3 2" xfId="12611"/>
    <cellStyle name="20% - Акцент3 2 3 3 3 2 2" xfId="12612"/>
    <cellStyle name="20% - Акцент3 2 3 3 3 2 2 2" xfId="12613"/>
    <cellStyle name="20% - Акцент3 2 3 3 3 2 2 2 2" xfId="12614"/>
    <cellStyle name="20% - Акцент3 2 3 3 3 2 2 3" xfId="12615"/>
    <cellStyle name="20% - Акцент3 2 3 3 3 2 2 4" xfId="12616"/>
    <cellStyle name="20% - Акцент3 2 3 3 3 2 2 5" xfId="12617"/>
    <cellStyle name="20% - Акцент3 2 3 3 3 2 2 6" xfId="12618"/>
    <cellStyle name="20% - Акцент3 2 3 3 3 2 2 7" xfId="12619"/>
    <cellStyle name="20% - Акцент3 2 3 3 3 2 3" xfId="12620"/>
    <cellStyle name="20% - Акцент3 2 3 3 3 2 3 2" xfId="12621"/>
    <cellStyle name="20% - Акцент3 2 3 3 3 2 4" xfId="12622"/>
    <cellStyle name="20% - Акцент3 2 3 3 3 2 5" xfId="12623"/>
    <cellStyle name="20% - Акцент3 2 3 3 3 2 6" xfId="12624"/>
    <cellStyle name="20% - Акцент3 2 3 3 3 2 7" xfId="12625"/>
    <cellStyle name="20% - Акцент3 2 3 3 3 2 8" xfId="12626"/>
    <cellStyle name="20% - Акцент3 2 3 3 3 2 9" xfId="12627"/>
    <cellStyle name="20% - Акцент3 2 3 3 3 3" xfId="12628"/>
    <cellStyle name="20% - Акцент3 2 3 3 3 3 2" xfId="12629"/>
    <cellStyle name="20% - Акцент3 2 3 3 3 3 2 2" xfId="12630"/>
    <cellStyle name="20% - Акцент3 2 3 3 3 3 3" xfId="12631"/>
    <cellStyle name="20% - Акцент3 2 3 3 3 3 4" xfId="12632"/>
    <cellStyle name="20% - Акцент3 2 3 3 3 3 5" xfId="12633"/>
    <cellStyle name="20% - Акцент3 2 3 3 3 3 6" xfId="12634"/>
    <cellStyle name="20% - Акцент3 2 3 3 3 3 7" xfId="12635"/>
    <cellStyle name="20% - Акцент3 2 3 3 3 4" xfId="12636"/>
    <cellStyle name="20% - Акцент3 2 3 3 3 4 2" xfId="12637"/>
    <cellStyle name="20% - Акцент3 2 3 3 3 5" xfId="12638"/>
    <cellStyle name="20% - Акцент3 2 3 3 3 6" xfId="12639"/>
    <cellStyle name="20% - Акцент3 2 3 3 3 7" xfId="12640"/>
    <cellStyle name="20% - Акцент3 2 3 3 3 8" xfId="12641"/>
    <cellStyle name="20% - Акцент3 2 3 3 3 9" xfId="12642"/>
    <cellStyle name="20% - Акцент3 2 3 3 4" xfId="12643"/>
    <cellStyle name="20% - Акцент3 2 3 3 4 10" xfId="12644"/>
    <cellStyle name="20% - Акцент3 2 3 3 4 2" xfId="12645"/>
    <cellStyle name="20% - Акцент3 2 3 3 4 2 2" xfId="12646"/>
    <cellStyle name="20% - Акцент3 2 3 3 4 2 2 2" xfId="12647"/>
    <cellStyle name="20% - Акцент3 2 3 3 4 2 2 2 2" xfId="12648"/>
    <cellStyle name="20% - Акцент3 2 3 3 4 2 2 3" xfId="12649"/>
    <cellStyle name="20% - Акцент3 2 3 3 4 2 2 4" xfId="12650"/>
    <cellStyle name="20% - Акцент3 2 3 3 4 2 2 5" xfId="12651"/>
    <cellStyle name="20% - Акцент3 2 3 3 4 2 2 6" xfId="12652"/>
    <cellStyle name="20% - Акцент3 2 3 3 4 2 2 7" xfId="12653"/>
    <cellStyle name="20% - Акцент3 2 3 3 4 2 3" xfId="12654"/>
    <cellStyle name="20% - Акцент3 2 3 3 4 2 3 2" xfId="12655"/>
    <cellStyle name="20% - Акцент3 2 3 3 4 2 4" xfId="12656"/>
    <cellStyle name="20% - Акцент3 2 3 3 4 2 5" xfId="12657"/>
    <cellStyle name="20% - Акцент3 2 3 3 4 2 6" xfId="12658"/>
    <cellStyle name="20% - Акцент3 2 3 3 4 2 7" xfId="12659"/>
    <cellStyle name="20% - Акцент3 2 3 3 4 2 8" xfId="12660"/>
    <cellStyle name="20% - Акцент3 2 3 3 4 2 9" xfId="12661"/>
    <cellStyle name="20% - Акцент3 2 3 3 4 3" xfId="12662"/>
    <cellStyle name="20% - Акцент3 2 3 3 4 3 2" xfId="12663"/>
    <cellStyle name="20% - Акцент3 2 3 3 4 3 2 2" xfId="12664"/>
    <cellStyle name="20% - Акцент3 2 3 3 4 3 3" xfId="12665"/>
    <cellStyle name="20% - Акцент3 2 3 3 4 3 4" xfId="12666"/>
    <cellStyle name="20% - Акцент3 2 3 3 4 3 5" xfId="12667"/>
    <cellStyle name="20% - Акцент3 2 3 3 4 3 6" xfId="12668"/>
    <cellStyle name="20% - Акцент3 2 3 3 4 3 7" xfId="12669"/>
    <cellStyle name="20% - Акцент3 2 3 3 4 4" xfId="12670"/>
    <cellStyle name="20% - Акцент3 2 3 3 4 4 2" xfId="12671"/>
    <cellStyle name="20% - Акцент3 2 3 3 4 5" xfId="12672"/>
    <cellStyle name="20% - Акцент3 2 3 3 4 6" xfId="12673"/>
    <cellStyle name="20% - Акцент3 2 3 3 4 7" xfId="12674"/>
    <cellStyle name="20% - Акцент3 2 3 3 4 8" xfId="12675"/>
    <cellStyle name="20% - Акцент3 2 3 3 4 9" xfId="12676"/>
    <cellStyle name="20% - Акцент3 2 3 3 5" xfId="12677"/>
    <cellStyle name="20% - Акцент3 2 3 3 5 2" xfId="12678"/>
    <cellStyle name="20% - Акцент3 2 3 3 5 2 2" xfId="12679"/>
    <cellStyle name="20% - Акцент3 2 3 3 5 2 2 2" xfId="12680"/>
    <cellStyle name="20% - Акцент3 2 3 3 5 2 3" xfId="12681"/>
    <cellStyle name="20% - Акцент3 2 3 3 5 2 4" xfId="12682"/>
    <cellStyle name="20% - Акцент3 2 3 3 5 2 5" xfId="12683"/>
    <cellStyle name="20% - Акцент3 2 3 3 5 2 6" xfId="12684"/>
    <cellStyle name="20% - Акцент3 2 3 3 5 2 7" xfId="12685"/>
    <cellStyle name="20% - Акцент3 2 3 3 5 3" xfId="12686"/>
    <cellStyle name="20% - Акцент3 2 3 3 5 3 2" xfId="12687"/>
    <cellStyle name="20% - Акцент3 2 3 3 5 4" xfId="12688"/>
    <cellStyle name="20% - Акцент3 2 3 3 5 5" xfId="12689"/>
    <cellStyle name="20% - Акцент3 2 3 3 5 6" xfId="12690"/>
    <cellStyle name="20% - Акцент3 2 3 3 5 7" xfId="12691"/>
    <cellStyle name="20% - Акцент3 2 3 3 5 8" xfId="12692"/>
    <cellStyle name="20% - Акцент3 2 3 3 5 9" xfId="12693"/>
    <cellStyle name="20% - Акцент3 2 3 3 6" xfId="12694"/>
    <cellStyle name="20% - Акцент3 2 3 3 6 2" xfId="12695"/>
    <cellStyle name="20% - Акцент3 2 3 3 6 2 2" xfId="12696"/>
    <cellStyle name="20% - Акцент3 2 3 3 6 2 2 2" xfId="12697"/>
    <cellStyle name="20% - Акцент3 2 3 3 6 2 3" xfId="12698"/>
    <cellStyle name="20% - Акцент3 2 3 3 6 2 4" xfId="12699"/>
    <cellStyle name="20% - Акцент3 2 3 3 6 2 5" xfId="12700"/>
    <cellStyle name="20% - Акцент3 2 3 3 6 2 6" xfId="12701"/>
    <cellStyle name="20% - Акцент3 2 3 3 6 2 7" xfId="12702"/>
    <cellStyle name="20% - Акцент3 2 3 3 6 3" xfId="12703"/>
    <cellStyle name="20% - Акцент3 2 3 3 6 3 2" xfId="12704"/>
    <cellStyle name="20% - Акцент3 2 3 3 6 4" xfId="12705"/>
    <cellStyle name="20% - Акцент3 2 3 3 6 5" xfId="12706"/>
    <cellStyle name="20% - Акцент3 2 3 3 6 6" xfId="12707"/>
    <cellStyle name="20% - Акцент3 2 3 3 6 7" xfId="12708"/>
    <cellStyle name="20% - Акцент3 2 3 3 6 8" xfId="12709"/>
    <cellStyle name="20% - Акцент3 2 3 3 6 9" xfId="12710"/>
    <cellStyle name="20% - Акцент3 2 3 3 7" xfId="12711"/>
    <cellStyle name="20% - Акцент3 2 3 3 7 2" xfId="12712"/>
    <cellStyle name="20% - Акцент3 2 3 3 7 2 2" xfId="12713"/>
    <cellStyle name="20% - Акцент3 2 3 3 7 2 3" xfId="12714"/>
    <cellStyle name="20% - Акцент3 2 3 3 7 3" xfId="12715"/>
    <cellStyle name="20% - Акцент3 2 3 3 7 4" xfId="12716"/>
    <cellStyle name="20% - Акцент3 2 3 3 7 5" xfId="12717"/>
    <cellStyle name="20% - Акцент3 2 3 3 7 6" xfId="12718"/>
    <cellStyle name="20% - Акцент3 2 3 3 7 7" xfId="12719"/>
    <cellStyle name="20% - Акцент3 2 3 3 8" xfId="12720"/>
    <cellStyle name="20% - Акцент3 2 3 3 8 2" xfId="12721"/>
    <cellStyle name="20% - Акцент3 2 3 3 8 2 2" xfId="12722"/>
    <cellStyle name="20% - Акцент3 2 3 3 8 3" xfId="12723"/>
    <cellStyle name="20% - Акцент3 2 3 3 8 4" xfId="12724"/>
    <cellStyle name="20% - Акцент3 2 3 3 8 5" xfId="12725"/>
    <cellStyle name="20% - Акцент3 2 3 3 8 6" xfId="12726"/>
    <cellStyle name="20% - Акцент3 2 3 3 8 7" xfId="12727"/>
    <cellStyle name="20% - Акцент3 2 3 3 9" xfId="12728"/>
    <cellStyle name="20% - Акцент3 2 3 3 9 2" xfId="12729"/>
    <cellStyle name="20% - Акцент3 2 3 3 9 3" xfId="12730"/>
    <cellStyle name="20% - Акцент3 2 3 4" xfId="12731"/>
    <cellStyle name="20% - Акцент3 2 3 4 10" xfId="12732"/>
    <cellStyle name="20% - Акцент3 2 3 4 11" xfId="12733"/>
    <cellStyle name="20% - Акцент3 2 3 4 12" xfId="12734"/>
    <cellStyle name="20% - Акцент3 2 3 4 13" xfId="12735"/>
    <cellStyle name="20% - Акцент3 2 3 4 2" xfId="12736"/>
    <cellStyle name="20% - Акцент3 2 3 4 2 10" xfId="12737"/>
    <cellStyle name="20% - Акцент3 2 3 4 2 2" xfId="12738"/>
    <cellStyle name="20% - Акцент3 2 3 4 2 2 2" xfId="12739"/>
    <cellStyle name="20% - Акцент3 2 3 4 2 2 2 2" xfId="12740"/>
    <cellStyle name="20% - Акцент3 2 3 4 2 2 2 2 2" xfId="12741"/>
    <cellStyle name="20% - Акцент3 2 3 4 2 2 2 3" xfId="12742"/>
    <cellStyle name="20% - Акцент3 2 3 4 2 2 2 4" xfId="12743"/>
    <cellStyle name="20% - Акцент3 2 3 4 2 2 2 5" xfId="12744"/>
    <cellStyle name="20% - Акцент3 2 3 4 2 2 2 6" xfId="12745"/>
    <cellStyle name="20% - Акцент3 2 3 4 2 2 2 7" xfId="12746"/>
    <cellStyle name="20% - Акцент3 2 3 4 2 2 3" xfId="12747"/>
    <cellStyle name="20% - Акцент3 2 3 4 2 2 3 2" xfId="12748"/>
    <cellStyle name="20% - Акцент3 2 3 4 2 2 4" xfId="12749"/>
    <cellStyle name="20% - Акцент3 2 3 4 2 2 5" xfId="12750"/>
    <cellStyle name="20% - Акцент3 2 3 4 2 2 6" xfId="12751"/>
    <cellStyle name="20% - Акцент3 2 3 4 2 2 7" xfId="12752"/>
    <cellStyle name="20% - Акцент3 2 3 4 2 2 8" xfId="12753"/>
    <cellStyle name="20% - Акцент3 2 3 4 2 2 9" xfId="12754"/>
    <cellStyle name="20% - Акцент3 2 3 4 2 3" xfId="12755"/>
    <cellStyle name="20% - Акцент3 2 3 4 2 3 2" xfId="12756"/>
    <cellStyle name="20% - Акцент3 2 3 4 2 3 2 2" xfId="12757"/>
    <cellStyle name="20% - Акцент3 2 3 4 2 3 3" xfId="12758"/>
    <cellStyle name="20% - Акцент3 2 3 4 2 3 4" xfId="12759"/>
    <cellStyle name="20% - Акцент3 2 3 4 2 3 5" xfId="12760"/>
    <cellStyle name="20% - Акцент3 2 3 4 2 3 6" xfId="12761"/>
    <cellStyle name="20% - Акцент3 2 3 4 2 3 7" xfId="12762"/>
    <cellStyle name="20% - Акцент3 2 3 4 2 4" xfId="12763"/>
    <cellStyle name="20% - Акцент3 2 3 4 2 4 2" xfId="12764"/>
    <cellStyle name="20% - Акцент3 2 3 4 2 5" xfId="12765"/>
    <cellStyle name="20% - Акцент3 2 3 4 2 6" xfId="12766"/>
    <cellStyle name="20% - Акцент3 2 3 4 2 7" xfId="12767"/>
    <cellStyle name="20% - Акцент3 2 3 4 2 8" xfId="12768"/>
    <cellStyle name="20% - Акцент3 2 3 4 2 9" xfId="12769"/>
    <cellStyle name="20% - Акцент3 2 3 4 3" xfId="12770"/>
    <cellStyle name="20% - Акцент3 2 3 4 3 10" xfId="12771"/>
    <cellStyle name="20% - Акцент3 2 3 4 3 2" xfId="12772"/>
    <cellStyle name="20% - Акцент3 2 3 4 3 2 2" xfId="12773"/>
    <cellStyle name="20% - Акцент3 2 3 4 3 2 2 2" xfId="12774"/>
    <cellStyle name="20% - Акцент3 2 3 4 3 2 2 2 2" xfId="12775"/>
    <cellStyle name="20% - Акцент3 2 3 4 3 2 2 3" xfId="12776"/>
    <cellStyle name="20% - Акцент3 2 3 4 3 2 2 4" xfId="12777"/>
    <cellStyle name="20% - Акцент3 2 3 4 3 2 2 5" xfId="12778"/>
    <cellStyle name="20% - Акцент3 2 3 4 3 2 2 6" xfId="12779"/>
    <cellStyle name="20% - Акцент3 2 3 4 3 2 2 7" xfId="12780"/>
    <cellStyle name="20% - Акцент3 2 3 4 3 2 3" xfId="12781"/>
    <cellStyle name="20% - Акцент3 2 3 4 3 2 3 2" xfId="12782"/>
    <cellStyle name="20% - Акцент3 2 3 4 3 2 4" xfId="12783"/>
    <cellStyle name="20% - Акцент3 2 3 4 3 2 5" xfId="12784"/>
    <cellStyle name="20% - Акцент3 2 3 4 3 2 6" xfId="12785"/>
    <cellStyle name="20% - Акцент3 2 3 4 3 2 7" xfId="12786"/>
    <cellStyle name="20% - Акцент3 2 3 4 3 2 8" xfId="12787"/>
    <cellStyle name="20% - Акцент3 2 3 4 3 2 9" xfId="12788"/>
    <cellStyle name="20% - Акцент3 2 3 4 3 3" xfId="12789"/>
    <cellStyle name="20% - Акцент3 2 3 4 3 3 2" xfId="12790"/>
    <cellStyle name="20% - Акцент3 2 3 4 3 3 2 2" xfId="12791"/>
    <cellStyle name="20% - Акцент3 2 3 4 3 3 3" xfId="12792"/>
    <cellStyle name="20% - Акцент3 2 3 4 3 3 4" xfId="12793"/>
    <cellStyle name="20% - Акцент3 2 3 4 3 3 5" xfId="12794"/>
    <cellStyle name="20% - Акцент3 2 3 4 3 3 6" xfId="12795"/>
    <cellStyle name="20% - Акцент3 2 3 4 3 3 7" xfId="12796"/>
    <cellStyle name="20% - Акцент3 2 3 4 3 4" xfId="12797"/>
    <cellStyle name="20% - Акцент3 2 3 4 3 4 2" xfId="12798"/>
    <cellStyle name="20% - Акцент3 2 3 4 3 5" xfId="12799"/>
    <cellStyle name="20% - Акцент3 2 3 4 3 6" xfId="12800"/>
    <cellStyle name="20% - Акцент3 2 3 4 3 7" xfId="12801"/>
    <cellStyle name="20% - Акцент3 2 3 4 3 8" xfId="12802"/>
    <cellStyle name="20% - Акцент3 2 3 4 3 9" xfId="12803"/>
    <cellStyle name="20% - Акцент3 2 3 4 4" xfId="12804"/>
    <cellStyle name="20% - Акцент3 2 3 4 4 2" xfId="12805"/>
    <cellStyle name="20% - Акцент3 2 3 4 4 2 2" xfId="12806"/>
    <cellStyle name="20% - Акцент3 2 3 4 4 2 2 2" xfId="12807"/>
    <cellStyle name="20% - Акцент3 2 3 4 4 2 3" xfId="12808"/>
    <cellStyle name="20% - Акцент3 2 3 4 4 2 4" xfId="12809"/>
    <cellStyle name="20% - Акцент3 2 3 4 4 2 5" xfId="12810"/>
    <cellStyle name="20% - Акцент3 2 3 4 4 2 6" xfId="12811"/>
    <cellStyle name="20% - Акцент3 2 3 4 4 2 7" xfId="12812"/>
    <cellStyle name="20% - Акцент3 2 3 4 4 3" xfId="12813"/>
    <cellStyle name="20% - Акцент3 2 3 4 4 3 2" xfId="12814"/>
    <cellStyle name="20% - Акцент3 2 3 4 4 4" xfId="12815"/>
    <cellStyle name="20% - Акцент3 2 3 4 4 5" xfId="12816"/>
    <cellStyle name="20% - Акцент3 2 3 4 4 6" xfId="12817"/>
    <cellStyle name="20% - Акцент3 2 3 4 4 7" xfId="12818"/>
    <cellStyle name="20% - Акцент3 2 3 4 4 8" xfId="12819"/>
    <cellStyle name="20% - Акцент3 2 3 4 4 9" xfId="12820"/>
    <cellStyle name="20% - Акцент3 2 3 4 5" xfId="12821"/>
    <cellStyle name="20% - Акцент3 2 3 4 5 2" xfId="12822"/>
    <cellStyle name="20% - Акцент3 2 3 4 5 2 2" xfId="12823"/>
    <cellStyle name="20% - Акцент3 2 3 4 5 2 2 2" xfId="12824"/>
    <cellStyle name="20% - Акцент3 2 3 4 5 2 3" xfId="12825"/>
    <cellStyle name="20% - Акцент3 2 3 4 5 2 4" xfId="12826"/>
    <cellStyle name="20% - Акцент3 2 3 4 5 2 5" xfId="12827"/>
    <cellStyle name="20% - Акцент3 2 3 4 5 2 6" xfId="12828"/>
    <cellStyle name="20% - Акцент3 2 3 4 5 2 7" xfId="12829"/>
    <cellStyle name="20% - Акцент3 2 3 4 5 3" xfId="12830"/>
    <cellStyle name="20% - Акцент3 2 3 4 5 3 2" xfId="12831"/>
    <cellStyle name="20% - Акцент3 2 3 4 5 4" xfId="12832"/>
    <cellStyle name="20% - Акцент3 2 3 4 5 5" xfId="12833"/>
    <cellStyle name="20% - Акцент3 2 3 4 5 6" xfId="12834"/>
    <cellStyle name="20% - Акцент3 2 3 4 5 7" xfId="12835"/>
    <cellStyle name="20% - Акцент3 2 3 4 5 8" xfId="12836"/>
    <cellStyle name="20% - Акцент3 2 3 4 5 9" xfId="12837"/>
    <cellStyle name="20% - Акцент3 2 3 4 6" xfId="12838"/>
    <cellStyle name="20% - Акцент3 2 3 4 6 2" xfId="12839"/>
    <cellStyle name="20% - Акцент3 2 3 4 6 2 2" xfId="12840"/>
    <cellStyle name="20% - Акцент3 2 3 4 6 3" xfId="12841"/>
    <cellStyle name="20% - Акцент3 2 3 4 6 4" xfId="12842"/>
    <cellStyle name="20% - Акцент3 2 3 4 6 5" xfId="12843"/>
    <cellStyle name="20% - Акцент3 2 3 4 6 6" xfId="12844"/>
    <cellStyle name="20% - Акцент3 2 3 4 6 7" xfId="12845"/>
    <cellStyle name="20% - Акцент3 2 3 4 7" xfId="12846"/>
    <cellStyle name="20% - Акцент3 2 3 4 7 2" xfId="12847"/>
    <cellStyle name="20% - Акцент3 2 3 4 8" xfId="12848"/>
    <cellStyle name="20% - Акцент3 2 3 4 9" xfId="12849"/>
    <cellStyle name="20% - Акцент3 2 3 5" xfId="12850"/>
    <cellStyle name="20% - Акцент3 2 3 5 10" xfId="12851"/>
    <cellStyle name="20% - Акцент3 2 3 5 11" xfId="12852"/>
    <cellStyle name="20% - Акцент3 2 3 5 12" xfId="12853"/>
    <cellStyle name="20% - Акцент3 2 3 5 13" xfId="12854"/>
    <cellStyle name="20% - Акцент3 2 3 5 2" xfId="12855"/>
    <cellStyle name="20% - Акцент3 2 3 5 2 10" xfId="12856"/>
    <cellStyle name="20% - Акцент3 2 3 5 2 2" xfId="12857"/>
    <cellStyle name="20% - Акцент3 2 3 5 2 2 2" xfId="12858"/>
    <cellStyle name="20% - Акцент3 2 3 5 2 2 2 2" xfId="12859"/>
    <cellStyle name="20% - Акцент3 2 3 5 2 2 2 2 2" xfId="12860"/>
    <cellStyle name="20% - Акцент3 2 3 5 2 2 2 3" xfId="12861"/>
    <cellStyle name="20% - Акцент3 2 3 5 2 2 2 4" xfId="12862"/>
    <cellStyle name="20% - Акцент3 2 3 5 2 2 2 5" xfId="12863"/>
    <cellStyle name="20% - Акцент3 2 3 5 2 2 2 6" xfId="12864"/>
    <cellStyle name="20% - Акцент3 2 3 5 2 2 2 7" xfId="12865"/>
    <cellStyle name="20% - Акцент3 2 3 5 2 2 3" xfId="12866"/>
    <cellStyle name="20% - Акцент3 2 3 5 2 2 3 2" xfId="12867"/>
    <cellStyle name="20% - Акцент3 2 3 5 2 2 4" xfId="12868"/>
    <cellStyle name="20% - Акцент3 2 3 5 2 2 5" xfId="12869"/>
    <cellStyle name="20% - Акцент3 2 3 5 2 2 6" xfId="12870"/>
    <cellStyle name="20% - Акцент3 2 3 5 2 2 7" xfId="12871"/>
    <cellStyle name="20% - Акцент3 2 3 5 2 2 8" xfId="12872"/>
    <cellStyle name="20% - Акцент3 2 3 5 2 2 9" xfId="12873"/>
    <cellStyle name="20% - Акцент3 2 3 5 2 3" xfId="12874"/>
    <cellStyle name="20% - Акцент3 2 3 5 2 3 2" xfId="12875"/>
    <cellStyle name="20% - Акцент3 2 3 5 2 3 2 2" xfId="12876"/>
    <cellStyle name="20% - Акцент3 2 3 5 2 3 3" xfId="12877"/>
    <cellStyle name="20% - Акцент3 2 3 5 2 3 4" xfId="12878"/>
    <cellStyle name="20% - Акцент3 2 3 5 2 3 5" xfId="12879"/>
    <cellStyle name="20% - Акцент3 2 3 5 2 3 6" xfId="12880"/>
    <cellStyle name="20% - Акцент3 2 3 5 2 3 7" xfId="12881"/>
    <cellStyle name="20% - Акцент3 2 3 5 2 4" xfId="12882"/>
    <cellStyle name="20% - Акцент3 2 3 5 2 4 2" xfId="12883"/>
    <cellStyle name="20% - Акцент3 2 3 5 2 5" xfId="12884"/>
    <cellStyle name="20% - Акцент3 2 3 5 2 6" xfId="12885"/>
    <cellStyle name="20% - Акцент3 2 3 5 2 7" xfId="12886"/>
    <cellStyle name="20% - Акцент3 2 3 5 2 8" xfId="12887"/>
    <cellStyle name="20% - Акцент3 2 3 5 2 9" xfId="12888"/>
    <cellStyle name="20% - Акцент3 2 3 5 3" xfId="12889"/>
    <cellStyle name="20% - Акцент3 2 3 5 3 10" xfId="12890"/>
    <cellStyle name="20% - Акцент3 2 3 5 3 2" xfId="12891"/>
    <cellStyle name="20% - Акцент3 2 3 5 3 2 2" xfId="12892"/>
    <cellStyle name="20% - Акцент3 2 3 5 3 2 2 2" xfId="12893"/>
    <cellStyle name="20% - Акцент3 2 3 5 3 2 2 2 2" xfId="12894"/>
    <cellStyle name="20% - Акцент3 2 3 5 3 2 2 3" xfId="12895"/>
    <cellStyle name="20% - Акцент3 2 3 5 3 2 2 4" xfId="12896"/>
    <cellStyle name="20% - Акцент3 2 3 5 3 2 2 5" xfId="12897"/>
    <cellStyle name="20% - Акцент3 2 3 5 3 2 2 6" xfId="12898"/>
    <cellStyle name="20% - Акцент3 2 3 5 3 2 2 7" xfId="12899"/>
    <cellStyle name="20% - Акцент3 2 3 5 3 2 3" xfId="12900"/>
    <cellStyle name="20% - Акцент3 2 3 5 3 2 3 2" xfId="12901"/>
    <cellStyle name="20% - Акцент3 2 3 5 3 2 4" xfId="12902"/>
    <cellStyle name="20% - Акцент3 2 3 5 3 2 5" xfId="12903"/>
    <cellStyle name="20% - Акцент3 2 3 5 3 2 6" xfId="12904"/>
    <cellStyle name="20% - Акцент3 2 3 5 3 2 7" xfId="12905"/>
    <cellStyle name="20% - Акцент3 2 3 5 3 2 8" xfId="12906"/>
    <cellStyle name="20% - Акцент3 2 3 5 3 2 9" xfId="12907"/>
    <cellStyle name="20% - Акцент3 2 3 5 3 3" xfId="12908"/>
    <cellStyle name="20% - Акцент3 2 3 5 3 3 2" xfId="12909"/>
    <cellStyle name="20% - Акцент3 2 3 5 3 3 2 2" xfId="12910"/>
    <cellStyle name="20% - Акцент3 2 3 5 3 3 3" xfId="12911"/>
    <cellStyle name="20% - Акцент3 2 3 5 3 3 4" xfId="12912"/>
    <cellStyle name="20% - Акцент3 2 3 5 3 3 5" xfId="12913"/>
    <cellStyle name="20% - Акцент3 2 3 5 3 3 6" xfId="12914"/>
    <cellStyle name="20% - Акцент3 2 3 5 3 3 7" xfId="12915"/>
    <cellStyle name="20% - Акцент3 2 3 5 3 4" xfId="12916"/>
    <cellStyle name="20% - Акцент3 2 3 5 3 4 2" xfId="12917"/>
    <cellStyle name="20% - Акцент3 2 3 5 3 5" xfId="12918"/>
    <cellStyle name="20% - Акцент3 2 3 5 3 6" xfId="12919"/>
    <cellStyle name="20% - Акцент3 2 3 5 3 7" xfId="12920"/>
    <cellStyle name="20% - Акцент3 2 3 5 3 8" xfId="12921"/>
    <cellStyle name="20% - Акцент3 2 3 5 3 9" xfId="12922"/>
    <cellStyle name="20% - Акцент3 2 3 5 4" xfId="12923"/>
    <cellStyle name="20% - Акцент3 2 3 5 4 2" xfId="12924"/>
    <cellStyle name="20% - Акцент3 2 3 5 4 2 2" xfId="12925"/>
    <cellStyle name="20% - Акцент3 2 3 5 4 2 2 2" xfId="12926"/>
    <cellStyle name="20% - Акцент3 2 3 5 4 2 3" xfId="12927"/>
    <cellStyle name="20% - Акцент3 2 3 5 4 2 4" xfId="12928"/>
    <cellStyle name="20% - Акцент3 2 3 5 4 2 5" xfId="12929"/>
    <cellStyle name="20% - Акцент3 2 3 5 4 2 6" xfId="12930"/>
    <cellStyle name="20% - Акцент3 2 3 5 4 2 7" xfId="12931"/>
    <cellStyle name="20% - Акцент3 2 3 5 4 3" xfId="12932"/>
    <cellStyle name="20% - Акцент3 2 3 5 4 3 2" xfId="12933"/>
    <cellStyle name="20% - Акцент3 2 3 5 4 4" xfId="12934"/>
    <cellStyle name="20% - Акцент3 2 3 5 4 5" xfId="12935"/>
    <cellStyle name="20% - Акцент3 2 3 5 4 6" xfId="12936"/>
    <cellStyle name="20% - Акцент3 2 3 5 4 7" xfId="12937"/>
    <cellStyle name="20% - Акцент3 2 3 5 4 8" xfId="12938"/>
    <cellStyle name="20% - Акцент3 2 3 5 4 9" xfId="12939"/>
    <cellStyle name="20% - Акцент3 2 3 5 5" xfId="12940"/>
    <cellStyle name="20% - Акцент3 2 3 5 5 2" xfId="12941"/>
    <cellStyle name="20% - Акцент3 2 3 5 5 2 2" xfId="12942"/>
    <cellStyle name="20% - Акцент3 2 3 5 5 2 2 2" xfId="12943"/>
    <cellStyle name="20% - Акцент3 2 3 5 5 2 3" xfId="12944"/>
    <cellStyle name="20% - Акцент3 2 3 5 5 2 4" xfId="12945"/>
    <cellStyle name="20% - Акцент3 2 3 5 5 2 5" xfId="12946"/>
    <cellStyle name="20% - Акцент3 2 3 5 5 2 6" xfId="12947"/>
    <cellStyle name="20% - Акцент3 2 3 5 5 2 7" xfId="12948"/>
    <cellStyle name="20% - Акцент3 2 3 5 5 3" xfId="12949"/>
    <cellStyle name="20% - Акцент3 2 3 5 5 3 2" xfId="12950"/>
    <cellStyle name="20% - Акцент3 2 3 5 5 4" xfId="12951"/>
    <cellStyle name="20% - Акцент3 2 3 5 5 5" xfId="12952"/>
    <cellStyle name="20% - Акцент3 2 3 5 5 6" xfId="12953"/>
    <cellStyle name="20% - Акцент3 2 3 5 5 7" xfId="12954"/>
    <cellStyle name="20% - Акцент3 2 3 5 5 8" xfId="12955"/>
    <cellStyle name="20% - Акцент3 2 3 5 5 9" xfId="12956"/>
    <cellStyle name="20% - Акцент3 2 3 5 6" xfId="12957"/>
    <cellStyle name="20% - Акцент3 2 3 5 6 2" xfId="12958"/>
    <cellStyle name="20% - Акцент3 2 3 5 6 2 2" xfId="12959"/>
    <cellStyle name="20% - Акцент3 2 3 5 6 3" xfId="12960"/>
    <cellStyle name="20% - Акцент3 2 3 5 6 4" xfId="12961"/>
    <cellStyle name="20% - Акцент3 2 3 5 6 5" xfId="12962"/>
    <cellStyle name="20% - Акцент3 2 3 5 6 6" xfId="12963"/>
    <cellStyle name="20% - Акцент3 2 3 5 6 7" xfId="12964"/>
    <cellStyle name="20% - Акцент3 2 3 5 7" xfId="12965"/>
    <cellStyle name="20% - Акцент3 2 3 5 7 2" xfId="12966"/>
    <cellStyle name="20% - Акцент3 2 3 5 8" xfId="12967"/>
    <cellStyle name="20% - Акцент3 2 3 5 9" xfId="12968"/>
    <cellStyle name="20% - Акцент3 2 3 6" xfId="12969"/>
    <cellStyle name="20% - Акцент3 2 3 6 10" xfId="12970"/>
    <cellStyle name="20% - Акцент3 2 3 6 2" xfId="12971"/>
    <cellStyle name="20% - Акцент3 2 3 6 2 2" xfId="12972"/>
    <cellStyle name="20% - Акцент3 2 3 6 2 2 2" xfId="12973"/>
    <cellStyle name="20% - Акцент3 2 3 6 2 2 2 2" xfId="12974"/>
    <cellStyle name="20% - Акцент3 2 3 6 2 2 3" xfId="12975"/>
    <cellStyle name="20% - Акцент3 2 3 6 2 2 4" xfId="12976"/>
    <cellStyle name="20% - Акцент3 2 3 6 2 2 5" xfId="12977"/>
    <cellStyle name="20% - Акцент3 2 3 6 2 2 6" xfId="12978"/>
    <cellStyle name="20% - Акцент3 2 3 6 2 2 7" xfId="12979"/>
    <cellStyle name="20% - Акцент3 2 3 6 2 3" xfId="12980"/>
    <cellStyle name="20% - Акцент3 2 3 6 2 3 2" xfId="12981"/>
    <cellStyle name="20% - Акцент3 2 3 6 2 4" xfId="12982"/>
    <cellStyle name="20% - Акцент3 2 3 6 2 5" xfId="12983"/>
    <cellStyle name="20% - Акцент3 2 3 6 2 6" xfId="12984"/>
    <cellStyle name="20% - Акцент3 2 3 6 2 7" xfId="12985"/>
    <cellStyle name="20% - Акцент3 2 3 6 2 8" xfId="12986"/>
    <cellStyle name="20% - Акцент3 2 3 6 2 9" xfId="12987"/>
    <cellStyle name="20% - Акцент3 2 3 6 3" xfId="12988"/>
    <cellStyle name="20% - Акцент3 2 3 6 3 2" xfId="12989"/>
    <cellStyle name="20% - Акцент3 2 3 6 3 2 2" xfId="12990"/>
    <cellStyle name="20% - Акцент3 2 3 6 3 3" xfId="12991"/>
    <cellStyle name="20% - Акцент3 2 3 6 3 4" xfId="12992"/>
    <cellStyle name="20% - Акцент3 2 3 6 3 5" xfId="12993"/>
    <cellStyle name="20% - Акцент3 2 3 6 3 6" xfId="12994"/>
    <cellStyle name="20% - Акцент3 2 3 6 3 7" xfId="12995"/>
    <cellStyle name="20% - Акцент3 2 3 6 4" xfId="12996"/>
    <cellStyle name="20% - Акцент3 2 3 6 4 2" xfId="12997"/>
    <cellStyle name="20% - Акцент3 2 3 6 5" xfId="12998"/>
    <cellStyle name="20% - Акцент3 2 3 6 6" xfId="12999"/>
    <cellStyle name="20% - Акцент3 2 3 6 7" xfId="13000"/>
    <cellStyle name="20% - Акцент3 2 3 6 8" xfId="13001"/>
    <cellStyle name="20% - Акцент3 2 3 6 9" xfId="13002"/>
    <cellStyle name="20% - Акцент3 2 3 7" xfId="13003"/>
    <cellStyle name="20% - Акцент3 2 3 7 10" xfId="13004"/>
    <cellStyle name="20% - Акцент3 2 3 7 2" xfId="13005"/>
    <cellStyle name="20% - Акцент3 2 3 7 2 2" xfId="13006"/>
    <cellStyle name="20% - Акцент3 2 3 7 2 2 2" xfId="13007"/>
    <cellStyle name="20% - Акцент3 2 3 7 2 2 2 2" xfId="13008"/>
    <cellStyle name="20% - Акцент3 2 3 7 2 2 3" xfId="13009"/>
    <cellStyle name="20% - Акцент3 2 3 7 2 2 4" xfId="13010"/>
    <cellStyle name="20% - Акцент3 2 3 7 2 2 5" xfId="13011"/>
    <cellStyle name="20% - Акцент3 2 3 7 2 2 6" xfId="13012"/>
    <cellStyle name="20% - Акцент3 2 3 7 2 2 7" xfId="13013"/>
    <cellStyle name="20% - Акцент3 2 3 7 2 3" xfId="13014"/>
    <cellStyle name="20% - Акцент3 2 3 7 2 3 2" xfId="13015"/>
    <cellStyle name="20% - Акцент3 2 3 7 2 4" xfId="13016"/>
    <cellStyle name="20% - Акцент3 2 3 7 2 5" xfId="13017"/>
    <cellStyle name="20% - Акцент3 2 3 7 2 6" xfId="13018"/>
    <cellStyle name="20% - Акцент3 2 3 7 2 7" xfId="13019"/>
    <cellStyle name="20% - Акцент3 2 3 7 2 8" xfId="13020"/>
    <cellStyle name="20% - Акцент3 2 3 7 2 9" xfId="13021"/>
    <cellStyle name="20% - Акцент3 2 3 7 3" xfId="13022"/>
    <cellStyle name="20% - Акцент3 2 3 7 3 2" xfId="13023"/>
    <cellStyle name="20% - Акцент3 2 3 7 3 2 2" xfId="13024"/>
    <cellStyle name="20% - Акцент3 2 3 7 3 3" xfId="13025"/>
    <cellStyle name="20% - Акцент3 2 3 7 3 4" xfId="13026"/>
    <cellStyle name="20% - Акцент3 2 3 7 3 5" xfId="13027"/>
    <cellStyle name="20% - Акцент3 2 3 7 3 6" xfId="13028"/>
    <cellStyle name="20% - Акцент3 2 3 7 3 7" xfId="13029"/>
    <cellStyle name="20% - Акцент3 2 3 7 4" xfId="13030"/>
    <cellStyle name="20% - Акцент3 2 3 7 4 2" xfId="13031"/>
    <cellStyle name="20% - Акцент3 2 3 7 5" xfId="13032"/>
    <cellStyle name="20% - Акцент3 2 3 7 6" xfId="13033"/>
    <cellStyle name="20% - Акцент3 2 3 7 7" xfId="13034"/>
    <cellStyle name="20% - Акцент3 2 3 7 8" xfId="13035"/>
    <cellStyle name="20% - Акцент3 2 3 7 9" xfId="13036"/>
    <cellStyle name="20% - Акцент3 2 3 8" xfId="13037"/>
    <cellStyle name="20% - Акцент3 2 3 8 2" xfId="13038"/>
    <cellStyle name="20% - Акцент3 2 3 8 2 2" xfId="13039"/>
    <cellStyle name="20% - Акцент3 2 3 8 2 2 2" xfId="13040"/>
    <cellStyle name="20% - Акцент3 2 3 8 2 3" xfId="13041"/>
    <cellStyle name="20% - Акцент3 2 3 8 2 4" xfId="13042"/>
    <cellStyle name="20% - Акцент3 2 3 8 2 5" xfId="13043"/>
    <cellStyle name="20% - Акцент3 2 3 8 2 6" xfId="13044"/>
    <cellStyle name="20% - Акцент3 2 3 8 2 7" xfId="13045"/>
    <cellStyle name="20% - Акцент3 2 3 8 3" xfId="13046"/>
    <cellStyle name="20% - Акцент3 2 3 8 3 2" xfId="13047"/>
    <cellStyle name="20% - Акцент3 2 3 8 4" xfId="13048"/>
    <cellStyle name="20% - Акцент3 2 3 8 5" xfId="13049"/>
    <cellStyle name="20% - Акцент3 2 3 8 6" xfId="13050"/>
    <cellStyle name="20% - Акцент3 2 3 8 7" xfId="13051"/>
    <cellStyle name="20% - Акцент3 2 3 8 8" xfId="13052"/>
    <cellStyle name="20% - Акцент3 2 3 8 9" xfId="13053"/>
    <cellStyle name="20% - Акцент3 2 3 9" xfId="13054"/>
    <cellStyle name="20% - Акцент3 2 3 9 2" xfId="13055"/>
    <cellStyle name="20% - Акцент3 2 3 9 2 2" xfId="13056"/>
    <cellStyle name="20% - Акцент3 2 3 9 2 2 2" xfId="13057"/>
    <cellStyle name="20% - Акцент3 2 3 9 2 3" xfId="13058"/>
    <cellStyle name="20% - Акцент3 2 3 9 2 4" xfId="13059"/>
    <cellStyle name="20% - Акцент3 2 3 9 2 5" xfId="13060"/>
    <cellStyle name="20% - Акцент3 2 3 9 2 6" xfId="13061"/>
    <cellStyle name="20% - Акцент3 2 3 9 2 7" xfId="13062"/>
    <cellStyle name="20% - Акцент3 2 3 9 3" xfId="13063"/>
    <cellStyle name="20% - Акцент3 2 3 9 3 2" xfId="13064"/>
    <cellStyle name="20% - Акцент3 2 3 9 4" xfId="13065"/>
    <cellStyle name="20% - Акцент3 2 3 9 5" xfId="13066"/>
    <cellStyle name="20% - Акцент3 2 3 9 6" xfId="13067"/>
    <cellStyle name="20% - Акцент3 2 3 9 7" xfId="13068"/>
    <cellStyle name="20% - Акцент3 2 3 9 8" xfId="13069"/>
    <cellStyle name="20% - Акцент3 2 3 9 9" xfId="13070"/>
    <cellStyle name="20% - Акцент3 2 4" xfId="13071"/>
    <cellStyle name="20% - Акцент3 2 4 10" xfId="13072"/>
    <cellStyle name="20% - Акцент3 2 4 10 2" xfId="13073"/>
    <cellStyle name="20% - Акцент3 2 4 10 2 2" xfId="13074"/>
    <cellStyle name="20% - Акцент3 2 4 10 2 3" xfId="13075"/>
    <cellStyle name="20% - Акцент3 2 4 10 3" xfId="13076"/>
    <cellStyle name="20% - Акцент3 2 4 10 4" xfId="13077"/>
    <cellStyle name="20% - Акцент3 2 4 10 5" xfId="13078"/>
    <cellStyle name="20% - Акцент3 2 4 10 6" xfId="13079"/>
    <cellStyle name="20% - Акцент3 2 4 10 7" xfId="13080"/>
    <cellStyle name="20% - Акцент3 2 4 11" xfId="13081"/>
    <cellStyle name="20% - Акцент3 2 4 11 2" xfId="13082"/>
    <cellStyle name="20% - Акцент3 2 4 11 2 2" xfId="13083"/>
    <cellStyle name="20% - Акцент3 2 4 11 2 3" xfId="13084"/>
    <cellStyle name="20% - Акцент3 2 4 11 3" xfId="13085"/>
    <cellStyle name="20% - Акцент3 2 4 11 4" xfId="13086"/>
    <cellStyle name="20% - Акцент3 2 4 11 5" xfId="13087"/>
    <cellStyle name="20% - Акцент3 2 4 11 6" xfId="13088"/>
    <cellStyle name="20% - Акцент3 2 4 11 7" xfId="13089"/>
    <cellStyle name="20% - Акцент3 2 4 12" xfId="13090"/>
    <cellStyle name="20% - Акцент3 2 4 12 2" xfId="13091"/>
    <cellStyle name="20% - Акцент3 2 4 12 3" xfId="13092"/>
    <cellStyle name="20% - Акцент3 2 4 13" xfId="13093"/>
    <cellStyle name="20% - Акцент3 2 4 14" xfId="13094"/>
    <cellStyle name="20% - Акцент3 2 4 15" xfId="13095"/>
    <cellStyle name="20% - Акцент3 2 4 16" xfId="13096"/>
    <cellStyle name="20% - Акцент3 2 4 17" xfId="13097"/>
    <cellStyle name="20% - Акцент3 2 4 18" xfId="13098"/>
    <cellStyle name="20% - Акцент3 2 4 2" xfId="13099"/>
    <cellStyle name="20% - Акцент3 2 4 2 10" xfId="13100"/>
    <cellStyle name="20% - Акцент3 2 4 2 11" xfId="13101"/>
    <cellStyle name="20% - Акцент3 2 4 2 12" xfId="13102"/>
    <cellStyle name="20% - Акцент3 2 4 2 13" xfId="13103"/>
    <cellStyle name="20% - Акцент3 2 4 2 14" xfId="13104"/>
    <cellStyle name="20% - Акцент3 2 4 2 2" xfId="13105"/>
    <cellStyle name="20% - Акцент3 2 4 2 2 10" xfId="13106"/>
    <cellStyle name="20% - Акцент3 2 4 2 2 2" xfId="13107"/>
    <cellStyle name="20% - Акцент3 2 4 2 2 2 2" xfId="13108"/>
    <cellStyle name="20% - Акцент3 2 4 2 2 2 2 2" xfId="13109"/>
    <cellStyle name="20% - Акцент3 2 4 2 2 2 2 2 2" xfId="13110"/>
    <cellStyle name="20% - Акцент3 2 4 2 2 2 2 3" xfId="13111"/>
    <cellStyle name="20% - Акцент3 2 4 2 2 2 2 4" xfId="13112"/>
    <cellStyle name="20% - Акцент3 2 4 2 2 2 2 5" xfId="13113"/>
    <cellStyle name="20% - Акцент3 2 4 2 2 2 2 6" xfId="13114"/>
    <cellStyle name="20% - Акцент3 2 4 2 2 2 2 7" xfId="13115"/>
    <cellStyle name="20% - Акцент3 2 4 2 2 2 3" xfId="13116"/>
    <cellStyle name="20% - Акцент3 2 4 2 2 2 3 2" xfId="13117"/>
    <cellStyle name="20% - Акцент3 2 4 2 2 2 4" xfId="13118"/>
    <cellStyle name="20% - Акцент3 2 4 2 2 2 5" xfId="13119"/>
    <cellStyle name="20% - Акцент3 2 4 2 2 2 6" xfId="13120"/>
    <cellStyle name="20% - Акцент3 2 4 2 2 2 7" xfId="13121"/>
    <cellStyle name="20% - Акцент3 2 4 2 2 2 8" xfId="13122"/>
    <cellStyle name="20% - Акцент3 2 4 2 2 2 9" xfId="13123"/>
    <cellStyle name="20% - Акцент3 2 4 2 2 3" xfId="13124"/>
    <cellStyle name="20% - Акцент3 2 4 2 2 3 2" xfId="13125"/>
    <cellStyle name="20% - Акцент3 2 4 2 2 3 2 2" xfId="13126"/>
    <cellStyle name="20% - Акцент3 2 4 2 2 3 3" xfId="13127"/>
    <cellStyle name="20% - Акцент3 2 4 2 2 3 4" xfId="13128"/>
    <cellStyle name="20% - Акцент3 2 4 2 2 3 5" xfId="13129"/>
    <cellStyle name="20% - Акцент3 2 4 2 2 3 6" xfId="13130"/>
    <cellStyle name="20% - Акцент3 2 4 2 2 3 7" xfId="13131"/>
    <cellStyle name="20% - Акцент3 2 4 2 2 4" xfId="13132"/>
    <cellStyle name="20% - Акцент3 2 4 2 2 4 2" xfId="13133"/>
    <cellStyle name="20% - Акцент3 2 4 2 2 5" xfId="13134"/>
    <cellStyle name="20% - Акцент3 2 4 2 2 6" xfId="13135"/>
    <cellStyle name="20% - Акцент3 2 4 2 2 7" xfId="13136"/>
    <cellStyle name="20% - Акцент3 2 4 2 2 8" xfId="13137"/>
    <cellStyle name="20% - Акцент3 2 4 2 2 9" xfId="13138"/>
    <cellStyle name="20% - Акцент3 2 4 2 3" xfId="13139"/>
    <cellStyle name="20% - Акцент3 2 4 2 3 10" xfId="13140"/>
    <cellStyle name="20% - Акцент3 2 4 2 3 2" xfId="13141"/>
    <cellStyle name="20% - Акцент3 2 4 2 3 2 2" xfId="13142"/>
    <cellStyle name="20% - Акцент3 2 4 2 3 2 2 2" xfId="13143"/>
    <cellStyle name="20% - Акцент3 2 4 2 3 2 2 2 2" xfId="13144"/>
    <cellStyle name="20% - Акцент3 2 4 2 3 2 2 3" xfId="13145"/>
    <cellStyle name="20% - Акцент3 2 4 2 3 2 2 4" xfId="13146"/>
    <cellStyle name="20% - Акцент3 2 4 2 3 2 2 5" xfId="13147"/>
    <cellStyle name="20% - Акцент3 2 4 2 3 2 2 6" xfId="13148"/>
    <cellStyle name="20% - Акцент3 2 4 2 3 2 2 7" xfId="13149"/>
    <cellStyle name="20% - Акцент3 2 4 2 3 2 3" xfId="13150"/>
    <cellStyle name="20% - Акцент3 2 4 2 3 2 3 2" xfId="13151"/>
    <cellStyle name="20% - Акцент3 2 4 2 3 2 4" xfId="13152"/>
    <cellStyle name="20% - Акцент3 2 4 2 3 2 5" xfId="13153"/>
    <cellStyle name="20% - Акцент3 2 4 2 3 2 6" xfId="13154"/>
    <cellStyle name="20% - Акцент3 2 4 2 3 2 7" xfId="13155"/>
    <cellStyle name="20% - Акцент3 2 4 2 3 2 8" xfId="13156"/>
    <cellStyle name="20% - Акцент3 2 4 2 3 2 9" xfId="13157"/>
    <cellStyle name="20% - Акцент3 2 4 2 3 3" xfId="13158"/>
    <cellStyle name="20% - Акцент3 2 4 2 3 3 2" xfId="13159"/>
    <cellStyle name="20% - Акцент3 2 4 2 3 3 2 2" xfId="13160"/>
    <cellStyle name="20% - Акцент3 2 4 2 3 3 3" xfId="13161"/>
    <cellStyle name="20% - Акцент3 2 4 2 3 3 4" xfId="13162"/>
    <cellStyle name="20% - Акцент3 2 4 2 3 3 5" xfId="13163"/>
    <cellStyle name="20% - Акцент3 2 4 2 3 3 6" xfId="13164"/>
    <cellStyle name="20% - Акцент3 2 4 2 3 3 7" xfId="13165"/>
    <cellStyle name="20% - Акцент3 2 4 2 3 4" xfId="13166"/>
    <cellStyle name="20% - Акцент3 2 4 2 3 4 2" xfId="13167"/>
    <cellStyle name="20% - Акцент3 2 4 2 3 5" xfId="13168"/>
    <cellStyle name="20% - Акцент3 2 4 2 3 6" xfId="13169"/>
    <cellStyle name="20% - Акцент3 2 4 2 3 7" xfId="13170"/>
    <cellStyle name="20% - Акцент3 2 4 2 3 8" xfId="13171"/>
    <cellStyle name="20% - Акцент3 2 4 2 3 9" xfId="13172"/>
    <cellStyle name="20% - Акцент3 2 4 2 4" xfId="13173"/>
    <cellStyle name="20% - Акцент3 2 4 2 4 10" xfId="13174"/>
    <cellStyle name="20% - Акцент3 2 4 2 4 2" xfId="13175"/>
    <cellStyle name="20% - Акцент3 2 4 2 4 2 2" xfId="13176"/>
    <cellStyle name="20% - Акцент3 2 4 2 4 2 2 2" xfId="13177"/>
    <cellStyle name="20% - Акцент3 2 4 2 4 2 2 2 2" xfId="13178"/>
    <cellStyle name="20% - Акцент3 2 4 2 4 2 2 3" xfId="13179"/>
    <cellStyle name="20% - Акцент3 2 4 2 4 2 2 4" xfId="13180"/>
    <cellStyle name="20% - Акцент3 2 4 2 4 2 2 5" xfId="13181"/>
    <cellStyle name="20% - Акцент3 2 4 2 4 2 2 6" xfId="13182"/>
    <cellStyle name="20% - Акцент3 2 4 2 4 2 2 7" xfId="13183"/>
    <cellStyle name="20% - Акцент3 2 4 2 4 2 3" xfId="13184"/>
    <cellStyle name="20% - Акцент3 2 4 2 4 2 3 2" xfId="13185"/>
    <cellStyle name="20% - Акцент3 2 4 2 4 2 4" xfId="13186"/>
    <cellStyle name="20% - Акцент3 2 4 2 4 2 5" xfId="13187"/>
    <cellStyle name="20% - Акцент3 2 4 2 4 2 6" xfId="13188"/>
    <cellStyle name="20% - Акцент3 2 4 2 4 2 7" xfId="13189"/>
    <cellStyle name="20% - Акцент3 2 4 2 4 2 8" xfId="13190"/>
    <cellStyle name="20% - Акцент3 2 4 2 4 2 9" xfId="13191"/>
    <cellStyle name="20% - Акцент3 2 4 2 4 3" xfId="13192"/>
    <cellStyle name="20% - Акцент3 2 4 2 4 3 2" xfId="13193"/>
    <cellStyle name="20% - Акцент3 2 4 2 4 3 2 2" xfId="13194"/>
    <cellStyle name="20% - Акцент3 2 4 2 4 3 3" xfId="13195"/>
    <cellStyle name="20% - Акцент3 2 4 2 4 3 4" xfId="13196"/>
    <cellStyle name="20% - Акцент3 2 4 2 4 3 5" xfId="13197"/>
    <cellStyle name="20% - Акцент3 2 4 2 4 3 6" xfId="13198"/>
    <cellStyle name="20% - Акцент3 2 4 2 4 3 7" xfId="13199"/>
    <cellStyle name="20% - Акцент3 2 4 2 4 4" xfId="13200"/>
    <cellStyle name="20% - Акцент3 2 4 2 4 4 2" xfId="13201"/>
    <cellStyle name="20% - Акцент3 2 4 2 4 5" xfId="13202"/>
    <cellStyle name="20% - Акцент3 2 4 2 4 6" xfId="13203"/>
    <cellStyle name="20% - Акцент3 2 4 2 4 7" xfId="13204"/>
    <cellStyle name="20% - Акцент3 2 4 2 4 8" xfId="13205"/>
    <cellStyle name="20% - Акцент3 2 4 2 4 9" xfId="13206"/>
    <cellStyle name="20% - Акцент3 2 4 2 5" xfId="13207"/>
    <cellStyle name="20% - Акцент3 2 4 2 5 2" xfId="13208"/>
    <cellStyle name="20% - Акцент3 2 4 2 5 2 2" xfId="13209"/>
    <cellStyle name="20% - Акцент3 2 4 2 5 2 2 2" xfId="13210"/>
    <cellStyle name="20% - Акцент3 2 4 2 5 2 3" xfId="13211"/>
    <cellStyle name="20% - Акцент3 2 4 2 5 2 4" xfId="13212"/>
    <cellStyle name="20% - Акцент3 2 4 2 5 2 5" xfId="13213"/>
    <cellStyle name="20% - Акцент3 2 4 2 5 2 6" xfId="13214"/>
    <cellStyle name="20% - Акцент3 2 4 2 5 2 7" xfId="13215"/>
    <cellStyle name="20% - Акцент3 2 4 2 5 3" xfId="13216"/>
    <cellStyle name="20% - Акцент3 2 4 2 5 3 2" xfId="13217"/>
    <cellStyle name="20% - Акцент3 2 4 2 5 4" xfId="13218"/>
    <cellStyle name="20% - Акцент3 2 4 2 5 5" xfId="13219"/>
    <cellStyle name="20% - Акцент3 2 4 2 5 6" xfId="13220"/>
    <cellStyle name="20% - Акцент3 2 4 2 5 7" xfId="13221"/>
    <cellStyle name="20% - Акцент3 2 4 2 5 8" xfId="13222"/>
    <cellStyle name="20% - Акцент3 2 4 2 5 9" xfId="13223"/>
    <cellStyle name="20% - Акцент3 2 4 2 6" xfId="13224"/>
    <cellStyle name="20% - Акцент3 2 4 2 6 2" xfId="13225"/>
    <cellStyle name="20% - Акцент3 2 4 2 6 2 2" xfId="13226"/>
    <cellStyle name="20% - Акцент3 2 4 2 6 2 2 2" xfId="13227"/>
    <cellStyle name="20% - Акцент3 2 4 2 6 2 3" xfId="13228"/>
    <cellStyle name="20% - Акцент3 2 4 2 6 2 4" xfId="13229"/>
    <cellStyle name="20% - Акцент3 2 4 2 6 2 5" xfId="13230"/>
    <cellStyle name="20% - Акцент3 2 4 2 6 2 6" xfId="13231"/>
    <cellStyle name="20% - Акцент3 2 4 2 6 2 7" xfId="13232"/>
    <cellStyle name="20% - Акцент3 2 4 2 6 3" xfId="13233"/>
    <cellStyle name="20% - Акцент3 2 4 2 6 3 2" xfId="13234"/>
    <cellStyle name="20% - Акцент3 2 4 2 6 4" xfId="13235"/>
    <cellStyle name="20% - Акцент3 2 4 2 6 5" xfId="13236"/>
    <cellStyle name="20% - Акцент3 2 4 2 6 6" xfId="13237"/>
    <cellStyle name="20% - Акцент3 2 4 2 6 7" xfId="13238"/>
    <cellStyle name="20% - Акцент3 2 4 2 6 8" xfId="13239"/>
    <cellStyle name="20% - Акцент3 2 4 2 6 9" xfId="13240"/>
    <cellStyle name="20% - Акцент3 2 4 2 7" xfId="13241"/>
    <cellStyle name="20% - Акцент3 2 4 2 7 2" xfId="13242"/>
    <cellStyle name="20% - Акцент3 2 4 2 7 2 2" xfId="13243"/>
    <cellStyle name="20% - Акцент3 2 4 2 7 3" xfId="13244"/>
    <cellStyle name="20% - Акцент3 2 4 2 7 4" xfId="13245"/>
    <cellStyle name="20% - Акцент3 2 4 2 7 5" xfId="13246"/>
    <cellStyle name="20% - Акцент3 2 4 2 7 6" xfId="13247"/>
    <cellStyle name="20% - Акцент3 2 4 2 7 7" xfId="13248"/>
    <cellStyle name="20% - Акцент3 2 4 2 8" xfId="13249"/>
    <cellStyle name="20% - Акцент3 2 4 2 8 2" xfId="13250"/>
    <cellStyle name="20% - Акцент3 2 4 2 9" xfId="13251"/>
    <cellStyle name="20% - Акцент3 2 4 3" xfId="13252"/>
    <cellStyle name="20% - Акцент3 2 4 3 10" xfId="13253"/>
    <cellStyle name="20% - Акцент3 2 4 3 11" xfId="13254"/>
    <cellStyle name="20% - Акцент3 2 4 3 12" xfId="13255"/>
    <cellStyle name="20% - Акцент3 2 4 3 13" xfId="13256"/>
    <cellStyle name="20% - Акцент3 2 4 3 2" xfId="13257"/>
    <cellStyle name="20% - Акцент3 2 4 3 2 10" xfId="13258"/>
    <cellStyle name="20% - Акцент3 2 4 3 2 2" xfId="13259"/>
    <cellStyle name="20% - Акцент3 2 4 3 2 2 2" xfId="13260"/>
    <cellStyle name="20% - Акцент3 2 4 3 2 2 2 2" xfId="13261"/>
    <cellStyle name="20% - Акцент3 2 4 3 2 2 2 2 2" xfId="13262"/>
    <cellStyle name="20% - Акцент3 2 4 3 2 2 2 3" xfId="13263"/>
    <cellStyle name="20% - Акцент3 2 4 3 2 2 2 4" xfId="13264"/>
    <cellStyle name="20% - Акцент3 2 4 3 2 2 2 5" xfId="13265"/>
    <cellStyle name="20% - Акцент3 2 4 3 2 2 2 6" xfId="13266"/>
    <cellStyle name="20% - Акцент3 2 4 3 2 2 2 7" xfId="13267"/>
    <cellStyle name="20% - Акцент3 2 4 3 2 2 3" xfId="13268"/>
    <cellStyle name="20% - Акцент3 2 4 3 2 2 3 2" xfId="13269"/>
    <cellStyle name="20% - Акцент3 2 4 3 2 2 4" xfId="13270"/>
    <cellStyle name="20% - Акцент3 2 4 3 2 2 5" xfId="13271"/>
    <cellStyle name="20% - Акцент3 2 4 3 2 2 6" xfId="13272"/>
    <cellStyle name="20% - Акцент3 2 4 3 2 2 7" xfId="13273"/>
    <cellStyle name="20% - Акцент3 2 4 3 2 2 8" xfId="13274"/>
    <cellStyle name="20% - Акцент3 2 4 3 2 2 9" xfId="13275"/>
    <cellStyle name="20% - Акцент3 2 4 3 2 3" xfId="13276"/>
    <cellStyle name="20% - Акцент3 2 4 3 2 3 2" xfId="13277"/>
    <cellStyle name="20% - Акцент3 2 4 3 2 3 2 2" xfId="13278"/>
    <cellStyle name="20% - Акцент3 2 4 3 2 3 3" xfId="13279"/>
    <cellStyle name="20% - Акцент3 2 4 3 2 3 4" xfId="13280"/>
    <cellStyle name="20% - Акцент3 2 4 3 2 3 5" xfId="13281"/>
    <cellStyle name="20% - Акцент3 2 4 3 2 3 6" xfId="13282"/>
    <cellStyle name="20% - Акцент3 2 4 3 2 3 7" xfId="13283"/>
    <cellStyle name="20% - Акцент3 2 4 3 2 4" xfId="13284"/>
    <cellStyle name="20% - Акцент3 2 4 3 2 4 2" xfId="13285"/>
    <cellStyle name="20% - Акцент3 2 4 3 2 5" xfId="13286"/>
    <cellStyle name="20% - Акцент3 2 4 3 2 6" xfId="13287"/>
    <cellStyle name="20% - Акцент3 2 4 3 2 7" xfId="13288"/>
    <cellStyle name="20% - Акцент3 2 4 3 2 8" xfId="13289"/>
    <cellStyle name="20% - Акцент3 2 4 3 2 9" xfId="13290"/>
    <cellStyle name="20% - Акцент3 2 4 3 3" xfId="13291"/>
    <cellStyle name="20% - Акцент3 2 4 3 3 10" xfId="13292"/>
    <cellStyle name="20% - Акцент3 2 4 3 3 2" xfId="13293"/>
    <cellStyle name="20% - Акцент3 2 4 3 3 2 2" xfId="13294"/>
    <cellStyle name="20% - Акцент3 2 4 3 3 2 2 2" xfId="13295"/>
    <cellStyle name="20% - Акцент3 2 4 3 3 2 2 2 2" xfId="13296"/>
    <cellStyle name="20% - Акцент3 2 4 3 3 2 2 3" xfId="13297"/>
    <cellStyle name="20% - Акцент3 2 4 3 3 2 2 4" xfId="13298"/>
    <cellStyle name="20% - Акцент3 2 4 3 3 2 2 5" xfId="13299"/>
    <cellStyle name="20% - Акцент3 2 4 3 3 2 2 6" xfId="13300"/>
    <cellStyle name="20% - Акцент3 2 4 3 3 2 2 7" xfId="13301"/>
    <cellStyle name="20% - Акцент3 2 4 3 3 2 3" xfId="13302"/>
    <cellStyle name="20% - Акцент3 2 4 3 3 2 3 2" xfId="13303"/>
    <cellStyle name="20% - Акцент3 2 4 3 3 2 4" xfId="13304"/>
    <cellStyle name="20% - Акцент3 2 4 3 3 2 5" xfId="13305"/>
    <cellStyle name="20% - Акцент3 2 4 3 3 2 6" xfId="13306"/>
    <cellStyle name="20% - Акцент3 2 4 3 3 2 7" xfId="13307"/>
    <cellStyle name="20% - Акцент3 2 4 3 3 2 8" xfId="13308"/>
    <cellStyle name="20% - Акцент3 2 4 3 3 2 9" xfId="13309"/>
    <cellStyle name="20% - Акцент3 2 4 3 3 3" xfId="13310"/>
    <cellStyle name="20% - Акцент3 2 4 3 3 3 2" xfId="13311"/>
    <cellStyle name="20% - Акцент3 2 4 3 3 3 2 2" xfId="13312"/>
    <cellStyle name="20% - Акцент3 2 4 3 3 3 3" xfId="13313"/>
    <cellStyle name="20% - Акцент3 2 4 3 3 3 4" xfId="13314"/>
    <cellStyle name="20% - Акцент3 2 4 3 3 3 5" xfId="13315"/>
    <cellStyle name="20% - Акцент3 2 4 3 3 3 6" xfId="13316"/>
    <cellStyle name="20% - Акцент3 2 4 3 3 3 7" xfId="13317"/>
    <cellStyle name="20% - Акцент3 2 4 3 3 4" xfId="13318"/>
    <cellStyle name="20% - Акцент3 2 4 3 3 4 2" xfId="13319"/>
    <cellStyle name="20% - Акцент3 2 4 3 3 5" xfId="13320"/>
    <cellStyle name="20% - Акцент3 2 4 3 3 6" xfId="13321"/>
    <cellStyle name="20% - Акцент3 2 4 3 3 7" xfId="13322"/>
    <cellStyle name="20% - Акцент3 2 4 3 3 8" xfId="13323"/>
    <cellStyle name="20% - Акцент3 2 4 3 3 9" xfId="13324"/>
    <cellStyle name="20% - Акцент3 2 4 3 4" xfId="13325"/>
    <cellStyle name="20% - Акцент3 2 4 3 4 2" xfId="13326"/>
    <cellStyle name="20% - Акцент3 2 4 3 4 2 2" xfId="13327"/>
    <cellStyle name="20% - Акцент3 2 4 3 4 2 2 2" xfId="13328"/>
    <cellStyle name="20% - Акцент3 2 4 3 4 2 3" xfId="13329"/>
    <cellStyle name="20% - Акцент3 2 4 3 4 2 4" xfId="13330"/>
    <cellStyle name="20% - Акцент3 2 4 3 4 2 5" xfId="13331"/>
    <cellStyle name="20% - Акцент3 2 4 3 4 2 6" xfId="13332"/>
    <cellStyle name="20% - Акцент3 2 4 3 4 2 7" xfId="13333"/>
    <cellStyle name="20% - Акцент3 2 4 3 4 3" xfId="13334"/>
    <cellStyle name="20% - Акцент3 2 4 3 4 3 2" xfId="13335"/>
    <cellStyle name="20% - Акцент3 2 4 3 4 4" xfId="13336"/>
    <cellStyle name="20% - Акцент3 2 4 3 4 5" xfId="13337"/>
    <cellStyle name="20% - Акцент3 2 4 3 4 6" xfId="13338"/>
    <cellStyle name="20% - Акцент3 2 4 3 4 7" xfId="13339"/>
    <cellStyle name="20% - Акцент3 2 4 3 4 8" xfId="13340"/>
    <cellStyle name="20% - Акцент3 2 4 3 4 9" xfId="13341"/>
    <cellStyle name="20% - Акцент3 2 4 3 5" xfId="13342"/>
    <cellStyle name="20% - Акцент3 2 4 3 5 2" xfId="13343"/>
    <cellStyle name="20% - Акцент3 2 4 3 5 2 2" xfId="13344"/>
    <cellStyle name="20% - Акцент3 2 4 3 5 2 2 2" xfId="13345"/>
    <cellStyle name="20% - Акцент3 2 4 3 5 2 3" xfId="13346"/>
    <cellStyle name="20% - Акцент3 2 4 3 5 2 4" xfId="13347"/>
    <cellStyle name="20% - Акцент3 2 4 3 5 2 5" xfId="13348"/>
    <cellStyle name="20% - Акцент3 2 4 3 5 2 6" xfId="13349"/>
    <cellStyle name="20% - Акцент3 2 4 3 5 2 7" xfId="13350"/>
    <cellStyle name="20% - Акцент3 2 4 3 5 3" xfId="13351"/>
    <cellStyle name="20% - Акцент3 2 4 3 5 3 2" xfId="13352"/>
    <cellStyle name="20% - Акцент3 2 4 3 5 4" xfId="13353"/>
    <cellStyle name="20% - Акцент3 2 4 3 5 5" xfId="13354"/>
    <cellStyle name="20% - Акцент3 2 4 3 5 6" xfId="13355"/>
    <cellStyle name="20% - Акцент3 2 4 3 5 7" xfId="13356"/>
    <cellStyle name="20% - Акцент3 2 4 3 5 8" xfId="13357"/>
    <cellStyle name="20% - Акцент3 2 4 3 5 9" xfId="13358"/>
    <cellStyle name="20% - Акцент3 2 4 3 6" xfId="13359"/>
    <cellStyle name="20% - Акцент3 2 4 3 6 2" xfId="13360"/>
    <cellStyle name="20% - Акцент3 2 4 3 6 2 2" xfId="13361"/>
    <cellStyle name="20% - Акцент3 2 4 3 6 3" xfId="13362"/>
    <cellStyle name="20% - Акцент3 2 4 3 6 4" xfId="13363"/>
    <cellStyle name="20% - Акцент3 2 4 3 6 5" xfId="13364"/>
    <cellStyle name="20% - Акцент3 2 4 3 6 6" xfId="13365"/>
    <cellStyle name="20% - Акцент3 2 4 3 6 7" xfId="13366"/>
    <cellStyle name="20% - Акцент3 2 4 3 7" xfId="13367"/>
    <cellStyle name="20% - Акцент3 2 4 3 7 2" xfId="13368"/>
    <cellStyle name="20% - Акцент3 2 4 3 8" xfId="13369"/>
    <cellStyle name="20% - Акцент3 2 4 3 9" xfId="13370"/>
    <cellStyle name="20% - Акцент3 2 4 4" xfId="13371"/>
    <cellStyle name="20% - Акцент3 2 4 4 10" xfId="13372"/>
    <cellStyle name="20% - Акцент3 2 4 4 11" xfId="13373"/>
    <cellStyle name="20% - Акцент3 2 4 4 12" xfId="13374"/>
    <cellStyle name="20% - Акцент3 2 4 4 13" xfId="13375"/>
    <cellStyle name="20% - Акцент3 2 4 4 2" xfId="13376"/>
    <cellStyle name="20% - Акцент3 2 4 4 2 10" xfId="13377"/>
    <cellStyle name="20% - Акцент3 2 4 4 2 2" xfId="13378"/>
    <cellStyle name="20% - Акцент3 2 4 4 2 2 2" xfId="13379"/>
    <cellStyle name="20% - Акцент3 2 4 4 2 2 2 2" xfId="13380"/>
    <cellStyle name="20% - Акцент3 2 4 4 2 2 2 2 2" xfId="13381"/>
    <cellStyle name="20% - Акцент3 2 4 4 2 2 2 3" xfId="13382"/>
    <cellStyle name="20% - Акцент3 2 4 4 2 2 2 4" xfId="13383"/>
    <cellStyle name="20% - Акцент3 2 4 4 2 2 2 5" xfId="13384"/>
    <cellStyle name="20% - Акцент3 2 4 4 2 2 2 6" xfId="13385"/>
    <cellStyle name="20% - Акцент3 2 4 4 2 2 2 7" xfId="13386"/>
    <cellStyle name="20% - Акцент3 2 4 4 2 2 3" xfId="13387"/>
    <cellStyle name="20% - Акцент3 2 4 4 2 2 3 2" xfId="13388"/>
    <cellStyle name="20% - Акцент3 2 4 4 2 2 4" xfId="13389"/>
    <cellStyle name="20% - Акцент3 2 4 4 2 2 5" xfId="13390"/>
    <cellStyle name="20% - Акцент3 2 4 4 2 2 6" xfId="13391"/>
    <cellStyle name="20% - Акцент3 2 4 4 2 2 7" xfId="13392"/>
    <cellStyle name="20% - Акцент3 2 4 4 2 2 8" xfId="13393"/>
    <cellStyle name="20% - Акцент3 2 4 4 2 2 9" xfId="13394"/>
    <cellStyle name="20% - Акцент3 2 4 4 2 3" xfId="13395"/>
    <cellStyle name="20% - Акцент3 2 4 4 2 3 2" xfId="13396"/>
    <cellStyle name="20% - Акцент3 2 4 4 2 3 2 2" xfId="13397"/>
    <cellStyle name="20% - Акцент3 2 4 4 2 3 3" xfId="13398"/>
    <cellStyle name="20% - Акцент3 2 4 4 2 3 4" xfId="13399"/>
    <cellStyle name="20% - Акцент3 2 4 4 2 3 5" xfId="13400"/>
    <cellStyle name="20% - Акцент3 2 4 4 2 3 6" xfId="13401"/>
    <cellStyle name="20% - Акцент3 2 4 4 2 3 7" xfId="13402"/>
    <cellStyle name="20% - Акцент3 2 4 4 2 4" xfId="13403"/>
    <cellStyle name="20% - Акцент3 2 4 4 2 4 2" xfId="13404"/>
    <cellStyle name="20% - Акцент3 2 4 4 2 5" xfId="13405"/>
    <cellStyle name="20% - Акцент3 2 4 4 2 6" xfId="13406"/>
    <cellStyle name="20% - Акцент3 2 4 4 2 7" xfId="13407"/>
    <cellStyle name="20% - Акцент3 2 4 4 2 8" xfId="13408"/>
    <cellStyle name="20% - Акцент3 2 4 4 2 9" xfId="13409"/>
    <cellStyle name="20% - Акцент3 2 4 4 3" xfId="13410"/>
    <cellStyle name="20% - Акцент3 2 4 4 3 10" xfId="13411"/>
    <cellStyle name="20% - Акцент3 2 4 4 3 2" xfId="13412"/>
    <cellStyle name="20% - Акцент3 2 4 4 3 2 2" xfId="13413"/>
    <cellStyle name="20% - Акцент3 2 4 4 3 2 2 2" xfId="13414"/>
    <cellStyle name="20% - Акцент3 2 4 4 3 2 2 2 2" xfId="13415"/>
    <cellStyle name="20% - Акцент3 2 4 4 3 2 2 3" xfId="13416"/>
    <cellStyle name="20% - Акцент3 2 4 4 3 2 2 4" xfId="13417"/>
    <cellStyle name="20% - Акцент3 2 4 4 3 2 2 5" xfId="13418"/>
    <cellStyle name="20% - Акцент3 2 4 4 3 2 2 6" xfId="13419"/>
    <cellStyle name="20% - Акцент3 2 4 4 3 2 2 7" xfId="13420"/>
    <cellStyle name="20% - Акцент3 2 4 4 3 2 3" xfId="13421"/>
    <cellStyle name="20% - Акцент3 2 4 4 3 2 3 2" xfId="13422"/>
    <cellStyle name="20% - Акцент3 2 4 4 3 2 4" xfId="13423"/>
    <cellStyle name="20% - Акцент3 2 4 4 3 2 5" xfId="13424"/>
    <cellStyle name="20% - Акцент3 2 4 4 3 2 6" xfId="13425"/>
    <cellStyle name="20% - Акцент3 2 4 4 3 2 7" xfId="13426"/>
    <cellStyle name="20% - Акцент3 2 4 4 3 2 8" xfId="13427"/>
    <cellStyle name="20% - Акцент3 2 4 4 3 2 9" xfId="13428"/>
    <cellStyle name="20% - Акцент3 2 4 4 3 3" xfId="13429"/>
    <cellStyle name="20% - Акцент3 2 4 4 3 3 2" xfId="13430"/>
    <cellStyle name="20% - Акцент3 2 4 4 3 3 2 2" xfId="13431"/>
    <cellStyle name="20% - Акцент3 2 4 4 3 3 3" xfId="13432"/>
    <cellStyle name="20% - Акцент3 2 4 4 3 3 4" xfId="13433"/>
    <cellStyle name="20% - Акцент3 2 4 4 3 3 5" xfId="13434"/>
    <cellStyle name="20% - Акцент3 2 4 4 3 3 6" xfId="13435"/>
    <cellStyle name="20% - Акцент3 2 4 4 3 3 7" xfId="13436"/>
    <cellStyle name="20% - Акцент3 2 4 4 3 4" xfId="13437"/>
    <cellStyle name="20% - Акцент3 2 4 4 3 4 2" xfId="13438"/>
    <cellStyle name="20% - Акцент3 2 4 4 3 5" xfId="13439"/>
    <cellStyle name="20% - Акцент3 2 4 4 3 6" xfId="13440"/>
    <cellStyle name="20% - Акцент3 2 4 4 3 7" xfId="13441"/>
    <cellStyle name="20% - Акцент3 2 4 4 3 8" xfId="13442"/>
    <cellStyle name="20% - Акцент3 2 4 4 3 9" xfId="13443"/>
    <cellStyle name="20% - Акцент3 2 4 4 4" xfId="13444"/>
    <cellStyle name="20% - Акцент3 2 4 4 4 2" xfId="13445"/>
    <cellStyle name="20% - Акцент3 2 4 4 4 2 2" xfId="13446"/>
    <cellStyle name="20% - Акцент3 2 4 4 4 2 2 2" xfId="13447"/>
    <cellStyle name="20% - Акцент3 2 4 4 4 2 3" xfId="13448"/>
    <cellStyle name="20% - Акцент3 2 4 4 4 2 4" xfId="13449"/>
    <cellStyle name="20% - Акцент3 2 4 4 4 2 5" xfId="13450"/>
    <cellStyle name="20% - Акцент3 2 4 4 4 2 6" xfId="13451"/>
    <cellStyle name="20% - Акцент3 2 4 4 4 2 7" xfId="13452"/>
    <cellStyle name="20% - Акцент3 2 4 4 4 3" xfId="13453"/>
    <cellStyle name="20% - Акцент3 2 4 4 4 3 2" xfId="13454"/>
    <cellStyle name="20% - Акцент3 2 4 4 4 4" xfId="13455"/>
    <cellStyle name="20% - Акцент3 2 4 4 4 5" xfId="13456"/>
    <cellStyle name="20% - Акцент3 2 4 4 4 6" xfId="13457"/>
    <cellStyle name="20% - Акцент3 2 4 4 4 7" xfId="13458"/>
    <cellStyle name="20% - Акцент3 2 4 4 4 8" xfId="13459"/>
    <cellStyle name="20% - Акцент3 2 4 4 4 9" xfId="13460"/>
    <cellStyle name="20% - Акцент3 2 4 4 5" xfId="13461"/>
    <cellStyle name="20% - Акцент3 2 4 4 5 2" xfId="13462"/>
    <cellStyle name="20% - Акцент3 2 4 4 5 2 2" xfId="13463"/>
    <cellStyle name="20% - Акцент3 2 4 4 5 2 2 2" xfId="13464"/>
    <cellStyle name="20% - Акцент3 2 4 4 5 2 3" xfId="13465"/>
    <cellStyle name="20% - Акцент3 2 4 4 5 2 4" xfId="13466"/>
    <cellStyle name="20% - Акцент3 2 4 4 5 2 5" xfId="13467"/>
    <cellStyle name="20% - Акцент3 2 4 4 5 2 6" xfId="13468"/>
    <cellStyle name="20% - Акцент3 2 4 4 5 2 7" xfId="13469"/>
    <cellStyle name="20% - Акцент3 2 4 4 5 3" xfId="13470"/>
    <cellStyle name="20% - Акцент3 2 4 4 5 3 2" xfId="13471"/>
    <cellStyle name="20% - Акцент3 2 4 4 5 4" xfId="13472"/>
    <cellStyle name="20% - Акцент3 2 4 4 5 5" xfId="13473"/>
    <cellStyle name="20% - Акцент3 2 4 4 5 6" xfId="13474"/>
    <cellStyle name="20% - Акцент3 2 4 4 5 7" xfId="13475"/>
    <cellStyle name="20% - Акцент3 2 4 4 5 8" xfId="13476"/>
    <cellStyle name="20% - Акцент3 2 4 4 5 9" xfId="13477"/>
    <cellStyle name="20% - Акцент3 2 4 4 6" xfId="13478"/>
    <cellStyle name="20% - Акцент3 2 4 4 6 2" xfId="13479"/>
    <cellStyle name="20% - Акцент3 2 4 4 6 2 2" xfId="13480"/>
    <cellStyle name="20% - Акцент3 2 4 4 6 3" xfId="13481"/>
    <cellStyle name="20% - Акцент3 2 4 4 6 4" xfId="13482"/>
    <cellStyle name="20% - Акцент3 2 4 4 6 5" xfId="13483"/>
    <cellStyle name="20% - Акцент3 2 4 4 6 6" xfId="13484"/>
    <cellStyle name="20% - Акцент3 2 4 4 6 7" xfId="13485"/>
    <cellStyle name="20% - Акцент3 2 4 4 7" xfId="13486"/>
    <cellStyle name="20% - Акцент3 2 4 4 7 2" xfId="13487"/>
    <cellStyle name="20% - Акцент3 2 4 4 8" xfId="13488"/>
    <cellStyle name="20% - Акцент3 2 4 4 9" xfId="13489"/>
    <cellStyle name="20% - Акцент3 2 4 5" xfId="13490"/>
    <cellStyle name="20% - Акцент3 2 4 5 10" xfId="13491"/>
    <cellStyle name="20% - Акцент3 2 4 5 2" xfId="13492"/>
    <cellStyle name="20% - Акцент3 2 4 5 2 2" xfId="13493"/>
    <cellStyle name="20% - Акцент3 2 4 5 2 2 2" xfId="13494"/>
    <cellStyle name="20% - Акцент3 2 4 5 2 2 2 2" xfId="13495"/>
    <cellStyle name="20% - Акцент3 2 4 5 2 2 3" xfId="13496"/>
    <cellStyle name="20% - Акцент3 2 4 5 2 2 4" xfId="13497"/>
    <cellStyle name="20% - Акцент3 2 4 5 2 2 5" xfId="13498"/>
    <cellStyle name="20% - Акцент3 2 4 5 2 2 6" xfId="13499"/>
    <cellStyle name="20% - Акцент3 2 4 5 2 2 7" xfId="13500"/>
    <cellStyle name="20% - Акцент3 2 4 5 2 3" xfId="13501"/>
    <cellStyle name="20% - Акцент3 2 4 5 2 3 2" xfId="13502"/>
    <cellStyle name="20% - Акцент3 2 4 5 2 4" xfId="13503"/>
    <cellStyle name="20% - Акцент3 2 4 5 2 5" xfId="13504"/>
    <cellStyle name="20% - Акцент3 2 4 5 2 6" xfId="13505"/>
    <cellStyle name="20% - Акцент3 2 4 5 2 7" xfId="13506"/>
    <cellStyle name="20% - Акцент3 2 4 5 2 8" xfId="13507"/>
    <cellStyle name="20% - Акцент3 2 4 5 2 9" xfId="13508"/>
    <cellStyle name="20% - Акцент3 2 4 5 3" xfId="13509"/>
    <cellStyle name="20% - Акцент3 2 4 5 3 2" xfId="13510"/>
    <cellStyle name="20% - Акцент3 2 4 5 3 2 2" xfId="13511"/>
    <cellStyle name="20% - Акцент3 2 4 5 3 3" xfId="13512"/>
    <cellStyle name="20% - Акцент3 2 4 5 3 4" xfId="13513"/>
    <cellStyle name="20% - Акцент3 2 4 5 3 5" xfId="13514"/>
    <cellStyle name="20% - Акцент3 2 4 5 3 6" xfId="13515"/>
    <cellStyle name="20% - Акцент3 2 4 5 3 7" xfId="13516"/>
    <cellStyle name="20% - Акцент3 2 4 5 4" xfId="13517"/>
    <cellStyle name="20% - Акцент3 2 4 5 4 2" xfId="13518"/>
    <cellStyle name="20% - Акцент3 2 4 5 5" xfId="13519"/>
    <cellStyle name="20% - Акцент3 2 4 5 6" xfId="13520"/>
    <cellStyle name="20% - Акцент3 2 4 5 7" xfId="13521"/>
    <cellStyle name="20% - Акцент3 2 4 5 8" xfId="13522"/>
    <cellStyle name="20% - Акцент3 2 4 5 9" xfId="13523"/>
    <cellStyle name="20% - Акцент3 2 4 6" xfId="13524"/>
    <cellStyle name="20% - Акцент3 2 4 6 10" xfId="13525"/>
    <cellStyle name="20% - Акцент3 2 4 6 2" xfId="13526"/>
    <cellStyle name="20% - Акцент3 2 4 6 2 2" xfId="13527"/>
    <cellStyle name="20% - Акцент3 2 4 6 2 2 2" xfId="13528"/>
    <cellStyle name="20% - Акцент3 2 4 6 2 2 2 2" xfId="13529"/>
    <cellStyle name="20% - Акцент3 2 4 6 2 2 3" xfId="13530"/>
    <cellStyle name="20% - Акцент3 2 4 6 2 2 4" xfId="13531"/>
    <cellStyle name="20% - Акцент3 2 4 6 2 2 5" xfId="13532"/>
    <cellStyle name="20% - Акцент3 2 4 6 2 2 6" xfId="13533"/>
    <cellStyle name="20% - Акцент3 2 4 6 2 2 7" xfId="13534"/>
    <cellStyle name="20% - Акцент3 2 4 6 2 3" xfId="13535"/>
    <cellStyle name="20% - Акцент3 2 4 6 2 3 2" xfId="13536"/>
    <cellStyle name="20% - Акцент3 2 4 6 2 4" xfId="13537"/>
    <cellStyle name="20% - Акцент3 2 4 6 2 5" xfId="13538"/>
    <cellStyle name="20% - Акцент3 2 4 6 2 6" xfId="13539"/>
    <cellStyle name="20% - Акцент3 2 4 6 2 7" xfId="13540"/>
    <cellStyle name="20% - Акцент3 2 4 6 2 8" xfId="13541"/>
    <cellStyle name="20% - Акцент3 2 4 6 2 9" xfId="13542"/>
    <cellStyle name="20% - Акцент3 2 4 6 3" xfId="13543"/>
    <cellStyle name="20% - Акцент3 2 4 6 3 2" xfId="13544"/>
    <cellStyle name="20% - Акцент3 2 4 6 3 2 2" xfId="13545"/>
    <cellStyle name="20% - Акцент3 2 4 6 3 3" xfId="13546"/>
    <cellStyle name="20% - Акцент3 2 4 6 3 4" xfId="13547"/>
    <cellStyle name="20% - Акцент3 2 4 6 3 5" xfId="13548"/>
    <cellStyle name="20% - Акцент3 2 4 6 3 6" xfId="13549"/>
    <cellStyle name="20% - Акцент3 2 4 6 3 7" xfId="13550"/>
    <cellStyle name="20% - Акцент3 2 4 6 4" xfId="13551"/>
    <cellStyle name="20% - Акцент3 2 4 6 4 2" xfId="13552"/>
    <cellStyle name="20% - Акцент3 2 4 6 5" xfId="13553"/>
    <cellStyle name="20% - Акцент3 2 4 6 6" xfId="13554"/>
    <cellStyle name="20% - Акцент3 2 4 6 7" xfId="13555"/>
    <cellStyle name="20% - Акцент3 2 4 6 8" xfId="13556"/>
    <cellStyle name="20% - Акцент3 2 4 6 9" xfId="13557"/>
    <cellStyle name="20% - Акцент3 2 4 7" xfId="13558"/>
    <cellStyle name="20% - Акцент3 2 4 7 2" xfId="13559"/>
    <cellStyle name="20% - Акцент3 2 4 7 2 2" xfId="13560"/>
    <cellStyle name="20% - Акцент3 2 4 7 2 2 2" xfId="13561"/>
    <cellStyle name="20% - Акцент3 2 4 7 2 3" xfId="13562"/>
    <cellStyle name="20% - Акцент3 2 4 7 2 4" xfId="13563"/>
    <cellStyle name="20% - Акцент3 2 4 7 2 5" xfId="13564"/>
    <cellStyle name="20% - Акцент3 2 4 7 2 6" xfId="13565"/>
    <cellStyle name="20% - Акцент3 2 4 7 2 7" xfId="13566"/>
    <cellStyle name="20% - Акцент3 2 4 7 3" xfId="13567"/>
    <cellStyle name="20% - Акцент3 2 4 7 3 2" xfId="13568"/>
    <cellStyle name="20% - Акцент3 2 4 7 4" xfId="13569"/>
    <cellStyle name="20% - Акцент3 2 4 7 5" xfId="13570"/>
    <cellStyle name="20% - Акцент3 2 4 7 6" xfId="13571"/>
    <cellStyle name="20% - Акцент3 2 4 7 7" xfId="13572"/>
    <cellStyle name="20% - Акцент3 2 4 7 8" xfId="13573"/>
    <cellStyle name="20% - Акцент3 2 4 7 9" xfId="13574"/>
    <cellStyle name="20% - Акцент3 2 4 8" xfId="13575"/>
    <cellStyle name="20% - Акцент3 2 4 8 2" xfId="13576"/>
    <cellStyle name="20% - Акцент3 2 4 8 2 2" xfId="13577"/>
    <cellStyle name="20% - Акцент3 2 4 8 2 2 2" xfId="13578"/>
    <cellStyle name="20% - Акцент3 2 4 8 2 3" xfId="13579"/>
    <cellStyle name="20% - Акцент3 2 4 8 2 4" xfId="13580"/>
    <cellStyle name="20% - Акцент3 2 4 8 2 5" xfId="13581"/>
    <cellStyle name="20% - Акцент3 2 4 8 2 6" xfId="13582"/>
    <cellStyle name="20% - Акцент3 2 4 8 2 7" xfId="13583"/>
    <cellStyle name="20% - Акцент3 2 4 8 3" xfId="13584"/>
    <cellStyle name="20% - Акцент3 2 4 8 3 2" xfId="13585"/>
    <cellStyle name="20% - Акцент3 2 4 8 4" xfId="13586"/>
    <cellStyle name="20% - Акцент3 2 4 8 5" xfId="13587"/>
    <cellStyle name="20% - Акцент3 2 4 8 6" xfId="13588"/>
    <cellStyle name="20% - Акцент3 2 4 8 7" xfId="13589"/>
    <cellStyle name="20% - Акцент3 2 4 8 8" xfId="13590"/>
    <cellStyle name="20% - Акцент3 2 4 8 9" xfId="13591"/>
    <cellStyle name="20% - Акцент3 2 4 9" xfId="13592"/>
    <cellStyle name="20% - Акцент3 2 4 9 2" xfId="13593"/>
    <cellStyle name="20% - Акцент3 2 4 9 2 2" xfId="13594"/>
    <cellStyle name="20% - Акцент3 2 4 9 2 2 2" xfId="13595"/>
    <cellStyle name="20% - Акцент3 2 4 9 2 3" xfId="13596"/>
    <cellStyle name="20% - Акцент3 2 4 9 2 4" xfId="13597"/>
    <cellStyle name="20% - Акцент3 2 4 9 2 5" xfId="13598"/>
    <cellStyle name="20% - Акцент3 2 4 9 2 6" xfId="13599"/>
    <cellStyle name="20% - Акцент3 2 4 9 2 7" xfId="13600"/>
    <cellStyle name="20% - Акцент3 2 4 9 3" xfId="13601"/>
    <cellStyle name="20% - Акцент3 2 4 9 3 2" xfId="13602"/>
    <cellStyle name="20% - Акцент3 2 4 9 4" xfId="13603"/>
    <cellStyle name="20% - Акцент3 2 4 9 5" xfId="13604"/>
    <cellStyle name="20% - Акцент3 2 4 9 6" xfId="13605"/>
    <cellStyle name="20% - Акцент3 2 4 9 7" xfId="13606"/>
    <cellStyle name="20% - Акцент3 2 4 9 8" xfId="13607"/>
    <cellStyle name="20% - Акцент3 2 4 9 9" xfId="13608"/>
    <cellStyle name="20% - Акцент3 2 5" xfId="13609"/>
    <cellStyle name="20% - Акцент3 2 5 10" xfId="13610"/>
    <cellStyle name="20% - Акцент3 2 5 11" xfId="13611"/>
    <cellStyle name="20% - Акцент3 2 5 12" xfId="13612"/>
    <cellStyle name="20% - Акцент3 2 5 13" xfId="13613"/>
    <cellStyle name="20% - Акцент3 2 5 14" xfId="13614"/>
    <cellStyle name="20% - Акцент3 2 5 15" xfId="13615"/>
    <cellStyle name="20% - Акцент3 2 5 2" xfId="13616"/>
    <cellStyle name="20% - Акцент3 2 5 2 10" xfId="13617"/>
    <cellStyle name="20% - Акцент3 2 5 2 11" xfId="13618"/>
    <cellStyle name="20% - Акцент3 2 5 2 12" xfId="13619"/>
    <cellStyle name="20% - Акцент3 2 5 2 13" xfId="13620"/>
    <cellStyle name="20% - Акцент3 2 5 2 2" xfId="13621"/>
    <cellStyle name="20% - Акцент3 2 5 2 2 10" xfId="13622"/>
    <cellStyle name="20% - Акцент3 2 5 2 2 2" xfId="13623"/>
    <cellStyle name="20% - Акцент3 2 5 2 2 2 2" xfId="13624"/>
    <cellStyle name="20% - Акцент3 2 5 2 2 2 2 2" xfId="13625"/>
    <cellStyle name="20% - Акцент3 2 5 2 2 2 2 2 2" xfId="13626"/>
    <cellStyle name="20% - Акцент3 2 5 2 2 2 2 3" xfId="13627"/>
    <cellStyle name="20% - Акцент3 2 5 2 2 2 2 4" xfId="13628"/>
    <cellStyle name="20% - Акцент3 2 5 2 2 2 2 5" xfId="13629"/>
    <cellStyle name="20% - Акцент3 2 5 2 2 2 2 6" xfId="13630"/>
    <cellStyle name="20% - Акцент3 2 5 2 2 2 2 7" xfId="13631"/>
    <cellStyle name="20% - Акцент3 2 5 2 2 2 3" xfId="13632"/>
    <cellStyle name="20% - Акцент3 2 5 2 2 2 3 2" xfId="13633"/>
    <cellStyle name="20% - Акцент3 2 5 2 2 2 4" xfId="13634"/>
    <cellStyle name="20% - Акцент3 2 5 2 2 2 5" xfId="13635"/>
    <cellStyle name="20% - Акцент3 2 5 2 2 2 6" xfId="13636"/>
    <cellStyle name="20% - Акцент3 2 5 2 2 2 7" xfId="13637"/>
    <cellStyle name="20% - Акцент3 2 5 2 2 2 8" xfId="13638"/>
    <cellStyle name="20% - Акцент3 2 5 2 2 2 9" xfId="13639"/>
    <cellStyle name="20% - Акцент3 2 5 2 2 3" xfId="13640"/>
    <cellStyle name="20% - Акцент3 2 5 2 2 3 2" xfId="13641"/>
    <cellStyle name="20% - Акцент3 2 5 2 2 3 2 2" xfId="13642"/>
    <cellStyle name="20% - Акцент3 2 5 2 2 3 3" xfId="13643"/>
    <cellStyle name="20% - Акцент3 2 5 2 2 3 4" xfId="13644"/>
    <cellStyle name="20% - Акцент3 2 5 2 2 3 5" xfId="13645"/>
    <cellStyle name="20% - Акцент3 2 5 2 2 3 6" xfId="13646"/>
    <cellStyle name="20% - Акцент3 2 5 2 2 3 7" xfId="13647"/>
    <cellStyle name="20% - Акцент3 2 5 2 2 4" xfId="13648"/>
    <cellStyle name="20% - Акцент3 2 5 2 2 4 2" xfId="13649"/>
    <cellStyle name="20% - Акцент3 2 5 2 2 5" xfId="13650"/>
    <cellStyle name="20% - Акцент3 2 5 2 2 6" xfId="13651"/>
    <cellStyle name="20% - Акцент3 2 5 2 2 7" xfId="13652"/>
    <cellStyle name="20% - Акцент3 2 5 2 2 8" xfId="13653"/>
    <cellStyle name="20% - Акцент3 2 5 2 2 9" xfId="13654"/>
    <cellStyle name="20% - Акцент3 2 5 2 3" xfId="13655"/>
    <cellStyle name="20% - Акцент3 2 5 2 3 10" xfId="13656"/>
    <cellStyle name="20% - Акцент3 2 5 2 3 2" xfId="13657"/>
    <cellStyle name="20% - Акцент3 2 5 2 3 2 2" xfId="13658"/>
    <cellStyle name="20% - Акцент3 2 5 2 3 2 2 2" xfId="13659"/>
    <cellStyle name="20% - Акцент3 2 5 2 3 2 2 2 2" xfId="13660"/>
    <cellStyle name="20% - Акцент3 2 5 2 3 2 2 3" xfId="13661"/>
    <cellStyle name="20% - Акцент3 2 5 2 3 2 2 4" xfId="13662"/>
    <cellStyle name="20% - Акцент3 2 5 2 3 2 2 5" xfId="13663"/>
    <cellStyle name="20% - Акцент3 2 5 2 3 2 2 6" xfId="13664"/>
    <cellStyle name="20% - Акцент3 2 5 2 3 2 2 7" xfId="13665"/>
    <cellStyle name="20% - Акцент3 2 5 2 3 2 3" xfId="13666"/>
    <cellStyle name="20% - Акцент3 2 5 2 3 2 3 2" xfId="13667"/>
    <cellStyle name="20% - Акцент3 2 5 2 3 2 4" xfId="13668"/>
    <cellStyle name="20% - Акцент3 2 5 2 3 2 5" xfId="13669"/>
    <cellStyle name="20% - Акцент3 2 5 2 3 2 6" xfId="13670"/>
    <cellStyle name="20% - Акцент3 2 5 2 3 2 7" xfId="13671"/>
    <cellStyle name="20% - Акцент3 2 5 2 3 2 8" xfId="13672"/>
    <cellStyle name="20% - Акцент3 2 5 2 3 2 9" xfId="13673"/>
    <cellStyle name="20% - Акцент3 2 5 2 3 3" xfId="13674"/>
    <cellStyle name="20% - Акцент3 2 5 2 3 3 2" xfId="13675"/>
    <cellStyle name="20% - Акцент3 2 5 2 3 3 2 2" xfId="13676"/>
    <cellStyle name="20% - Акцент3 2 5 2 3 3 3" xfId="13677"/>
    <cellStyle name="20% - Акцент3 2 5 2 3 3 4" xfId="13678"/>
    <cellStyle name="20% - Акцент3 2 5 2 3 3 5" xfId="13679"/>
    <cellStyle name="20% - Акцент3 2 5 2 3 3 6" xfId="13680"/>
    <cellStyle name="20% - Акцент3 2 5 2 3 3 7" xfId="13681"/>
    <cellStyle name="20% - Акцент3 2 5 2 3 4" xfId="13682"/>
    <cellStyle name="20% - Акцент3 2 5 2 3 4 2" xfId="13683"/>
    <cellStyle name="20% - Акцент3 2 5 2 3 5" xfId="13684"/>
    <cellStyle name="20% - Акцент3 2 5 2 3 6" xfId="13685"/>
    <cellStyle name="20% - Акцент3 2 5 2 3 7" xfId="13686"/>
    <cellStyle name="20% - Акцент3 2 5 2 3 8" xfId="13687"/>
    <cellStyle name="20% - Акцент3 2 5 2 3 9" xfId="13688"/>
    <cellStyle name="20% - Акцент3 2 5 2 4" xfId="13689"/>
    <cellStyle name="20% - Акцент3 2 5 2 4 2" xfId="13690"/>
    <cellStyle name="20% - Акцент3 2 5 2 4 2 2" xfId="13691"/>
    <cellStyle name="20% - Акцент3 2 5 2 4 2 2 2" xfId="13692"/>
    <cellStyle name="20% - Акцент3 2 5 2 4 2 3" xfId="13693"/>
    <cellStyle name="20% - Акцент3 2 5 2 4 2 4" xfId="13694"/>
    <cellStyle name="20% - Акцент3 2 5 2 4 2 5" xfId="13695"/>
    <cellStyle name="20% - Акцент3 2 5 2 4 2 6" xfId="13696"/>
    <cellStyle name="20% - Акцент3 2 5 2 4 2 7" xfId="13697"/>
    <cellStyle name="20% - Акцент3 2 5 2 4 3" xfId="13698"/>
    <cellStyle name="20% - Акцент3 2 5 2 4 3 2" xfId="13699"/>
    <cellStyle name="20% - Акцент3 2 5 2 4 4" xfId="13700"/>
    <cellStyle name="20% - Акцент3 2 5 2 4 5" xfId="13701"/>
    <cellStyle name="20% - Акцент3 2 5 2 4 6" xfId="13702"/>
    <cellStyle name="20% - Акцент3 2 5 2 4 7" xfId="13703"/>
    <cellStyle name="20% - Акцент3 2 5 2 4 8" xfId="13704"/>
    <cellStyle name="20% - Акцент3 2 5 2 4 9" xfId="13705"/>
    <cellStyle name="20% - Акцент3 2 5 2 5" xfId="13706"/>
    <cellStyle name="20% - Акцент3 2 5 2 5 2" xfId="13707"/>
    <cellStyle name="20% - Акцент3 2 5 2 5 2 2" xfId="13708"/>
    <cellStyle name="20% - Акцент3 2 5 2 5 2 2 2" xfId="13709"/>
    <cellStyle name="20% - Акцент3 2 5 2 5 2 3" xfId="13710"/>
    <cellStyle name="20% - Акцент3 2 5 2 5 2 4" xfId="13711"/>
    <cellStyle name="20% - Акцент3 2 5 2 5 2 5" xfId="13712"/>
    <cellStyle name="20% - Акцент3 2 5 2 5 2 6" xfId="13713"/>
    <cellStyle name="20% - Акцент3 2 5 2 5 2 7" xfId="13714"/>
    <cellStyle name="20% - Акцент3 2 5 2 5 3" xfId="13715"/>
    <cellStyle name="20% - Акцент3 2 5 2 5 3 2" xfId="13716"/>
    <cellStyle name="20% - Акцент3 2 5 2 5 4" xfId="13717"/>
    <cellStyle name="20% - Акцент3 2 5 2 5 5" xfId="13718"/>
    <cellStyle name="20% - Акцент3 2 5 2 5 6" xfId="13719"/>
    <cellStyle name="20% - Акцент3 2 5 2 5 7" xfId="13720"/>
    <cellStyle name="20% - Акцент3 2 5 2 5 8" xfId="13721"/>
    <cellStyle name="20% - Акцент3 2 5 2 5 9" xfId="13722"/>
    <cellStyle name="20% - Акцент3 2 5 2 6" xfId="13723"/>
    <cellStyle name="20% - Акцент3 2 5 2 6 2" xfId="13724"/>
    <cellStyle name="20% - Акцент3 2 5 2 6 2 2" xfId="13725"/>
    <cellStyle name="20% - Акцент3 2 5 2 6 3" xfId="13726"/>
    <cellStyle name="20% - Акцент3 2 5 2 6 4" xfId="13727"/>
    <cellStyle name="20% - Акцент3 2 5 2 6 5" xfId="13728"/>
    <cellStyle name="20% - Акцент3 2 5 2 6 6" xfId="13729"/>
    <cellStyle name="20% - Акцент3 2 5 2 6 7" xfId="13730"/>
    <cellStyle name="20% - Акцент3 2 5 2 7" xfId="13731"/>
    <cellStyle name="20% - Акцент3 2 5 2 7 2" xfId="13732"/>
    <cellStyle name="20% - Акцент3 2 5 2 8" xfId="13733"/>
    <cellStyle name="20% - Акцент3 2 5 2 9" xfId="13734"/>
    <cellStyle name="20% - Акцент3 2 5 3" xfId="13735"/>
    <cellStyle name="20% - Акцент3 2 5 3 10" xfId="13736"/>
    <cellStyle name="20% - Акцент3 2 5 3 11" xfId="13737"/>
    <cellStyle name="20% - Акцент3 2 5 3 12" xfId="13738"/>
    <cellStyle name="20% - Акцент3 2 5 3 13" xfId="13739"/>
    <cellStyle name="20% - Акцент3 2 5 3 2" xfId="13740"/>
    <cellStyle name="20% - Акцент3 2 5 3 2 10" xfId="13741"/>
    <cellStyle name="20% - Акцент3 2 5 3 2 2" xfId="13742"/>
    <cellStyle name="20% - Акцент3 2 5 3 2 2 2" xfId="13743"/>
    <cellStyle name="20% - Акцент3 2 5 3 2 2 2 2" xfId="13744"/>
    <cellStyle name="20% - Акцент3 2 5 3 2 2 2 2 2" xfId="13745"/>
    <cellStyle name="20% - Акцент3 2 5 3 2 2 2 3" xfId="13746"/>
    <cellStyle name="20% - Акцент3 2 5 3 2 2 2 4" xfId="13747"/>
    <cellStyle name="20% - Акцент3 2 5 3 2 2 2 5" xfId="13748"/>
    <cellStyle name="20% - Акцент3 2 5 3 2 2 2 6" xfId="13749"/>
    <cellStyle name="20% - Акцент3 2 5 3 2 2 2 7" xfId="13750"/>
    <cellStyle name="20% - Акцент3 2 5 3 2 2 3" xfId="13751"/>
    <cellStyle name="20% - Акцент3 2 5 3 2 2 3 2" xfId="13752"/>
    <cellStyle name="20% - Акцент3 2 5 3 2 2 4" xfId="13753"/>
    <cellStyle name="20% - Акцент3 2 5 3 2 2 5" xfId="13754"/>
    <cellStyle name="20% - Акцент3 2 5 3 2 2 6" xfId="13755"/>
    <cellStyle name="20% - Акцент3 2 5 3 2 2 7" xfId="13756"/>
    <cellStyle name="20% - Акцент3 2 5 3 2 2 8" xfId="13757"/>
    <cellStyle name="20% - Акцент3 2 5 3 2 2 9" xfId="13758"/>
    <cellStyle name="20% - Акцент3 2 5 3 2 3" xfId="13759"/>
    <cellStyle name="20% - Акцент3 2 5 3 2 3 2" xfId="13760"/>
    <cellStyle name="20% - Акцент3 2 5 3 2 3 2 2" xfId="13761"/>
    <cellStyle name="20% - Акцент3 2 5 3 2 3 3" xfId="13762"/>
    <cellStyle name="20% - Акцент3 2 5 3 2 3 4" xfId="13763"/>
    <cellStyle name="20% - Акцент3 2 5 3 2 3 5" xfId="13764"/>
    <cellStyle name="20% - Акцент3 2 5 3 2 3 6" xfId="13765"/>
    <cellStyle name="20% - Акцент3 2 5 3 2 3 7" xfId="13766"/>
    <cellStyle name="20% - Акцент3 2 5 3 2 4" xfId="13767"/>
    <cellStyle name="20% - Акцент3 2 5 3 2 4 2" xfId="13768"/>
    <cellStyle name="20% - Акцент3 2 5 3 2 5" xfId="13769"/>
    <cellStyle name="20% - Акцент3 2 5 3 2 6" xfId="13770"/>
    <cellStyle name="20% - Акцент3 2 5 3 2 7" xfId="13771"/>
    <cellStyle name="20% - Акцент3 2 5 3 2 8" xfId="13772"/>
    <cellStyle name="20% - Акцент3 2 5 3 2 9" xfId="13773"/>
    <cellStyle name="20% - Акцент3 2 5 3 3" xfId="13774"/>
    <cellStyle name="20% - Акцент3 2 5 3 3 10" xfId="13775"/>
    <cellStyle name="20% - Акцент3 2 5 3 3 2" xfId="13776"/>
    <cellStyle name="20% - Акцент3 2 5 3 3 2 2" xfId="13777"/>
    <cellStyle name="20% - Акцент3 2 5 3 3 2 2 2" xfId="13778"/>
    <cellStyle name="20% - Акцент3 2 5 3 3 2 2 2 2" xfId="13779"/>
    <cellStyle name="20% - Акцент3 2 5 3 3 2 2 3" xfId="13780"/>
    <cellStyle name="20% - Акцент3 2 5 3 3 2 2 4" xfId="13781"/>
    <cellStyle name="20% - Акцент3 2 5 3 3 2 2 5" xfId="13782"/>
    <cellStyle name="20% - Акцент3 2 5 3 3 2 2 6" xfId="13783"/>
    <cellStyle name="20% - Акцент3 2 5 3 3 2 2 7" xfId="13784"/>
    <cellStyle name="20% - Акцент3 2 5 3 3 2 3" xfId="13785"/>
    <cellStyle name="20% - Акцент3 2 5 3 3 2 3 2" xfId="13786"/>
    <cellStyle name="20% - Акцент3 2 5 3 3 2 4" xfId="13787"/>
    <cellStyle name="20% - Акцент3 2 5 3 3 2 5" xfId="13788"/>
    <cellStyle name="20% - Акцент3 2 5 3 3 2 6" xfId="13789"/>
    <cellStyle name="20% - Акцент3 2 5 3 3 2 7" xfId="13790"/>
    <cellStyle name="20% - Акцент3 2 5 3 3 2 8" xfId="13791"/>
    <cellStyle name="20% - Акцент3 2 5 3 3 2 9" xfId="13792"/>
    <cellStyle name="20% - Акцент3 2 5 3 3 3" xfId="13793"/>
    <cellStyle name="20% - Акцент3 2 5 3 3 3 2" xfId="13794"/>
    <cellStyle name="20% - Акцент3 2 5 3 3 3 2 2" xfId="13795"/>
    <cellStyle name="20% - Акцент3 2 5 3 3 3 3" xfId="13796"/>
    <cellStyle name="20% - Акцент3 2 5 3 3 3 4" xfId="13797"/>
    <cellStyle name="20% - Акцент3 2 5 3 3 3 5" xfId="13798"/>
    <cellStyle name="20% - Акцент3 2 5 3 3 3 6" xfId="13799"/>
    <cellStyle name="20% - Акцент3 2 5 3 3 3 7" xfId="13800"/>
    <cellStyle name="20% - Акцент3 2 5 3 3 4" xfId="13801"/>
    <cellStyle name="20% - Акцент3 2 5 3 3 4 2" xfId="13802"/>
    <cellStyle name="20% - Акцент3 2 5 3 3 5" xfId="13803"/>
    <cellStyle name="20% - Акцент3 2 5 3 3 6" xfId="13804"/>
    <cellStyle name="20% - Акцент3 2 5 3 3 7" xfId="13805"/>
    <cellStyle name="20% - Акцент3 2 5 3 3 8" xfId="13806"/>
    <cellStyle name="20% - Акцент3 2 5 3 3 9" xfId="13807"/>
    <cellStyle name="20% - Акцент3 2 5 3 4" xfId="13808"/>
    <cellStyle name="20% - Акцент3 2 5 3 4 2" xfId="13809"/>
    <cellStyle name="20% - Акцент3 2 5 3 4 2 2" xfId="13810"/>
    <cellStyle name="20% - Акцент3 2 5 3 4 2 2 2" xfId="13811"/>
    <cellStyle name="20% - Акцент3 2 5 3 4 2 3" xfId="13812"/>
    <cellStyle name="20% - Акцент3 2 5 3 4 2 4" xfId="13813"/>
    <cellStyle name="20% - Акцент3 2 5 3 4 2 5" xfId="13814"/>
    <cellStyle name="20% - Акцент3 2 5 3 4 2 6" xfId="13815"/>
    <cellStyle name="20% - Акцент3 2 5 3 4 2 7" xfId="13816"/>
    <cellStyle name="20% - Акцент3 2 5 3 4 3" xfId="13817"/>
    <cellStyle name="20% - Акцент3 2 5 3 4 3 2" xfId="13818"/>
    <cellStyle name="20% - Акцент3 2 5 3 4 4" xfId="13819"/>
    <cellStyle name="20% - Акцент3 2 5 3 4 5" xfId="13820"/>
    <cellStyle name="20% - Акцент3 2 5 3 4 6" xfId="13821"/>
    <cellStyle name="20% - Акцент3 2 5 3 4 7" xfId="13822"/>
    <cellStyle name="20% - Акцент3 2 5 3 4 8" xfId="13823"/>
    <cellStyle name="20% - Акцент3 2 5 3 4 9" xfId="13824"/>
    <cellStyle name="20% - Акцент3 2 5 3 5" xfId="13825"/>
    <cellStyle name="20% - Акцент3 2 5 3 5 2" xfId="13826"/>
    <cellStyle name="20% - Акцент3 2 5 3 5 2 2" xfId="13827"/>
    <cellStyle name="20% - Акцент3 2 5 3 5 2 2 2" xfId="13828"/>
    <cellStyle name="20% - Акцент3 2 5 3 5 2 3" xfId="13829"/>
    <cellStyle name="20% - Акцент3 2 5 3 5 2 4" xfId="13830"/>
    <cellStyle name="20% - Акцент3 2 5 3 5 2 5" xfId="13831"/>
    <cellStyle name="20% - Акцент3 2 5 3 5 2 6" xfId="13832"/>
    <cellStyle name="20% - Акцент3 2 5 3 5 2 7" xfId="13833"/>
    <cellStyle name="20% - Акцент3 2 5 3 5 3" xfId="13834"/>
    <cellStyle name="20% - Акцент3 2 5 3 5 3 2" xfId="13835"/>
    <cellStyle name="20% - Акцент3 2 5 3 5 4" xfId="13836"/>
    <cellStyle name="20% - Акцент3 2 5 3 5 5" xfId="13837"/>
    <cellStyle name="20% - Акцент3 2 5 3 5 6" xfId="13838"/>
    <cellStyle name="20% - Акцент3 2 5 3 5 7" xfId="13839"/>
    <cellStyle name="20% - Акцент3 2 5 3 5 8" xfId="13840"/>
    <cellStyle name="20% - Акцент3 2 5 3 5 9" xfId="13841"/>
    <cellStyle name="20% - Акцент3 2 5 3 6" xfId="13842"/>
    <cellStyle name="20% - Акцент3 2 5 3 6 2" xfId="13843"/>
    <cellStyle name="20% - Акцент3 2 5 3 6 2 2" xfId="13844"/>
    <cellStyle name="20% - Акцент3 2 5 3 6 3" xfId="13845"/>
    <cellStyle name="20% - Акцент3 2 5 3 6 4" xfId="13846"/>
    <cellStyle name="20% - Акцент3 2 5 3 6 5" xfId="13847"/>
    <cellStyle name="20% - Акцент3 2 5 3 6 6" xfId="13848"/>
    <cellStyle name="20% - Акцент3 2 5 3 6 7" xfId="13849"/>
    <cellStyle name="20% - Акцент3 2 5 3 7" xfId="13850"/>
    <cellStyle name="20% - Акцент3 2 5 3 7 2" xfId="13851"/>
    <cellStyle name="20% - Акцент3 2 5 3 8" xfId="13852"/>
    <cellStyle name="20% - Акцент3 2 5 3 9" xfId="13853"/>
    <cellStyle name="20% - Акцент3 2 5 4" xfId="13854"/>
    <cellStyle name="20% - Акцент3 2 5 4 10" xfId="13855"/>
    <cellStyle name="20% - Акцент3 2 5 4 2" xfId="13856"/>
    <cellStyle name="20% - Акцент3 2 5 4 2 2" xfId="13857"/>
    <cellStyle name="20% - Акцент3 2 5 4 2 2 2" xfId="13858"/>
    <cellStyle name="20% - Акцент3 2 5 4 2 2 2 2" xfId="13859"/>
    <cellStyle name="20% - Акцент3 2 5 4 2 2 3" xfId="13860"/>
    <cellStyle name="20% - Акцент3 2 5 4 2 2 4" xfId="13861"/>
    <cellStyle name="20% - Акцент3 2 5 4 2 2 5" xfId="13862"/>
    <cellStyle name="20% - Акцент3 2 5 4 2 2 6" xfId="13863"/>
    <cellStyle name="20% - Акцент3 2 5 4 2 2 7" xfId="13864"/>
    <cellStyle name="20% - Акцент3 2 5 4 2 3" xfId="13865"/>
    <cellStyle name="20% - Акцент3 2 5 4 2 3 2" xfId="13866"/>
    <cellStyle name="20% - Акцент3 2 5 4 2 4" xfId="13867"/>
    <cellStyle name="20% - Акцент3 2 5 4 2 5" xfId="13868"/>
    <cellStyle name="20% - Акцент3 2 5 4 2 6" xfId="13869"/>
    <cellStyle name="20% - Акцент3 2 5 4 2 7" xfId="13870"/>
    <cellStyle name="20% - Акцент3 2 5 4 2 8" xfId="13871"/>
    <cellStyle name="20% - Акцент3 2 5 4 2 9" xfId="13872"/>
    <cellStyle name="20% - Акцент3 2 5 4 3" xfId="13873"/>
    <cellStyle name="20% - Акцент3 2 5 4 3 2" xfId="13874"/>
    <cellStyle name="20% - Акцент3 2 5 4 3 2 2" xfId="13875"/>
    <cellStyle name="20% - Акцент3 2 5 4 3 3" xfId="13876"/>
    <cellStyle name="20% - Акцент3 2 5 4 3 4" xfId="13877"/>
    <cellStyle name="20% - Акцент3 2 5 4 3 5" xfId="13878"/>
    <cellStyle name="20% - Акцент3 2 5 4 3 6" xfId="13879"/>
    <cellStyle name="20% - Акцент3 2 5 4 3 7" xfId="13880"/>
    <cellStyle name="20% - Акцент3 2 5 4 4" xfId="13881"/>
    <cellStyle name="20% - Акцент3 2 5 4 4 2" xfId="13882"/>
    <cellStyle name="20% - Акцент3 2 5 4 5" xfId="13883"/>
    <cellStyle name="20% - Акцент3 2 5 4 6" xfId="13884"/>
    <cellStyle name="20% - Акцент3 2 5 4 7" xfId="13885"/>
    <cellStyle name="20% - Акцент3 2 5 4 8" xfId="13886"/>
    <cellStyle name="20% - Акцент3 2 5 4 9" xfId="13887"/>
    <cellStyle name="20% - Акцент3 2 5 5" xfId="13888"/>
    <cellStyle name="20% - Акцент3 2 5 5 10" xfId="13889"/>
    <cellStyle name="20% - Акцент3 2 5 5 2" xfId="13890"/>
    <cellStyle name="20% - Акцент3 2 5 5 2 2" xfId="13891"/>
    <cellStyle name="20% - Акцент3 2 5 5 2 2 2" xfId="13892"/>
    <cellStyle name="20% - Акцент3 2 5 5 2 2 2 2" xfId="13893"/>
    <cellStyle name="20% - Акцент3 2 5 5 2 2 3" xfId="13894"/>
    <cellStyle name="20% - Акцент3 2 5 5 2 2 4" xfId="13895"/>
    <cellStyle name="20% - Акцент3 2 5 5 2 2 5" xfId="13896"/>
    <cellStyle name="20% - Акцент3 2 5 5 2 2 6" xfId="13897"/>
    <cellStyle name="20% - Акцент3 2 5 5 2 2 7" xfId="13898"/>
    <cellStyle name="20% - Акцент3 2 5 5 2 3" xfId="13899"/>
    <cellStyle name="20% - Акцент3 2 5 5 2 3 2" xfId="13900"/>
    <cellStyle name="20% - Акцент3 2 5 5 2 4" xfId="13901"/>
    <cellStyle name="20% - Акцент3 2 5 5 2 5" xfId="13902"/>
    <cellStyle name="20% - Акцент3 2 5 5 2 6" xfId="13903"/>
    <cellStyle name="20% - Акцент3 2 5 5 2 7" xfId="13904"/>
    <cellStyle name="20% - Акцент3 2 5 5 2 8" xfId="13905"/>
    <cellStyle name="20% - Акцент3 2 5 5 2 9" xfId="13906"/>
    <cellStyle name="20% - Акцент3 2 5 5 3" xfId="13907"/>
    <cellStyle name="20% - Акцент3 2 5 5 3 2" xfId="13908"/>
    <cellStyle name="20% - Акцент3 2 5 5 3 2 2" xfId="13909"/>
    <cellStyle name="20% - Акцент3 2 5 5 3 3" xfId="13910"/>
    <cellStyle name="20% - Акцент3 2 5 5 3 4" xfId="13911"/>
    <cellStyle name="20% - Акцент3 2 5 5 3 5" xfId="13912"/>
    <cellStyle name="20% - Акцент3 2 5 5 3 6" xfId="13913"/>
    <cellStyle name="20% - Акцент3 2 5 5 3 7" xfId="13914"/>
    <cellStyle name="20% - Акцент3 2 5 5 4" xfId="13915"/>
    <cellStyle name="20% - Акцент3 2 5 5 4 2" xfId="13916"/>
    <cellStyle name="20% - Акцент3 2 5 5 5" xfId="13917"/>
    <cellStyle name="20% - Акцент3 2 5 5 6" xfId="13918"/>
    <cellStyle name="20% - Акцент3 2 5 5 7" xfId="13919"/>
    <cellStyle name="20% - Акцент3 2 5 5 8" xfId="13920"/>
    <cellStyle name="20% - Акцент3 2 5 5 9" xfId="13921"/>
    <cellStyle name="20% - Акцент3 2 5 6" xfId="13922"/>
    <cellStyle name="20% - Акцент3 2 5 6 2" xfId="13923"/>
    <cellStyle name="20% - Акцент3 2 5 6 2 2" xfId="13924"/>
    <cellStyle name="20% - Акцент3 2 5 6 2 2 2" xfId="13925"/>
    <cellStyle name="20% - Акцент3 2 5 6 2 3" xfId="13926"/>
    <cellStyle name="20% - Акцент3 2 5 6 2 4" xfId="13927"/>
    <cellStyle name="20% - Акцент3 2 5 6 2 5" xfId="13928"/>
    <cellStyle name="20% - Акцент3 2 5 6 2 6" xfId="13929"/>
    <cellStyle name="20% - Акцент3 2 5 6 2 7" xfId="13930"/>
    <cellStyle name="20% - Акцент3 2 5 6 3" xfId="13931"/>
    <cellStyle name="20% - Акцент3 2 5 6 3 2" xfId="13932"/>
    <cellStyle name="20% - Акцент3 2 5 6 4" xfId="13933"/>
    <cellStyle name="20% - Акцент3 2 5 6 5" xfId="13934"/>
    <cellStyle name="20% - Акцент3 2 5 6 6" xfId="13935"/>
    <cellStyle name="20% - Акцент3 2 5 6 7" xfId="13936"/>
    <cellStyle name="20% - Акцент3 2 5 6 8" xfId="13937"/>
    <cellStyle name="20% - Акцент3 2 5 6 9" xfId="13938"/>
    <cellStyle name="20% - Акцент3 2 5 7" xfId="13939"/>
    <cellStyle name="20% - Акцент3 2 5 7 2" xfId="13940"/>
    <cellStyle name="20% - Акцент3 2 5 7 2 2" xfId="13941"/>
    <cellStyle name="20% - Акцент3 2 5 7 2 2 2" xfId="13942"/>
    <cellStyle name="20% - Акцент3 2 5 7 2 3" xfId="13943"/>
    <cellStyle name="20% - Акцент3 2 5 7 2 4" xfId="13944"/>
    <cellStyle name="20% - Акцент3 2 5 7 2 5" xfId="13945"/>
    <cellStyle name="20% - Акцент3 2 5 7 2 6" xfId="13946"/>
    <cellStyle name="20% - Акцент3 2 5 7 2 7" xfId="13947"/>
    <cellStyle name="20% - Акцент3 2 5 7 3" xfId="13948"/>
    <cellStyle name="20% - Акцент3 2 5 7 3 2" xfId="13949"/>
    <cellStyle name="20% - Акцент3 2 5 7 4" xfId="13950"/>
    <cellStyle name="20% - Акцент3 2 5 7 5" xfId="13951"/>
    <cellStyle name="20% - Акцент3 2 5 7 6" xfId="13952"/>
    <cellStyle name="20% - Акцент3 2 5 7 7" xfId="13953"/>
    <cellStyle name="20% - Акцент3 2 5 7 8" xfId="13954"/>
    <cellStyle name="20% - Акцент3 2 5 7 9" xfId="13955"/>
    <cellStyle name="20% - Акцент3 2 5 8" xfId="13956"/>
    <cellStyle name="20% - Акцент3 2 5 8 2" xfId="13957"/>
    <cellStyle name="20% - Акцент3 2 5 8 2 2" xfId="13958"/>
    <cellStyle name="20% - Акцент3 2 5 8 3" xfId="13959"/>
    <cellStyle name="20% - Акцент3 2 5 8 4" xfId="13960"/>
    <cellStyle name="20% - Акцент3 2 5 8 5" xfId="13961"/>
    <cellStyle name="20% - Акцент3 2 5 8 6" xfId="13962"/>
    <cellStyle name="20% - Акцент3 2 5 8 7" xfId="13963"/>
    <cellStyle name="20% - Акцент3 2 5 9" xfId="13964"/>
    <cellStyle name="20% - Акцент3 2 5 9 2" xfId="13965"/>
    <cellStyle name="20% - Акцент3 2 6" xfId="13966"/>
    <cellStyle name="20% - Акцент3 2 6 10" xfId="13967"/>
    <cellStyle name="20% - Акцент3 2 6 11" xfId="13968"/>
    <cellStyle name="20% - Акцент3 2 6 12" xfId="13969"/>
    <cellStyle name="20% - Акцент3 2 6 13" xfId="13970"/>
    <cellStyle name="20% - Акцент3 2 6 14" xfId="13971"/>
    <cellStyle name="20% - Акцент3 2 6 15" xfId="13972"/>
    <cellStyle name="20% - Акцент3 2 6 16" xfId="13973"/>
    <cellStyle name="20% - Акцент3 2 6 2" xfId="13974"/>
    <cellStyle name="20% - Акцент3 2 6 2 10" xfId="13975"/>
    <cellStyle name="20% - Акцент3 2 6 2 2" xfId="13976"/>
    <cellStyle name="20% - Акцент3 2 6 2 2 2" xfId="13977"/>
    <cellStyle name="20% - Акцент3 2 6 2 2 2 2" xfId="13978"/>
    <cellStyle name="20% - Акцент3 2 6 2 2 2 2 2" xfId="13979"/>
    <cellStyle name="20% - Акцент3 2 6 2 2 2 3" xfId="13980"/>
    <cellStyle name="20% - Акцент3 2 6 2 2 2 4" xfId="13981"/>
    <cellStyle name="20% - Акцент3 2 6 2 2 2 5" xfId="13982"/>
    <cellStyle name="20% - Акцент3 2 6 2 2 2 6" xfId="13983"/>
    <cellStyle name="20% - Акцент3 2 6 2 2 2 7" xfId="13984"/>
    <cellStyle name="20% - Акцент3 2 6 2 2 3" xfId="13985"/>
    <cellStyle name="20% - Акцент3 2 6 2 2 3 2" xfId="13986"/>
    <cellStyle name="20% - Акцент3 2 6 2 2 4" xfId="13987"/>
    <cellStyle name="20% - Акцент3 2 6 2 2 5" xfId="13988"/>
    <cellStyle name="20% - Акцент3 2 6 2 2 6" xfId="13989"/>
    <cellStyle name="20% - Акцент3 2 6 2 2 7" xfId="13990"/>
    <cellStyle name="20% - Акцент3 2 6 2 2 8" xfId="13991"/>
    <cellStyle name="20% - Акцент3 2 6 2 2 9" xfId="13992"/>
    <cellStyle name="20% - Акцент3 2 6 2 3" xfId="13993"/>
    <cellStyle name="20% - Акцент3 2 6 2 3 2" xfId="13994"/>
    <cellStyle name="20% - Акцент3 2 6 2 3 2 2" xfId="13995"/>
    <cellStyle name="20% - Акцент3 2 6 2 3 3" xfId="13996"/>
    <cellStyle name="20% - Акцент3 2 6 2 3 4" xfId="13997"/>
    <cellStyle name="20% - Акцент3 2 6 2 3 5" xfId="13998"/>
    <cellStyle name="20% - Акцент3 2 6 2 3 6" xfId="13999"/>
    <cellStyle name="20% - Акцент3 2 6 2 3 7" xfId="14000"/>
    <cellStyle name="20% - Акцент3 2 6 2 4" xfId="14001"/>
    <cellStyle name="20% - Акцент3 2 6 2 4 2" xfId="14002"/>
    <cellStyle name="20% - Акцент3 2 6 2 5" xfId="14003"/>
    <cellStyle name="20% - Акцент3 2 6 2 6" xfId="14004"/>
    <cellStyle name="20% - Акцент3 2 6 2 7" xfId="14005"/>
    <cellStyle name="20% - Акцент3 2 6 2 8" xfId="14006"/>
    <cellStyle name="20% - Акцент3 2 6 2 9" xfId="14007"/>
    <cellStyle name="20% - Акцент3 2 6 3" xfId="14008"/>
    <cellStyle name="20% - Акцент3 2 6 3 10" xfId="14009"/>
    <cellStyle name="20% - Акцент3 2 6 3 2" xfId="14010"/>
    <cellStyle name="20% - Акцент3 2 6 3 2 2" xfId="14011"/>
    <cellStyle name="20% - Акцент3 2 6 3 2 2 2" xfId="14012"/>
    <cellStyle name="20% - Акцент3 2 6 3 2 2 2 2" xfId="14013"/>
    <cellStyle name="20% - Акцент3 2 6 3 2 2 3" xfId="14014"/>
    <cellStyle name="20% - Акцент3 2 6 3 2 2 4" xfId="14015"/>
    <cellStyle name="20% - Акцент3 2 6 3 2 2 5" xfId="14016"/>
    <cellStyle name="20% - Акцент3 2 6 3 2 2 6" xfId="14017"/>
    <cellStyle name="20% - Акцент3 2 6 3 2 2 7" xfId="14018"/>
    <cellStyle name="20% - Акцент3 2 6 3 2 3" xfId="14019"/>
    <cellStyle name="20% - Акцент3 2 6 3 2 3 2" xfId="14020"/>
    <cellStyle name="20% - Акцент3 2 6 3 2 4" xfId="14021"/>
    <cellStyle name="20% - Акцент3 2 6 3 2 5" xfId="14022"/>
    <cellStyle name="20% - Акцент3 2 6 3 2 6" xfId="14023"/>
    <cellStyle name="20% - Акцент3 2 6 3 2 7" xfId="14024"/>
    <cellStyle name="20% - Акцент3 2 6 3 2 8" xfId="14025"/>
    <cellStyle name="20% - Акцент3 2 6 3 2 9" xfId="14026"/>
    <cellStyle name="20% - Акцент3 2 6 3 3" xfId="14027"/>
    <cellStyle name="20% - Акцент3 2 6 3 3 2" xfId="14028"/>
    <cellStyle name="20% - Акцент3 2 6 3 3 2 2" xfId="14029"/>
    <cellStyle name="20% - Акцент3 2 6 3 3 3" xfId="14030"/>
    <cellStyle name="20% - Акцент3 2 6 3 3 4" xfId="14031"/>
    <cellStyle name="20% - Акцент3 2 6 3 3 5" xfId="14032"/>
    <cellStyle name="20% - Акцент3 2 6 3 3 6" xfId="14033"/>
    <cellStyle name="20% - Акцент3 2 6 3 3 7" xfId="14034"/>
    <cellStyle name="20% - Акцент3 2 6 3 4" xfId="14035"/>
    <cellStyle name="20% - Акцент3 2 6 3 4 2" xfId="14036"/>
    <cellStyle name="20% - Акцент3 2 6 3 5" xfId="14037"/>
    <cellStyle name="20% - Акцент3 2 6 3 6" xfId="14038"/>
    <cellStyle name="20% - Акцент3 2 6 3 7" xfId="14039"/>
    <cellStyle name="20% - Акцент3 2 6 3 8" xfId="14040"/>
    <cellStyle name="20% - Акцент3 2 6 3 9" xfId="14041"/>
    <cellStyle name="20% - Акцент3 2 6 4" xfId="14042"/>
    <cellStyle name="20% - Акцент3 2 6 4 10" xfId="14043"/>
    <cellStyle name="20% - Акцент3 2 6 4 2" xfId="14044"/>
    <cellStyle name="20% - Акцент3 2 6 4 2 2" xfId="14045"/>
    <cellStyle name="20% - Акцент3 2 6 4 2 2 2" xfId="14046"/>
    <cellStyle name="20% - Акцент3 2 6 4 2 2 2 2" xfId="14047"/>
    <cellStyle name="20% - Акцент3 2 6 4 2 2 3" xfId="14048"/>
    <cellStyle name="20% - Акцент3 2 6 4 2 2 4" xfId="14049"/>
    <cellStyle name="20% - Акцент3 2 6 4 2 2 5" xfId="14050"/>
    <cellStyle name="20% - Акцент3 2 6 4 2 2 6" xfId="14051"/>
    <cellStyle name="20% - Акцент3 2 6 4 2 2 7" xfId="14052"/>
    <cellStyle name="20% - Акцент3 2 6 4 2 3" xfId="14053"/>
    <cellStyle name="20% - Акцент3 2 6 4 2 3 2" xfId="14054"/>
    <cellStyle name="20% - Акцент3 2 6 4 2 4" xfId="14055"/>
    <cellStyle name="20% - Акцент3 2 6 4 2 5" xfId="14056"/>
    <cellStyle name="20% - Акцент3 2 6 4 2 6" xfId="14057"/>
    <cellStyle name="20% - Акцент3 2 6 4 2 7" xfId="14058"/>
    <cellStyle name="20% - Акцент3 2 6 4 2 8" xfId="14059"/>
    <cellStyle name="20% - Акцент3 2 6 4 2 9" xfId="14060"/>
    <cellStyle name="20% - Акцент3 2 6 4 3" xfId="14061"/>
    <cellStyle name="20% - Акцент3 2 6 4 3 2" xfId="14062"/>
    <cellStyle name="20% - Акцент3 2 6 4 3 2 2" xfId="14063"/>
    <cellStyle name="20% - Акцент3 2 6 4 3 3" xfId="14064"/>
    <cellStyle name="20% - Акцент3 2 6 4 3 4" xfId="14065"/>
    <cellStyle name="20% - Акцент3 2 6 4 3 5" xfId="14066"/>
    <cellStyle name="20% - Акцент3 2 6 4 3 6" xfId="14067"/>
    <cellStyle name="20% - Акцент3 2 6 4 3 7" xfId="14068"/>
    <cellStyle name="20% - Акцент3 2 6 4 4" xfId="14069"/>
    <cellStyle name="20% - Акцент3 2 6 4 4 2" xfId="14070"/>
    <cellStyle name="20% - Акцент3 2 6 4 5" xfId="14071"/>
    <cellStyle name="20% - Акцент3 2 6 4 6" xfId="14072"/>
    <cellStyle name="20% - Акцент3 2 6 4 7" xfId="14073"/>
    <cellStyle name="20% - Акцент3 2 6 4 8" xfId="14074"/>
    <cellStyle name="20% - Акцент3 2 6 4 9" xfId="14075"/>
    <cellStyle name="20% - Акцент3 2 6 5" xfId="14076"/>
    <cellStyle name="20% - Акцент3 2 6 5 2" xfId="14077"/>
    <cellStyle name="20% - Акцент3 2 6 5 2 2" xfId="14078"/>
    <cellStyle name="20% - Акцент3 2 6 5 2 2 2" xfId="14079"/>
    <cellStyle name="20% - Акцент3 2 6 5 2 3" xfId="14080"/>
    <cellStyle name="20% - Акцент3 2 6 5 2 4" xfId="14081"/>
    <cellStyle name="20% - Акцент3 2 6 5 2 5" xfId="14082"/>
    <cellStyle name="20% - Акцент3 2 6 5 2 6" xfId="14083"/>
    <cellStyle name="20% - Акцент3 2 6 5 2 7" xfId="14084"/>
    <cellStyle name="20% - Акцент3 2 6 5 3" xfId="14085"/>
    <cellStyle name="20% - Акцент3 2 6 5 3 2" xfId="14086"/>
    <cellStyle name="20% - Акцент3 2 6 5 4" xfId="14087"/>
    <cellStyle name="20% - Акцент3 2 6 5 5" xfId="14088"/>
    <cellStyle name="20% - Акцент3 2 6 5 6" xfId="14089"/>
    <cellStyle name="20% - Акцент3 2 6 5 7" xfId="14090"/>
    <cellStyle name="20% - Акцент3 2 6 5 8" xfId="14091"/>
    <cellStyle name="20% - Акцент3 2 6 5 9" xfId="14092"/>
    <cellStyle name="20% - Акцент3 2 6 6" xfId="14093"/>
    <cellStyle name="20% - Акцент3 2 6 6 2" xfId="14094"/>
    <cellStyle name="20% - Акцент3 2 6 6 2 2" xfId="14095"/>
    <cellStyle name="20% - Акцент3 2 6 6 2 2 2" xfId="14096"/>
    <cellStyle name="20% - Акцент3 2 6 6 2 3" xfId="14097"/>
    <cellStyle name="20% - Акцент3 2 6 6 2 4" xfId="14098"/>
    <cellStyle name="20% - Акцент3 2 6 6 2 5" xfId="14099"/>
    <cellStyle name="20% - Акцент3 2 6 6 2 6" xfId="14100"/>
    <cellStyle name="20% - Акцент3 2 6 6 2 7" xfId="14101"/>
    <cellStyle name="20% - Акцент3 2 6 6 3" xfId="14102"/>
    <cellStyle name="20% - Акцент3 2 6 6 3 2" xfId="14103"/>
    <cellStyle name="20% - Акцент3 2 6 6 4" xfId="14104"/>
    <cellStyle name="20% - Акцент3 2 6 6 5" xfId="14105"/>
    <cellStyle name="20% - Акцент3 2 6 6 6" xfId="14106"/>
    <cellStyle name="20% - Акцент3 2 6 6 7" xfId="14107"/>
    <cellStyle name="20% - Акцент3 2 6 6 8" xfId="14108"/>
    <cellStyle name="20% - Акцент3 2 6 6 9" xfId="14109"/>
    <cellStyle name="20% - Акцент3 2 6 7" xfId="14110"/>
    <cellStyle name="20% - Акцент3 2 6 7 2" xfId="14111"/>
    <cellStyle name="20% - Акцент3 2 6 7 2 2" xfId="14112"/>
    <cellStyle name="20% - Акцент3 2 6 7 3" xfId="14113"/>
    <cellStyle name="20% - Акцент3 2 6 7 4" xfId="14114"/>
    <cellStyle name="20% - Акцент3 2 6 7 5" xfId="14115"/>
    <cellStyle name="20% - Акцент3 2 6 7 6" xfId="14116"/>
    <cellStyle name="20% - Акцент3 2 6 7 7" xfId="14117"/>
    <cellStyle name="20% - Акцент3 2 6 8" xfId="14118"/>
    <cellStyle name="20% - Акцент3 2 6 8 2" xfId="14119"/>
    <cellStyle name="20% - Акцент3 2 6 8 2 2" xfId="14120"/>
    <cellStyle name="20% - Акцент3 2 6 8 3" xfId="14121"/>
    <cellStyle name="20% - Акцент3 2 6 8 4" xfId="14122"/>
    <cellStyle name="20% - Акцент3 2 6 8 5" xfId="14123"/>
    <cellStyle name="20% - Акцент3 2 6 8 6" xfId="14124"/>
    <cellStyle name="20% - Акцент3 2 6 9" xfId="14125"/>
    <cellStyle name="20% - Акцент3 2 6 9 2" xfId="14126"/>
    <cellStyle name="20% - Акцент3 2 7" xfId="14127"/>
    <cellStyle name="20% - Акцент3 2 7 10" xfId="14128"/>
    <cellStyle name="20% - Акцент3 2 7 11" xfId="14129"/>
    <cellStyle name="20% - Акцент3 2 7 12" xfId="14130"/>
    <cellStyle name="20% - Акцент3 2 7 13" xfId="14131"/>
    <cellStyle name="20% - Акцент3 2 7 14" xfId="14132"/>
    <cellStyle name="20% - Акцент3 2 7 2" xfId="14133"/>
    <cellStyle name="20% - Акцент3 2 7 2 10" xfId="14134"/>
    <cellStyle name="20% - Акцент3 2 7 2 2" xfId="14135"/>
    <cellStyle name="20% - Акцент3 2 7 2 2 2" xfId="14136"/>
    <cellStyle name="20% - Акцент3 2 7 2 2 2 2" xfId="14137"/>
    <cellStyle name="20% - Акцент3 2 7 2 2 2 2 2" xfId="14138"/>
    <cellStyle name="20% - Акцент3 2 7 2 2 2 3" xfId="14139"/>
    <cellStyle name="20% - Акцент3 2 7 2 2 2 4" xfId="14140"/>
    <cellStyle name="20% - Акцент3 2 7 2 2 2 5" xfId="14141"/>
    <cellStyle name="20% - Акцент3 2 7 2 2 2 6" xfId="14142"/>
    <cellStyle name="20% - Акцент3 2 7 2 2 2 7" xfId="14143"/>
    <cellStyle name="20% - Акцент3 2 7 2 2 3" xfId="14144"/>
    <cellStyle name="20% - Акцент3 2 7 2 2 3 2" xfId="14145"/>
    <cellStyle name="20% - Акцент3 2 7 2 2 4" xfId="14146"/>
    <cellStyle name="20% - Акцент3 2 7 2 2 5" xfId="14147"/>
    <cellStyle name="20% - Акцент3 2 7 2 2 6" xfId="14148"/>
    <cellStyle name="20% - Акцент3 2 7 2 2 7" xfId="14149"/>
    <cellStyle name="20% - Акцент3 2 7 2 2 8" xfId="14150"/>
    <cellStyle name="20% - Акцент3 2 7 2 2 9" xfId="14151"/>
    <cellStyle name="20% - Акцент3 2 7 2 3" xfId="14152"/>
    <cellStyle name="20% - Акцент3 2 7 2 3 2" xfId="14153"/>
    <cellStyle name="20% - Акцент3 2 7 2 3 2 2" xfId="14154"/>
    <cellStyle name="20% - Акцент3 2 7 2 3 3" xfId="14155"/>
    <cellStyle name="20% - Акцент3 2 7 2 3 4" xfId="14156"/>
    <cellStyle name="20% - Акцент3 2 7 2 3 5" xfId="14157"/>
    <cellStyle name="20% - Акцент3 2 7 2 3 6" xfId="14158"/>
    <cellStyle name="20% - Акцент3 2 7 2 3 7" xfId="14159"/>
    <cellStyle name="20% - Акцент3 2 7 2 4" xfId="14160"/>
    <cellStyle name="20% - Акцент3 2 7 2 4 2" xfId="14161"/>
    <cellStyle name="20% - Акцент3 2 7 2 5" xfId="14162"/>
    <cellStyle name="20% - Акцент3 2 7 2 6" xfId="14163"/>
    <cellStyle name="20% - Акцент3 2 7 2 7" xfId="14164"/>
    <cellStyle name="20% - Акцент3 2 7 2 8" xfId="14165"/>
    <cellStyle name="20% - Акцент3 2 7 2 9" xfId="14166"/>
    <cellStyle name="20% - Акцент3 2 7 3" xfId="14167"/>
    <cellStyle name="20% - Акцент3 2 7 3 10" xfId="14168"/>
    <cellStyle name="20% - Акцент3 2 7 3 2" xfId="14169"/>
    <cellStyle name="20% - Акцент3 2 7 3 2 2" xfId="14170"/>
    <cellStyle name="20% - Акцент3 2 7 3 2 2 2" xfId="14171"/>
    <cellStyle name="20% - Акцент3 2 7 3 2 2 2 2" xfId="14172"/>
    <cellStyle name="20% - Акцент3 2 7 3 2 2 3" xfId="14173"/>
    <cellStyle name="20% - Акцент3 2 7 3 2 2 4" xfId="14174"/>
    <cellStyle name="20% - Акцент3 2 7 3 2 2 5" xfId="14175"/>
    <cellStyle name="20% - Акцент3 2 7 3 2 2 6" xfId="14176"/>
    <cellStyle name="20% - Акцент3 2 7 3 2 2 7" xfId="14177"/>
    <cellStyle name="20% - Акцент3 2 7 3 2 3" xfId="14178"/>
    <cellStyle name="20% - Акцент3 2 7 3 2 3 2" xfId="14179"/>
    <cellStyle name="20% - Акцент3 2 7 3 2 4" xfId="14180"/>
    <cellStyle name="20% - Акцент3 2 7 3 2 5" xfId="14181"/>
    <cellStyle name="20% - Акцент3 2 7 3 2 6" xfId="14182"/>
    <cellStyle name="20% - Акцент3 2 7 3 2 7" xfId="14183"/>
    <cellStyle name="20% - Акцент3 2 7 3 2 8" xfId="14184"/>
    <cellStyle name="20% - Акцент3 2 7 3 2 9" xfId="14185"/>
    <cellStyle name="20% - Акцент3 2 7 3 3" xfId="14186"/>
    <cellStyle name="20% - Акцент3 2 7 3 3 2" xfId="14187"/>
    <cellStyle name="20% - Акцент3 2 7 3 3 2 2" xfId="14188"/>
    <cellStyle name="20% - Акцент3 2 7 3 3 3" xfId="14189"/>
    <cellStyle name="20% - Акцент3 2 7 3 3 4" xfId="14190"/>
    <cellStyle name="20% - Акцент3 2 7 3 3 5" xfId="14191"/>
    <cellStyle name="20% - Акцент3 2 7 3 3 6" xfId="14192"/>
    <cellStyle name="20% - Акцент3 2 7 3 3 7" xfId="14193"/>
    <cellStyle name="20% - Акцент3 2 7 3 4" xfId="14194"/>
    <cellStyle name="20% - Акцент3 2 7 3 4 2" xfId="14195"/>
    <cellStyle name="20% - Акцент3 2 7 3 5" xfId="14196"/>
    <cellStyle name="20% - Акцент3 2 7 3 6" xfId="14197"/>
    <cellStyle name="20% - Акцент3 2 7 3 7" xfId="14198"/>
    <cellStyle name="20% - Акцент3 2 7 3 8" xfId="14199"/>
    <cellStyle name="20% - Акцент3 2 7 3 9" xfId="14200"/>
    <cellStyle name="20% - Акцент3 2 7 4" xfId="14201"/>
    <cellStyle name="20% - Акцент3 2 7 4 10" xfId="14202"/>
    <cellStyle name="20% - Акцент3 2 7 4 2" xfId="14203"/>
    <cellStyle name="20% - Акцент3 2 7 4 2 2" xfId="14204"/>
    <cellStyle name="20% - Акцент3 2 7 4 2 2 2" xfId="14205"/>
    <cellStyle name="20% - Акцент3 2 7 4 2 2 2 2" xfId="14206"/>
    <cellStyle name="20% - Акцент3 2 7 4 2 2 3" xfId="14207"/>
    <cellStyle name="20% - Акцент3 2 7 4 2 2 4" xfId="14208"/>
    <cellStyle name="20% - Акцент3 2 7 4 2 2 5" xfId="14209"/>
    <cellStyle name="20% - Акцент3 2 7 4 2 2 6" xfId="14210"/>
    <cellStyle name="20% - Акцент3 2 7 4 2 2 7" xfId="14211"/>
    <cellStyle name="20% - Акцент3 2 7 4 2 3" xfId="14212"/>
    <cellStyle name="20% - Акцент3 2 7 4 2 3 2" xfId="14213"/>
    <cellStyle name="20% - Акцент3 2 7 4 2 4" xfId="14214"/>
    <cellStyle name="20% - Акцент3 2 7 4 2 5" xfId="14215"/>
    <cellStyle name="20% - Акцент3 2 7 4 2 6" xfId="14216"/>
    <cellStyle name="20% - Акцент3 2 7 4 2 7" xfId="14217"/>
    <cellStyle name="20% - Акцент3 2 7 4 2 8" xfId="14218"/>
    <cellStyle name="20% - Акцент3 2 7 4 2 9" xfId="14219"/>
    <cellStyle name="20% - Акцент3 2 7 4 3" xfId="14220"/>
    <cellStyle name="20% - Акцент3 2 7 4 3 2" xfId="14221"/>
    <cellStyle name="20% - Акцент3 2 7 4 3 2 2" xfId="14222"/>
    <cellStyle name="20% - Акцент3 2 7 4 3 3" xfId="14223"/>
    <cellStyle name="20% - Акцент3 2 7 4 3 4" xfId="14224"/>
    <cellStyle name="20% - Акцент3 2 7 4 3 5" xfId="14225"/>
    <cellStyle name="20% - Акцент3 2 7 4 3 6" xfId="14226"/>
    <cellStyle name="20% - Акцент3 2 7 4 3 7" xfId="14227"/>
    <cellStyle name="20% - Акцент3 2 7 4 4" xfId="14228"/>
    <cellStyle name="20% - Акцент3 2 7 4 4 2" xfId="14229"/>
    <cellStyle name="20% - Акцент3 2 7 4 5" xfId="14230"/>
    <cellStyle name="20% - Акцент3 2 7 4 6" xfId="14231"/>
    <cellStyle name="20% - Акцент3 2 7 4 7" xfId="14232"/>
    <cellStyle name="20% - Акцент3 2 7 4 8" xfId="14233"/>
    <cellStyle name="20% - Акцент3 2 7 4 9" xfId="14234"/>
    <cellStyle name="20% - Акцент3 2 7 5" xfId="14235"/>
    <cellStyle name="20% - Акцент3 2 7 5 2" xfId="14236"/>
    <cellStyle name="20% - Акцент3 2 7 5 2 2" xfId="14237"/>
    <cellStyle name="20% - Акцент3 2 7 5 2 2 2" xfId="14238"/>
    <cellStyle name="20% - Акцент3 2 7 5 2 3" xfId="14239"/>
    <cellStyle name="20% - Акцент3 2 7 5 2 4" xfId="14240"/>
    <cellStyle name="20% - Акцент3 2 7 5 2 5" xfId="14241"/>
    <cellStyle name="20% - Акцент3 2 7 5 2 6" xfId="14242"/>
    <cellStyle name="20% - Акцент3 2 7 5 2 7" xfId="14243"/>
    <cellStyle name="20% - Акцент3 2 7 5 3" xfId="14244"/>
    <cellStyle name="20% - Акцент3 2 7 5 3 2" xfId="14245"/>
    <cellStyle name="20% - Акцент3 2 7 5 4" xfId="14246"/>
    <cellStyle name="20% - Акцент3 2 7 5 5" xfId="14247"/>
    <cellStyle name="20% - Акцент3 2 7 5 6" xfId="14248"/>
    <cellStyle name="20% - Акцент3 2 7 5 7" xfId="14249"/>
    <cellStyle name="20% - Акцент3 2 7 5 8" xfId="14250"/>
    <cellStyle name="20% - Акцент3 2 7 5 9" xfId="14251"/>
    <cellStyle name="20% - Акцент3 2 7 6" xfId="14252"/>
    <cellStyle name="20% - Акцент3 2 7 6 2" xfId="14253"/>
    <cellStyle name="20% - Акцент3 2 7 6 2 2" xfId="14254"/>
    <cellStyle name="20% - Акцент3 2 7 6 2 2 2" xfId="14255"/>
    <cellStyle name="20% - Акцент3 2 7 6 2 3" xfId="14256"/>
    <cellStyle name="20% - Акцент3 2 7 6 2 4" xfId="14257"/>
    <cellStyle name="20% - Акцент3 2 7 6 2 5" xfId="14258"/>
    <cellStyle name="20% - Акцент3 2 7 6 2 6" xfId="14259"/>
    <cellStyle name="20% - Акцент3 2 7 6 2 7" xfId="14260"/>
    <cellStyle name="20% - Акцент3 2 7 6 3" xfId="14261"/>
    <cellStyle name="20% - Акцент3 2 7 6 3 2" xfId="14262"/>
    <cellStyle name="20% - Акцент3 2 7 6 4" xfId="14263"/>
    <cellStyle name="20% - Акцент3 2 7 6 5" xfId="14264"/>
    <cellStyle name="20% - Акцент3 2 7 6 6" xfId="14265"/>
    <cellStyle name="20% - Акцент3 2 7 6 7" xfId="14266"/>
    <cellStyle name="20% - Акцент3 2 7 6 8" xfId="14267"/>
    <cellStyle name="20% - Акцент3 2 7 6 9" xfId="14268"/>
    <cellStyle name="20% - Акцент3 2 7 7" xfId="14269"/>
    <cellStyle name="20% - Акцент3 2 7 7 2" xfId="14270"/>
    <cellStyle name="20% - Акцент3 2 7 7 2 2" xfId="14271"/>
    <cellStyle name="20% - Акцент3 2 7 7 3" xfId="14272"/>
    <cellStyle name="20% - Акцент3 2 7 7 4" xfId="14273"/>
    <cellStyle name="20% - Акцент3 2 7 7 5" xfId="14274"/>
    <cellStyle name="20% - Акцент3 2 7 7 6" xfId="14275"/>
    <cellStyle name="20% - Акцент3 2 7 7 7" xfId="14276"/>
    <cellStyle name="20% - Акцент3 2 7 8" xfId="14277"/>
    <cellStyle name="20% - Акцент3 2 7 8 2" xfId="14278"/>
    <cellStyle name="20% - Акцент3 2 7 9" xfId="14279"/>
    <cellStyle name="20% - Акцент3 2 8" xfId="14280"/>
    <cellStyle name="20% - Акцент3 2 8 10" xfId="14281"/>
    <cellStyle name="20% - Акцент3 2 8 11" xfId="14282"/>
    <cellStyle name="20% - Акцент3 2 8 12" xfId="14283"/>
    <cellStyle name="20% - Акцент3 2 8 13" xfId="14284"/>
    <cellStyle name="20% - Акцент3 2 8 2" xfId="14285"/>
    <cellStyle name="20% - Акцент3 2 8 2 10" xfId="14286"/>
    <cellStyle name="20% - Акцент3 2 8 2 2" xfId="14287"/>
    <cellStyle name="20% - Акцент3 2 8 2 2 2" xfId="14288"/>
    <cellStyle name="20% - Акцент3 2 8 2 2 2 2" xfId="14289"/>
    <cellStyle name="20% - Акцент3 2 8 2 2 2 2 2" xfId="14290"/>
    <cellStyle name="20% - Акцент3 2 8 2 2 2 3" xfId="14291"/>
    <cellStyle name="20% - Акцент3 2 8 2 2 2 4" xfId="14292"/>
    <cellStyle name="20% - Акцент3 2 8 2 2 2 5" xfId="14293"/>
    <cellStyle name="20% - Акцент3 2 8 2 2 2 6" xfId="14294"/>
    <cellStyle name="20% - Акцент3 2 8 2 2 2 7" xfId="14295"/>
    <cellStyle name="20% - Акцент3 2 8 2 2 3" xfId="14296"/>
    <cellStyle name="20% - Акцент3 2 8 2 2 3 2" xfId="14297"/>
    <cellStyle name="20% - Акцент3 2 8 2 2 4" xfId="14298"/>
    <cellStyle name="20% - Акцент3 2 8 2 2 5" xfId="14299"/>
    <cellStyle name="20% - Акцент3 2 8 2 2 6" xfId="14300"/>
    <cellStyle name="20% - Акцент3 2 8 2 2 7" xfId="14301"/>
    <cellStyle name="20% - Акцент3 2 8 2 2 8" xfId="14302"/>
    <cellStyle name="20% - Акцент3 2 8 2 2 9" xfId="14303"/>
    <cellStyle name="20% - Акцент3 2 8 2 3" xfId="14304"/>
    <cellStyle name="20% - Акцент3 2 8 2 3 2" xfId="14305"/>
    <cellStyle name="20% - Акцент3 2 8 2 3 2 2" xfId="14306"/>
    <cellStyle name="20% - Акцент3 2 8 2 3 3" xfId="14307"/>
    <cellStyle name="20% - Акцент3 2 8 2 3 4" xfId="14308"/>
    <cellStyle name="20% - Акцент3 2 8 2 3 5" xfId="14309"/>
    <cellStyle name="20% - Акцент3 2 8 2 3 6" xfId="14310"/>
    <cellStyle name="20% - Акцент3 2 8 2 3 7" xfId="14311"/>
    <cellStyle name="20% - Акцент3 2 8 2 4" xfId="14312"/>
    <cellStyle name="20% - Акцент3 2 8 2 4 2" xfId="14313"/>
    <cellStyle name="20% - Акцент3 2 8 2 5" xfId="14314"/>
    <cellStyle name="20% - Акцент3 2 8 2 6" xfId="14315"/>
    <cellStyle name="20% - Акцент3 2 8 2 7" xfId="14316"/>
    <cellStyle name="20% - Акцент3 2 8 2 8" xfId="14317"/>
    <cellStyle name="20% - Акцент3 2 8 2 9" xfId="14318"/>
    <cellStyle name="20% - Акцент3 2 8 3" xfId="14319"/>
    <cellStyle name="20% - Акцент3 2 8 3 10" xfId="14320"/>
    <cellStyle name="20% - Акцент3 2 8 3 2" xfId="14321"/>
    <cellStyle name="20% - Акцент3 2 8 3 2 2" xfId="14322"/>
    <cellStyle name="20% - Акцент3 2 8 3 2 2 2" xfId="14323"/>
    <cellStyle name="20% - Акцент3 2 8 3 2 2 2 2" xfId="14324"/>
    <cellStyle name="20% - Акцент3 2 8 3 2 2 3" xfId="14325"/>
    <cellStyle name="20% - Акцент3 2 8 3 2 2 4" xfId="14326"/>
    <cellStyle name="20% - Акцент3 2 8 3 2 2 5" xfId="14327"/>
    <cellStyle name="20% - Акцент3 2 8 3 2 2 6" xfId="14328"/>
    <cellStyle name="20% - Акцент3 2 8 3 2 2 7" xfId="14329"/>
    <cellStyle name="20% - Акцент3 2 8 3 2 3" xfId="14330"/>
    <cellStyle name="20% - Акцент3 2 8 3 2 3 2" xfId="14331"/>
    <cellStyle name="20% - Акцент3 2 8 3 2 4" xfId="14332"/>
    <cellStyle name="20% - Акцент3 2 8 3 2 5" xfId="14333"/>
    <cellStyle name="20% - Акцент3 2 8 3 2 6" xfId="14334"/>
    <cellStyle name="20% - Акцент3 2 8 3 2 7" xfId="14335"/>
    <cellStyle name="20% - Акцент3 2 8 3 2 8" xfId="14336"/>
    <cellStyle name="20% - Акцент3 2 8 3 2 9" xfId="14337"/>
    <cellStyle name="20% - Акцент3 2 8 3 3" xfId="14338"/>
    <cellStyle name="20% - Акцент3 2 8 3 3 2" xfId="14339"/>
    <cellStyle name="20% - Акцент3 2 8 3 3 2 2" xfId="14340"/>
    <cellStyle name="20% - Акцент3 2 8 3 3 3" xfId="14341"/>
    <cellStyle name="20% - Акцент3 2 8 3 3 4" xfId="14342"/>
    <cellStyle name="20% - Акцент3 2 8 3 3 5" xfId="14343"/>
    <cellStyle name="20% - Акцент3 2 8 3 3 6" xfId="14344"/>
    <cellStyle name="20% - Акцент3 2 8 3 3 7" xfId="14345"/>
    <cellStyle name="20% - Акцент3 2 8 3 4" xfId="14346"/>
    <cellStyle name="20% - Акцент3 2 8 3 4 2" xfId="14347"/>
    <cellStyle name="20% - Акцент3 2 8 3 5" xfId="14348"/>
    <cellStyle name="20% - Акцент3 2 8 3 6" xfId="14349"/>
    <cellStyle name="20% - Акцент3 2 8 3 7" xfId="14350"/>
    <cellStyle name="20% - Акцент3 2 8 3 8" xfId="14351"/>
    <cellStyle name="20% - Акцент3 2 8 3 9" xfId="14352"/>
    <cellStyle name="20% - Акцент3 2 8 4" xfId="14353"/>
    <cellStyle name="20% - Акцент3 2 8 4 2" xfId="14354"/>
    <cellStyle name="20% - Акцент3 2 8 4 2 2" xfId="14355"/>
    <cellStyle name="20% - Акцент3 2 8 4 2 2 2" xfId="14356"/>
    <cellStyle name="20% - Акцент3 2 8 4 2 3" xfId="14357"/>
    <cellStyle name="20% - Акцент3 2 8 4 2 4" xfId="14358"/>
    <cellStyle name="20% - Акцент3 2 8 4 2 5" xfId="14359"/>
    <cellStyle name="20% - Акцент3 2 8 4 2 6" xfId="14360"/>
    <cellStyle name="20% - Акцент3 2 8 4 2 7" xfId="14361"/>
    <cellStyle name="20% - Акцент3 2 8 4 3" xfId="14362"/>
    <cellStyle name="20% - Акцент3 2 8 4 3 2" xfId="14363"/>
    <cellStyle name="20% - Акцент3 2 8 4 4" xfId="14364"/>
    <cellStyle name="20% - Акцент3 2 8 4 5" xfId="14365"/>
    <cellStyle name="20% - Акцент3 2 8 4 6" xfId="14366"/>
    <cellStyle name="20% - Акцент3 2 8 4 7" xfId="14367"/>
    <cellStyle name="20% - Акцент3 2 8 4 8" xfId="14368"/>
    <cellStyle name="20% - Акцент3 2 8 4 9" xfId="14369"/>
    <cellStyle name="20% - Акцент3 2 8 5" xfId="14370"/>
    <cellStyle name="20% - Акцент3 2 8 5 2" xfId="14371"/>
    <cellStyle name="20% - Акцент3 2 8 5 2 2" xfId="14372"/>
    <cellStyle name="20% - Акцент3 2 8 5 2 2 2" xfId="14373"/>
    <cellStyle name="20% - Акцент3 2 8 5 2 3" xfId="14374"/>
    <cellStyle name="20% - Акцент3 2 8 5 2 4" xfId="14375"/>
    <cellStyle name="20% - Акцент3 2 8 5 2 5" xfId="14376"/>
    <cellStyle name="20% - Акцент3 2 8 5 2 6" xfId="14377"/>
    <cellStyle name="20% - Акцент3 2 8 5 2 7" xfId="14378"/>
    <cellStyle name="20% - Акцент3 2 8 5 3" xfId="14379"/>
    <cellStyle name="20% - Акцент3 2 8 5 3 2" xfId="14380"/>
    <cellStyle name="20% - Акцент3 2 8 5 4" xfId="14381"/>
    <cellStyle name="20% - Акцент3 2 8 5 5" xfId="14382"/>
    <cellStyle name="20% - Акцент3 2 8 5 6" xfId="14383"/>
    <cellStyle name="20% - Акцент3 2 8 5 7" xfId="14384"/>
    <cellStyle name="20% - Акцент3 2 8 5 8" xfId="14385"/>
    <cellStyle name="20% - Акцент3 2 8 5 9" xfId="14386"/>
    <cellStyle name="20% - Акцент3 2 8 6" xfId="14387"/>
    <cellStyle name="20% - Акцент3 2 8 6 2" xfId="14388"/>
    <cellStyle name="20% - Акцент3 2 8 6 2 2" xfId="14389"/>
    <cellStyle name="20% - Акцент3 2 8 6 3" xfId="14390"/>
    <cellStyle name="20% - Акцент3 2 8 6 4" xfId="14391"/>
    <cellStyle name="20% - Акцент3 2 8 6 5" xfId="14392"/>
    <cellStyle name="20% - Акцент3 2 8 6 6" xfId="14393"/>
    <cellStyle name="20% - Акцент3 2 8 6 7" xfId="14394"/>
    <cellStyle name="20% - Акцент3 2 8 7" xfId="14395"/>
    <cellStyle name="20% - Акцент3 2 8 7 2" xfId="14396"/>
    <cellStyle name="20% - Акцент3 2 8 8" xfId="14397"/>
    <cellStyle name="20% - Акцент3 2 8 9" xfId="14398"/>
    <cellStyle name="20% - Акцент3 2 9" xfId="14399"/>
    <cellStyle name="20% - Акцент3 2 9 10" xfId="14400"/>
    <cellStyle name="20% - Акцент3 2 9 11" xfId="14401"/>
    <cellStyle name="20% - Акцент3 2 9 12" xfId="14402"/>
    <cellStyle name="20% - Акцент3 2 9 13" xfId="14403"/>
    <cellStyle name="20% - Акцент3 2 9 14" xfId="14404"/>
    <cellStyle name="20% - Акцент3 2 9 2" xfId="14405"/>
    <cellStyle name="20% - Акцент3 2 9 2 10" xfId="14406"/>
    <cellStyle name="20% - Акцент3 2 9 2 2" xfId="14407"/>
    <cellStyle name="20% - Акцент3 2 9 2 2 2" xfId="14408"/>
    <cellStyle name="20% - Акцент3 2 9 2 2 2 2" xfId="14409"/>
    <cellStyle name="20% - Акцент3 2 9 2 2 2 2 2" xfId="14410"/>
    <cellStyle name="20% - Акцент3 2 9 2 2 2 3" xfId="14411"/>
    <cellStyle name="20% - Акцент3 2 9 2 2 2 4" xfId="14412"/>
    <cellStyle name="20% - Акцент3 2 9 2 2 2 5" xfId="14413"/>
    <cellStyle name="20% - Акцент3 2 9 2 2 2 6" xfId="14414"/>
    <cellStyle name="20% - Акцент3 2 9 2 2 2 7" xfId="14415"/>
    <cellStyle name="20% - Акцент3 2 9 2 2 3" xfId="14416"/>
    <cellStyle name="20% - Акцент3 2 9 2 2 3 2" xfId="14417"/>
    <cellStyle name="20% - Акцент3 2 9 2 2 4" xfId="14418"/>
    <cellStyle name="20% - Акцент3 2 9 2 2 5" xfId="14419"/>
    <cellStyle name="20% - Акцент3 2 9 2 2 6" xfId="14420"/>
    <cellStyle name="20% - Акцент3 2 9 2 2 7" xfId="14421"/>
    <cellStyle name="20% - Акцент3 2 9 2 2 8" xfId="14422"/>
    <cellStyle name="20% - Акцент3 2 9 2 2 9" xfId="14423"/>
    <cellStyle name="20% - Акцент3 2 9 2 3" xfId="14424"/>
    <cellStyle name="20% - Акцент3 2 9 2 3 2" xfId="14425"/>
    <cellStyle name="20% - Акцент3 2 9 2 3 2 2" xfId="14426"/>
    <cellStyle name="20% - Акцент3 2 9 2 3 3" xfId="14427"/>
    <cellStyle name="20% - Акцент3 2 9 2 3 4" xfId="14428"/>
    <cellStyle name="20% - Акцент3 2 9 2 3 5" xfId="14429"/>
    <cellStyle name="20% - Акцент3 2 9 2 3 6" xfId="14430"/>
    <cellStyle name="20% - Акцент3 2 9 2 3 7" xfId="14431"/>
    <cellStyle name="20% - Акцент3 2 9 2 4" xfId="14432"/>
    <cellStyle name="20% - Акцент3 2 9 2 4 2" xfId="14433"/>
    <cellStyle name="20% - Акцент3 2 9 2 5" xfId="14434"/>
    <cellStyle name="20% - Акцент3 2 9 2 6" xfId="14435"/>
    <cellStyle name="20% - Акцент3 2 9 2 7" xfId="14436"/>
    <cellStyle name="20% - Акцент3 2 9 2 8" xfId="14437"/>
    <cellStyle name="20% - Акцент3 2 9 2 9" xfId="14438"/>
    <cellStyle name="20% - Акцент3 2 9 3" xfId="14439"/>
    <cellStyle name="20% - Акцент3 2 9 3 10" xfId="14440"/>
    <cellStyle name="20% - Акцент3 2 9 3 2" xfId="14441"/>
    <cellStyle name="20% - Акцент3 2 9 3 2 2" xfId="14442"/>
    <cellStyle name="20% - Акцент3 2 9 3 2 2 2" xfId="14443"/>
    <cellStyle name="20% - Акцент3 2 9 3 2 2 2 2" xfId="14444"/>
    <cellStyle name="20% - Акцент3 2 9 3 2 2 3" xfId="14445"/>
    <cellStyle name="20% - Акцент3 2 9 3 2 2 4" xfId="14446"/>
    <cellStyle name="20% - Акцент3 2 9 3 2 2 5" xfId="14447"/>
    <cellStyle name="20% - Акцент3 2 9 3 2 2 6" xfId="14448"/>
    <cellStyle name="20% - Акцент3 2 9 3 2 2 7" xfId="14449"/>
    <cellStyle name="20% - Акцент3 2 9 3 2 3" xfId="14450"/>
    <cellStyle name="20% - Акцент3 2 9 3 2 3 2" xfId="14451"/>
    <cellStyle name="20% - Акцент3 2 9 3 2 4" xfId="14452"/>
    <cellStyle name="20% - Акцент3 2 9 3 2 5" xfId="14453"/>
    <cellStyle name="20% - Акцент3 2 9 3 2 6" xfId="14454"/>
    <cellStyle name="20% - Акцент3 2 9 3 2 7" xfId="14455"/>
    <cellStyle name="20% - Акцент3 2 9 3 2 8" xfId="14456"/>
    <cellStyle name="20% - Акцент3 2 9 3 2 9" xfId="14457"/>
    <cellStyle name="20% - Акцент3 2 9 3 3" xfId="14458"/>
    <cellStyle name="20% - Акцент3 2 9 3 3 2" xfId="14459"/>
    <cellStyle name="20% - Акцент3 2 9 3 3 2 2" xfId="14460"/>
    <cellStyle name="20% - Акцент3 2 9 3 3 3" xfId="14461"/>
    <cellStyle name="20% - Акцент3 2 9 3 3 4" xfId="14462"/>
    <cellStyle name="20% - Акцент3 2 9 3 3 5" xfId="14463"/>
    <cellStyle name="20% - Акцент3 2 9 3 3 6" xfId="14464"/>
    <cellStyle name="20% - Акцент3 2 9 3 3 7" xfId="14465"/>
    <cellStyle name="20% - Акцент3 2 9 3 4" xfId="14466"/>
    <cellStyle name="20% - Акцент3 2 9 3 4 2" xfId="14467"/>
    <cellStyle name="20% - Акцент3 2 9 3 5" xfId="14468"/>
    <cellStyle name="20% - Акцент3 2 9 3 6" xfId="14469"/>
    <cellStyle name="20% - Акцент3 2 9 3 7" xfId="14470"/>
    <cellStyle name="20% - Акцент3 2 9 3 8" xfId="14471"/>
    <cellStyle name="20% - Акцент3 2 9 3 9" xfId="14472"/>
    <cellStyle name="20% - Акцент3 2 9 4" xfId="14473"/>
    <cellStyle name="20% - Акцент3 2 9 4 2" xfId="14474"/>
    <cellStyle name="20% - Акцент3 2 9 4 2 2" xfId="14475"/>
    <cellStyle name="20% - Акцент3 2 9 4 2 2 2" xfId="14476"/>
    <cellStyle name="20% - Акцент3 2 9 4 2 3" xfId="14477"/>
    <cellStyle name="20% - Акцент3 2 9 4 2 4" xfId="14478"/>
    <cellStyle name="20% - Акцент3 2 9 4 2 5" xfId="14479"/>
    <cellStyle name="20% - Акцент3 2 9 4 2 6" xfId="14480"/>
    <cellStyle name="20% - Акцент3 2 9 4 2 7" xfId="14481"/>
    <cellStyle name="20% - Акцент3 2 9 4 3" xfId="14482"/>
    <cellStyle name="20% - Акцент3 2 9 4 3 2" xfId="14483"/>
    <cellStyle name="20% - Акцент3 2 9 4 4" xfId="14484"/>
    <cellStyle name="20% - Акцент3 2 9 4 5" xfId="14485"/>
    <cellStyle name="20% - Акцент3 2 9 4 6" xfId="14486"/>
    <cellStyle name="20% - Акцент3 2 9 4 7" xfId="14487"/>
    <cellStyle name="20% - Акцент3 2 9 4 8" xfId="14488"/>
    <cellStyle name="20% - Акцент3 2 9 4 9" xfId="14489"/>
    <cellStyle name="20% - Акцент3 2 9 5" xfId="14490"/>
    <cellStyle name="20% - Акцент3 2 9 5 2" xfId="14491"/>
    <cellStyle name="20% - Акцент3 2 9 5 2 2" xfId="14492"/>
    <cellStyle name="20% - Акцент3 2 9 5 2 2 2" xfId="14493"/>
    <cellStyle name="20% - Акцент3 2 9 5 2 3" xfId="14494"/>
    <cellStyle name="20% - Акцент3 2 9 5 2 4" xfId="14495"/>
    <cellStyle name="20% - Акцент3 2 9 5 2 5" xfId="14496"/>
    <cellStyle name="20% - Акцент3 2 9 5 2 6" xfId="14497"/>
    <cellStyle name="20% - Акцент3 2 9 5 2 7" xfId="14498"/>
    <cellStyle name="20% - Акцент3 2 9 5 3" xfId="14499"/>
    <cellStyle name="20% - Акцент3 2 9 5 3 2" xfId="14500"/>
    <cellStyle name="20% - Акцент3 2 9 5 4" xfId="14501"/>
    <cellStyle name="20% - Акцент3 2 9 5 5" xfId="14502"/>
    <cellStyle name="20% - Акцент3 2 9 5 6" xfId="14503"/>
    <cellStyle name="20% - Акцент3 2 9 5 7" xfId="14504"/>
    <cellStyle name="20% - Акцент3 2 9 5 8" xfId="14505"/>
    <cellStyle name="20% - Акцент3 2 9 5 9" xfId="14506"/>
    <cellStyle name="20% - Акцент3 2 9 6" xfId="14507"/>
    <cellStyle name="20% - Акцент3 2 9 6 2" xfId="14508"/>
    <cellStyle name="20% - Акцент3 2 9 6 2 2" xfId="14509"/>
    <cellStyle name="20% - Акцент3 2 9 6 2 2 2" xfId="14510"/>
    <cellStyle name="20% - Акцент3 2 9 6 2 3" xfId="14511"/>
    <cellStyle name="20% - Акцент3 2 9 6 2 4" xfId="14512"/>
    <cellStyle name="20% - Акцент3 2 9 6 2 5" xfId="14513"/>
    <cellStyle name="20% - Акцент3 2 9 6 2 6" xfId="14514"/>
    <cellStyle name="20% - Акцент3 2 9 6 2 7" xfId="14515"/>
    <cellStyle name="20% - Акцент3 2 9 6 3" xfId="14516"/>
    <cellStyle name="20% - Акцент3 2 9 6 3 2" xfId="14517"/>
    <cellStyle name="20% - Акцент3 2 9 6 4" xfId="14518"/>
    <cellStyle name="20% - Акцент3 2 9 6 5" xfId="14519"/>
    <cellStyle name="20% - Акцент3 2 9 6 6" xfId="14520"/>
    <cellStyle name="20% - Акцент3 2 9 6 7" xfId="14521"/>
    <cellStyle name="20% - Акцент3 2 9 6 8" xfId="14522"/>
    <cellStyle name="20% - Акцент3 2 9 6 9" xfId="14523"/>
    <cellStyle name="20% - Акцент3 2 9 7" xfId="14524"/>
    <cellStyle name="20% - Акцент3 2 9 7 2" xfId="14525"/>
    <cellStyle name="20% - Акцент3 2 9 7 2 2" xfId="14526"/>
    <cellStyle name="20% - Акцент3 2 9 7 3" xfId="14527"/>
    <cellStyle name="20% - Акцент3 2 9 7 4" xfId="14528"/>
    <cellStyle name="20% - Акцент3 2 9 7 5" xfId="14529"/>
    <cellStyle name="20% - Акцент3 2 9 7 6" xfId="14530"/>
    <cellStyle name="20% - Акцент3 2 9 7 7" xfId="14531"/>
    <cellStyle name="20% - Акцент3 2 9 8" xfId="14532"/>
    <cellStyle name="20% - Акцент3 2 9 8 2" xfId="14533"/>
    <cellStyle name="20% - Акцент3 2 9 9" xfId="14534"/>
    <cellStyle name="20% - Акцент3 3" xfId="14535"/>
    <cellStyle name="20% - Акцент3 3 2" xfId="14536"/>
    <cellStyle name="20% - Акцент3 3 2 2" xfId="14537"/>
    <cellStyle name="20% - Акцент3 3 2 2 10" xfId="14538"/>
    <cellStyle name="20% - Акцент3 3 2 2 11" xfId="14539"/>
    <cellStyle name="20% - Акцент3 3 2 2 2" xfId="14540"/>
    <cellStyle name="20% - Акцент3 3 2 2 2 10" xfId="14541"/>
    <cellStyle name="20% - Акцент3 3 2 2 2 2" xfId="14542"/>
    <cellStyle name="20% - Акцент3 3 2 2 2 2 2" xfId="14543"/>
    <cellStyle name="20% - Акцент3 3 2 2 2 2 2 2" xfId="14544"/>
    <cellStyle name="20% - Акцент3 3 2 2 2 2 2 3" xfId="14545"/>
    <cellStyle name="20% - Акцент3 3 2 2 2 2 3" xfId="14546"/>
    <cellStyle name="20% - Акцент3 3 2 2 2 2 4" xfId="14547"/>
    <cellStyle name="20% - Акцент3 3 2 2 2 2 5" xfId="14548"/>
    <cellStyle name="20% - Акцент3 3 2 2 2 2 6" xfId="14549"/>
    <cellStyle name="20% - Акцент3 3 2 2 2 2 7" xfId="14550"/>
    <cellStyle name="20% - Акцент3 3 2 2 2 3" xfId="14551"/>
    <cellStyle name="20% - Акцент3 3 2 2 2 3 2" xfId="14552"/>
    <cellStyle name="20% - Акцент3 3 2 2 2 3 2 2" xfId="14553"/>
    <cellStyle name="20% - Акцент3 3 2 2 2 3 2 3" xfId="14554"/>
    <cellStyle name="20% - Акцент3 3 2 2 2 3 3" xfId="14555"/>
    <cellStyle name="20% - Акцент3 3 2 2 2 3 4" xfId="14556"/>
    <cellStyle name="20% - Акцент3 3 2 2 2 3 5" xfId="14557"/>
    <cellStyle name="20% - Акцент3 3 2 2 2 3 6" xfId="14558"/>
    <cellStyle name="20% - Акцент3 3 2 2 2 3 7" xfId="14559"/>
    <cellStyle name="20% - Акцент3 3 2 2 2 4" xfId="14560"/>
    <cellStyle name="20% - Акцент3 3 2 2 2 4 2" xfId="14561"/>
    <cellStyle name="20% - Акцент3 3 2 2 2 4 3" xfId="14562"/>
    <cellStyle name="20% - Акцент3 3 2 2 2 5" xfId="14563"/>
    <cellStyle name="20% - Акцент3 3 2 2 2 6" xfId="14564"/>
    <cellStyle name="20% - Акцент3 3 2 2 2 7" xfId="14565"/>
    <cellStyle name="20% - Акцент3 3 2 2 2 8" xfId="14566"/>
    <cellStyle name="20% - Акцент3 3 2 2 2 9" xfId="14567"/>
    <cellStyle name="20% - Акцент3 3 2 2 3" xfId="14568"/>
    <cellStyle name="20% - Акцент3 3 2 2 3 2" xfId="14569"/>
    <cellStyle name="20% - Акцент3 3 2 2 3 2 2" xfId="14570"/>
    <cellStyle name="20% - Акцент3 3 2 2 3 2 3" xfId="14571"/>
    <cellStyle name="20% - Акцент3 3 2 2 3 3" xfId="14572"/>
    <cellStyle name="20% - Акцент3 3 2 2 3 4" xfId="14573"/>
    <cellStyle name="20% - Акцент3 3 2 2 3 5" xfId="14574"/>
    <cellStyle name="20% - Акцент3 3 2 2 3 6" xfId="14575"/>
    <cellStyle name="20% - Акцент3 3 2 2 3 7" xfId="14576"/>
    <cellStyle name="20% - Акцент3 3 2 2 4" xfId="14577"/>
    <cellStyle name="20% - Акцент3 3 2 2 4 2" xfId="14578"/>
    <cellStyle name="20% - Акцент3 3 2 2 4 2 2" xfId="14579"/>
    <cellStyle name="20% - Акцент3 3 2 2 4 2 3" xfId="14580"/>
    <cellStyle name="20% - Акцент3 3 2 2 4 3" xfId="14581"/>
    <cellStyle name="20% - Акцент3 3 2 2 4 4" xfId="14582"/>
    <cellStyle name="20% - Акцент3 3 2 2 4 5" xfId="14583"/>
    <cellStyle name="20% - Акцент3 3 2 2 4 6" xfId="14584"/>
    <cellStyle name="20% - Акцент3 3 2 2 4 7" xfId="14585"/>
    <cellStyle name="20% - Акцент3 3 2 2 5" xfId="14586"/>
    <cellStyle name="20% - Акцент3 3 2 2 5 2" xfId="14587"/>
    <cellStyle name="20% - Акцент3 3 2 2 5 3" xfId="14588"/>
    <cellStyle name="20% - Акцент3 3 2 2 6" xfId="14589"/>
    <cellStyle name="20% - Акцент3 3 2 2 7" xfId="14590"/>
    <cellStyle name="20% - Акцент3 3 2 2 8" xfId="14591"/>
    <cellStyle name="20% - Акцент3 3 2 2 9" xfId="14592"/>
    <cellStyle name="20% - Акцент3 3 2 3" xfId="14593"/>
    <cellStyle name="20% - Акцент3 3 2 3 10" xfId="14594"/>
    <cellStyle name="20% - Акцент3 3 2 3 11" xfId="14595"/>
    <cellStyle name="20% - Акцент3 3 2 3 2" xfId="14596"/>
    <cellStyle name="20% - Акцент3 3 2 3 2 2" xfId="14597"/>
    <cellStyle name="20% - Акцент3 3 2 3 2 2 2" xfId="14598"/>
    <cellStyle name="20% - Акцент3 3 2 3 2 2 2 2" xfId="14599"/>
    <cellStyle name="20% - Акцент3 3 2 3 2 2 3" xfId="14600"/>
    <cellStyle name="20% - Акцент3 3 2 3 2 2 4" xfId="14601"/>
    <cellStyle name="20% - Акцент3 3 2 3 2 2 5" xfId="14602"/>
    <cellStyle name="20% - Акцент3 3 2 3 2 2 6" xfId="14603"/>
    <cellStyle name="20% - Акцент3 3 2 3 2 2 7" xfId="14604"/>
    <cellStyle name="20% - Акцент3 3 2 3 2 3" xfId="14605"/>
    <cellStyle name="20% - Акцент3 3 2 3 2 3 2" xfId="14606"/>
    <cellStyle name="20% - Акцент3 3 2 3 2 4" xfId="14607"/>
    <cellStyle name="20% - Акцент3 3 2 3 2 5" xfId="14608"/>
    <cellStyle name="20% - Акцент3 3 2 3 2 6" xfId="14609"/>
    <cellStyle name="20% - Акцент3 3 2 3 2 7" xfId="14610"/>
    <cellStyle name="20% - Акцент3 3 2 3 2 8" xfId="14611"/>
    <cellStyle name="20% - Акцент3 3 2 3 2 9" xfId="14612"/>
    <cellStyle name="20% - Акцент3 3 2 3 3" xfId="14613"/>
    <cellStyle name="20% - Акцент3 3 2 3 3 2" xfId="14614"/>
    <cellStyle name="20% - Акцент3 3 2 3 3 2 2" xfId="14615"/>
    <cellStyle name="20% - Акцент3 3 2 3 3 2 3" xfId="14616"/>
    <cellStyle name="20% - Акцент3 3 2 3 3 3" xfId="14617"/>
    <cellStyle name="20% - Акцент3 3 2 3 3 4" xfId="14618"/>
    <cellStyle name="20% - Акцент3 3 2 3 3 5" xfId="14619"/>
    <cellStyle name="20% - Акцент3 3 2 3 3 6" xfId="14620"/>
    <cellStyle name="20% - Акцент3 3 2 3 3 7" xfId="14621"/>
    <cellStyle name="20% - Акцент3 3 2 3 4" xfId="14622"/>
    <cellStyle name="20% - Акцент3 3 2 3 4 2" xfId="14623"/>
    <cellStyle name="20% - Акцент3 3 2 3 4 2 2" xfId="14624"/>
    <cellStyle name="20% - Акцент3 3 2 3 4 2 3" xfId="14625"/>
    <cellStyle name="20% - Акцент3 3 2 3 4 3" xfId="14626"/>
    <cellStyle name="20% - Акцент3 3 2 3 4 4" xfId="14627"/>
    <cellStyle name="20% - Акцент3 3 2 3 4 5" xfId="14628"/>
    <cellStyle name="20% - Акцент3 3 2 3 4 6" xfId="14629"/>
    <cellStyle name="20% - Акцент3 3 2 3 4 7" xfId="14630"/>
    <cellStyle name="20% - Акцент3 3 2 3 5" xfId="14631"/>
    <cellStyle name="20% - Акцент3 3 2 3 5 2" xfId="14632"/>
    <cellStyle name="20% - Акцент3 3 2 3 5 3" xfId="14633"/>
    <cellStyle name="20% - Акцент3 3 2 3 6" xfId="14634"/>
    <cellStyle name="20% - Акцент3 3 2 3 7" xfId="14635"/>
    <cellStyle name="20% - Акцент3 3 2 3 8" xfId="14636"/>
    <cellStyle name="20% - Акцент3 3 2 3 9" xfId="14637"/>
    <cellStyle name="20% - Акцент3 3 2 4" xfId="14638"/>
    <cellStyle name="20% - Акцент3 3 2 4 2" xfId="14639"/>
    <cellStyle name="20% - Акцент3 3 2 4 2 2" xfId="14640"/>
    <cellStyle name="20% - Акцент3 3 2 4 2 2 2" xfId="14641"/>
    <cellStyle name="20% - Акцент3 3 2 4 2 3" xfId="14642"/>
    <cellStyle name="20% - Акцент3 3 2 4 2 4" xfId="14643"/>
    <cellStyle name="20% - Акцент3 3 2 4 2 5" xfId="14644"/>
    <cellStyle name="20% - Акцент3 3 2 4 2 6" xfId="14645"/>
    <cellStyle name="20% - Акцент3 3 2 4 2 7" xfId="14646"/>
    <cellStyle name="20% - Акцент3 3 2 4 3" xfId="14647"/>
    <cellStyle name="20% - Акцент3 3 2 4 3 2" xfId="14648"/>
    <cellStyle name="20% - Акцент3 3 2 4 4" xfId="14649"/>
    <cellStyle name="20% - Акцент3 3 2 4 5" xfId="14650"/>
    <cellStyle name="20% - Акцент3 3 2 4 6" xfId="14651"/>
    <cellStyle name="20% - Акцент3 3 2 4 7" xfId="14652"/>
    <cellStyle name="20% - Акцент3 3 2 4 8" xfId="14653"/>
    <cellStyle name="20% - Акцент3 3 2 4 9" xfId="14654"/>
    <cellStyle name="20% - Акцент3 3 2 5" xfId="14655"/>
    <cellStyle name="20% - Акцент3 3 2 6" xfId="14656"/>
    <cellStyle name="20% - Акцент3 3 2 6 2" xfId="14657"/>
    <cellStyle name="20% - Акцент3 3 2 6 2 2" xfId="14658"/>
    <cellStyle name="20% - Акцент3 3 2 6 2 3" xfId="14659"/>
    <cellStyle name="20% - Акцент3 3 2 6 3" xfId="14660"/>
    <cellStyle name="20% - Акцент3 3 2 6 4" xfId="14661"/>
    <cellStyle name="20% - Акцент3 3 2 6 5" xfId="14662"/>
    <cellStyle name="20% - Акцент3 3 2 6 6" xfId="14663"/>
    <cellStyle name="20% - Акцент3 3 2 6 7" xfId="14664"/>
    <cellStyle name="20% - Акцент3 3 2 7" xfId="14665"/>
    <cellStyle name="20% - Акцент3 3 2 8" xfId="14666"/>
    <cellStyle name="20% - Акцент3 3 3" xfId="14667"/>
    <cellStyle name="20% - Акцент3 3 3 10" xfId="14668"/>
    <cellStyle name="20% - Акцент3 3 3 11" xfId="14669"/>
    <cellStyle name="20% - Акцент3 3 3 2" xfId="14670"/>
    <cellStyle name="20% - Акцент3 3 3 2 10" xfId="14671"/>
    <cellStyle name="20% - Акцент3 3 3 2 2" xfId="14672"/>
    <cellStyle name="20% - Акцент3 3 3 2 2 2" xfId="14673"/>
    <cellStyle name="20% - Акцент3 3 3 2 2 2 2" xfId="14674"/>
    <cellStyle name="20% - Акцент3 3 3 2 2 2 3" xfId="14675"/>
    <cellStyle name="20% - Акцент3 3 3 2 2 3" xfId="14676"/>
    <cellStyle name="20% - Акцент3 3 3 2 2 4" xfId="14677"/>
    <cellStyle name="20% - Акцент3 3 3 2 2 5" xfId="14678"/>
    <cellStyle name="20% - Акцент3 3 3 2 2 6" xfId="14679"/>
    <cellStyle name="20% - Акцент3 3 3 2 2 7" xfId="14680"/>
    <cellStyle name="20% - Акцент3 3 3 2 3" xfId="14681"/>
    <cellStyle name="20% - Акцент3 3 3 2 3 2" xfId="14682"/>
    <cellStyle name="20% - Акцент3 3 3 2 3 2 2" xfId="14683"/>
    <cellStyle name="20% - Акцент3 3 3 2 3 2 3" xfId="14684"/>
    <cellStyle name="20% - Акцент3 3 3 2 3 3" xfId="14685"/>
    <cellStyle name="20% - Акцент3 3 3 2 3 4" xfId="14686"/>
    <cellStyle name="20% - Акцент3 3 3 2 3 5" xfId="14687"/>
    <cellStyle name="20% - Акцент3 3 3 2 3 6" xfId="14688"/>
    <cellStyle name="20% - Акцент3 3 3 2 3 7" xfId="14689"/>
    <cellStyle name="20% - Акцент3 3 3 2 4" xfId="14690"/>
    <cellStyle name="20% - Акцент3 3 3 2 4 2" xfId="14691"/>
    <cellStyle name="20% - Акцент3 3 3 2 4 3" xfId="14692"/>
    <cellStyle name="20% - Акцент3 3 3 2 5" xfId="14693"/>
    <cellStyle name="20% - Акцент3 3 3 2 6" xfId="14694"/>
    <cellStyle name="20% - Акцент3 3 3 2 7" xfId="14695"/>
    <cellStyle name="20% - Акцент3 3 3 2 8" xfId="14696"/>
    <cellStyle name="20% - Акцент3 3 3 2 9" xfId="14697"/>
    <cellStyle name="20% - Акцент3 3 3 3" xfId="14698"/>
    <cellStyle name="20% - Акцент3 3 3 3 2" xfId="14699"/>
    <cellStyle name="20% - Акцент3 3 3 3 2 2" xfId="14700"/>
    <cellStyle name="20% - Акцент3 3 3 3 2 3" xfId="14701"/>
    <cellStyle name="20% - Акцент3 3 3 3 3" xfId="14702"/>
    <cellStyle name="20% - Акцент3 3 3 3 4" xfId="14703"/>
    <cellStyle name="20% - Акцент3 3 3 3 5" xfId="14704"/>
    <cellStyle name="20% - Акцент3 3 3 3 6" xfId="14705"/>
    <cellStyle name="20% - Акцент3 3 3 3 7" xfId="14706"/>
    <cellStyle name="20% - Акцент3 3 3 4" xfId="14707"/>
    <cellStyle name="20% - Акцент3 3 3 4 2" xfId="14708"/>
    <cellStyle name="20% - Акцент3 3 3 4 2 2" xfId="14709"/>
    <cellStyle name="20% - Акцент3 3 3 4 2 3" xfId="14710"/>
    <cellStyle name="20% - Акцент3 3 3 4 3" xfId="14711"/>
    <cellStyle name="20% - Акцент3 3 3 4 4" xfId="14712"/>
    <cellStyle name="20% - Акцент3 3 3 4 5" xfId="14713"/>
    <cellStyle name="20% - Акцент3 3 3 4 6" xfId="14714"/>
    <cellStyle name="20% - Акцент3 3 3 4 7" xfId="14715"/>
    <cellStyle name="20% - Акцент3 3 3 5" xfId="14716"/>
    <cellStyle name="20% - Акцент3 3 3 5 2" xfId="14717"/>
    <cellStyle name="20% - Акцент3 3 3 5 3" xfId="14718"/>
    <cellStyle name="20% - Акцент3 3 3 6" xfId="14719"/>
    <cellStyle name="20% - Акцент3 3 3 7" xfId="14720"/>
    <cellStyle name="20% - Акцент3 3 3 8" xfId="14721"/>
    <cellStyle name="20% - Акцент3 3 3 9" xfId="14722"/>
    <cellStyle name="20% - Акцент3 3 4" xfId="14723"/>
    <cellStyle name="20% - Акцент3 3 4 10" xfId="14724"/>
    <cellStyle name="20% - Акцент3 3 4 11" xfId="14725"/>
    <cellStyle name="20% - Акцент3 3 4 2" xfId="14726"/>
    <cellStyle name="20% - Акцент3 3 4 2 2" xfId="14727"/>
    <cellStyle name="20% - Акцент3 3 4 2 2 2" xfId="14728"/>
    <cellStyle name="20% - Акцент3 3 4 2 2 2 2" xfId="14729"/>
    <cellStyle name="20% - Акцент3 3 4 2 2 3" xfId="14730"/>
    <cellStyle name="20% - Акцент3 3 4 2 2 4" xfId="14731"/>
    <cellStyle name="20% - Акцент3 3 4 2 2 5" xfId="14732"/>
    <cellStyle name="20% - Акцент3 3 4 2 2 6" xfId="14733"/>
    <cellStyle name="20% - Акцент3 3 4 2 2 7" xfId="14734"/>
    <cellStyle name="20% - Акцент3 3 4 2 3" xfId="14735"/>
    <cellStyle name="20% - Акцент3 3 4 2 3 2" xfId="14736"/>
    <cellStyle name="20% - Акцент3 3 4 2 4" xfId="14737"/>
    <cellStyle name="20% - Акцент3 3 4 2 5" xfId="14738"/>
    <cellStyle name="20% - Акцент3 3 4 2 6" xfId="14739"/>
    <cellStyle name="20% - Акцент3 3 4 2 7" xfId="14740"/>
    <cellStyle name="20% - Акцент3 3 4 2 8" xfId="14741"/>
    <cellStyle name="20% - Акцент3 3 4 2 9" xfId="14742"/>
    <cellStyle name="20% - Акцент3 3 4 3" xfId="14743"/>
    <cellStyle name="20% - Акцент3 3 4 3 2" xfId="14744"/>
    <cellStyle name="20% - Акцент3 3 4 3 2 2" xfId="14745"/>
    <cellStyle name="20% - Акцент3 3 4 3 2 3" xfId="14746"/>
    <cellStyle name="20% - Акцент3 3 4 3 3" xfId="14747"/>
    <cellStyle name="20% - Акцент3 3 4 3 4" xfId="14748"/>
    <cellStyle name="20% - Акцент3 3 4 3 5" xfId="14749"/>
    <cellStyle name="20% - Акцент3 3 4 3 6" xfId="14750"/>
    <cellStyle name="20% - Акцент3 3 4 3 7" xfId="14751"/>
    <cellStyle name="20% - Акцент3 3 4 4" xfId="14752"/>
    <cellStyle name="20% - Акцент3 3 4 4 2" xfId="14753"/>
    <cellStyle name="20% - Акцент3 3 4 4 2 2" xfId="14754"/>
    <cellStyle name="20% - Акцент3 3 4 4 2 3" xfId="14755"/>
    <cellStyle name="20% - Акцент3 3 4 4 3" xfId="14756"/>
    <cellStyle name="20% - Акцент3 3 4 4 4" xfId="14757"/>
    <cellStyle name="20% - Акцент3 3 4 4 5" xfId="14758"/>
    <cellStyle name="20% - Акцент3 3 4 4 6" xfId="14759"/>
    <cellStyle name="20% - Акцент3 3 4 4 7" xfId="14760"/>
    <cellStyle name="20% - Акцент3 3 4 5" xfId="14761"/>
    <cellStyle name="20% - Акцент3 3 4 5 2" xfId="14762"/>
    <cellStyle name="20% - Акцент3 3 4 5 3" xfId="14763"/>
    <cellStyle name="20% - Акцент3 3 4 6" xfId="14764"/>
    <cellStyle name="20% - Акцент3 3 4 7" xfId="14765"/>
    <cellStyle name="20% - Акцент3 3 4 8" xfId="14766"/>
    <cellStyle name="20% - Акцент3 3 4 9" xfId="14767"/>
    <cellStyle name="20% - Акцент3 3 5" xfId="14768"/>
    <cellStyle name="20% - Акцент3 3 5 2" xfId="14769"/>
    <cellStyle name="20% - Акцент3 3 5 2 2" xfId="14770"/>
    <cellStyle name="20% - Акцент3 3 5 2 2 2" xfId="14771"/>
    <cellStyle name="20% - Акцент3 3 5 2 3" xfId="14772"/>
    <cellStyle name="20% - Акцент3 3 5 2 4" xfId="14773"/>
    <cellStyle name="20% - Акцент3 3 5 2 5" xfId="14774"/>
    <cellStyle name="20% - Акцент3 3 5 2 6" xfId="14775"/>
    <cellStyle name="20% - Акцент3 3 5 2 7" xfId="14776"/>
    <cellStyle name="20% - Акцент3 3 5 3" xfId="14777"/>
    <cellStyle name="20% - Акцент3 3 5 3 2" xfId="14778"/>
    <cellStyle name="20% - Акцент3 3 5 4" xfId="14779"/>
    <cellStyle name="20% - Акцент3 3 5 5" xfId="14780"/>
    <cellStyle name="20% - Акцент3 3 5 6" xfId="14781"/>
    <cellStyle name="20% - Акцент3 3 5 7" xfId="14782"/>
    <cellStyle name="20% - Акцент3 3 5 8" xfId="14783"/>
    <cellStyle name="20% - Акцент3 3 5 9" xfId="14784"/>
    <cellStyle name="20% - Акцент3 3 6" xfId="14785"/>
    <cellStyle name="20% - Акцент3 3 7" xfId="14786"/>
    <cellStyle name="20% - Акцент3 3 7 2" xfId="14787"/>
    <cellStyle name="20% - Акцент3 3 7 2 2" xfId="14788"/>
    <cellStyle name="20% - Акцент3 3 7 2 3" xfId="14789"/>
    <cellStyle name="20% - Акцент3 3 7 3" xfId="14790"/>
    <cellStyle name="20% - Акцент3 3 7 4" xfId="14791"/>
    <cellStyle name="20% - Акцент3 3 7 5" xfId="14792"/>
    <cellStyle name="20% - Акцент3 3 7 6" xfId="14793"/>
    <cellStyle name="20% - Акцент3 3 7 7" xfId="14794"/>
    <cellStyle name="20% - Акцент3 3 8" xfId="14795"/>
    <cellStyle name="20% - Акцент3 3 8 2" xfId="14796"/>
    <cellStyle name="20% - Акцент3 3 8 2 2" xfId="14797"/>
    <cellStyle name="20% - Акцент3 3 8 3" xfId="14798"/>
    <cellStyle name="20% - Акцент3 3 8 4" xfId="14799"/>
    <cellStyle name="20% - Акцент3 3 8 5" xfId="14800"/>
    <cellStyle name="20% - Акцент3 3 8 6" xfId="14801"/>
    <cellStyle name="20% - Акцент3 3 8 7" xfId="14802"/>
    <cellStyle name="20% - Акцент3 3 9" xfId="14803"/>
    <cellStyle name="20% - Акцент3 4" xfId="14804"/>
    <cellStyle name="20% - Акцент3 4 2" xfId="14805"/>
    <cellStyle name="20% - Акцент3 4 2 10" xfId="14806"/>
    <cellStyle name="20% - Акцент3 4 2 11" xfId="14807"/>
    <cellStyle name="20% - Акцент3 4 2 12" xfId="14808"/>
    <cellStyle name="20% - Акцент3 4 2 2" xfId="14809"/>
    <cellStyle name="20% - Акцент3 4 2 2 10" xfId="14810"/>
    <cellStyle name="20% - Акцент3 4 2 2 11" xfId="14811"/>
    <cellStyle name="20% - Акцент3 4 2 2 2" xfId="14812"/>
    <cellStyle name="20% - Акцент3 4 2 2 2 2" xfId="14813"/>
    <cellStyle name="20% - Акцент3 4 2 2 2 2 2" xfId="14814"/>
    <cellStyle name="20% - Акцент3 4 2 2 2 2 3" xfId="14815"/>
    <cellStyle name="20% - Акцент3 4 2 2 2 2 4" xfId="14816"/>
    <cellStyle name="20% - Акцент3 4 2 2 2 3" xfId="14817"/>
    <cellStyle name="20% - Акцент3 4 2 2 2 4" xfId="14818"/>
    <cellStyle name="20% - Акцент3 4 2 2 2 5" xfId="14819"/>
    <cellStyle name="20% - Акцент3 4 2 2 2 6" xfId="14820"/>
    <cellStyle name="20% - Акцент3 4 2 2 2 7" xfId="14821"/>
    <cellStyle name="20% - Акцент3 4 2 2 2 8" xfId="14822"/>
    <cellStyle name="20% - Акцент3 4 2 2 3" xfId="14823"/>
    <cellStyle name="20% - Акцент3 4 2 2 3 2" xfId="14824"/>
    <cellStyle name="20% - Акцент3 4 2 2 3 2 2" xfId="14825"/>
    <cellStyle name="20% - Акцент3 4 2 2 3 2 3" xfId="14826"/>
    <cellStyle name="20% - Акцент3 4 2 2 3 3" xfId="14827"/>
    <cellStyle name="20% - Акцент3 4 2 2 3 4" xfId="14828"/>
    <cellStyle name="20% - Акцент3 4 2 2 3 5" xfId="14829"/>
    <cellStyle name="20% - Акцент3 4 2 2 3 6" xfId="14830"/>
    <cellStyle name="20% - Акцент3 4 2 2 3 7" xfId="14831"/>
    <cellStyle name="20% - Акцент3 4 2 2 4" xfId="14832"/>
    <cellStyle name="20% - Акцент3 4 2 2 4 2" xfId="14833"/>
    <cellStyle name="20% - Акцент3 4 2 2 4 2 2" xfId="14834"/>
    <cellStyle name="20% - Акцент3 4 2 2 4 2 3" xfId="14835"/>
    <cellStyle name="20% - Акцент3 4 2 2 4 3" xfId="14836"/>
    <cellStyle name="20% - Акцент3 4 2 2 4 4" xfId="14837"/>
    <cellStyle name="20% - Акцент3 4 2 2 4 5" xfId="14838"/>
    <cellStyle name="20% - Акцент3 4 2 2 4 6" xfId="14839"/>
    <cellStyle name="20% - Акцент3 4 2 2 4 7" xfId="14840"/>
    <cellStyle name="20% - Акцент3 4 2 2 5" xfId="14841"/>
    <cellStyle name="20% - Акцент3 4 2 2 5 2" xfId="14842"/>
    <cellStyle name="20% - Акцент3 4 2 2 5 3" xfId="14843"/>
    <cellStyle name="20% - Акцент3 4 2 2 6" xfId="14844"/>
    <cellStyle name="20% - Акцент3 4 2 2 7" xfId="14845"/>
    <cellStyle name="20% - Акцент3 4 2 2 8" xfId="14846"/>
    <cellStyle name="20% - Акцент3 4 2 2 9" xfId="14847"/>
    <cellStyle name="20% - Акцент3 4 2 3" xfId="14848"/>
    <cellStyle name="20% - Акцент3 4 2 3 2" xfId="14849"/>
    <cellStyle name="20% - Акцент3 4 2 3 2 2" xfId="14850"/>
    <cellStyle name="20% - Акцент3 4 2 3 2 3" xfId="14851"/>
    <cellStyle name="20% - Акцент3 4 2 3 2 4" xfId="14852"/>
    <cellStyle name="20% - Акцент3 4 2 3 3" xfId="14853"/>
    <cellStyle name="20% - Акцент3 4 2 3 4" xfId="14854"/>
    <cellStyle name="20% - Акцент3 4 2 3 5" xfId="14855"/>
    <cellStyle name="20% - Акцент3 4 2 3 6" xfId="14856"/>
    <cellStyle name="20% - Акцент3 4 2 3 7" xfId="14857"/>
    <cellStyle name="20% - Акцент3 4 2 3 8" xfId="14858"/>
    <cellStyle name="20% - Акцент3 4 2 4" xfId="14859"/>
    <cellStyle name="20% - Акцент3 4 2 4 2" xfId="14860"/>
    <cellStyle name="20% - Акцент3 4 2 4 2 2" xfId="14861"/>
    <cellStyle name="20% - Акцент3 4 2 4 2 3" xfId="14862"/>
    <cellStyle name="20% - Акцент3 4 2 4 3" xfId="14863"/>
    <cellStyle name="20% - Акцент3 4 2 4 4" xfId="14864"/>
    <cellStyle name="20% - Акцент3 4 2 4 5" xfId="14865"/>
    <cellStyle name="20% - Акцент3 4 2 4 6" xfId="14866"/>
    <cellStyle name="20% - Акцент3 4 2 4 7" xfId="14867"/>
    <cellStyle name="20% - Акцент3 4 2 5" xfId="14868"/>
    <cellStyle name="20% - Акцент3 4 2 5 2" xfId="14869"/>
    <cellStyle name="20% - Акцент3 4 2 5 2 2" xfId="14870"/>
    <cellStyle name="20% - Акцент3 4 2 5 2 3" xfId="14871"/>
    <cellStyle name="20% - Акцент3 4 2 5 3" xfId="14872"/>
    <cellStyle name="20% - Акцент3 4 2 5 4" xfId="14873"/>
    <cellStyle name="20% - Акцент3 4 2 5 5" xfId="14874"/>
    <cellStyle name="20% - Акцент3 4 2 5 6" xfId="14875"/>
    <cellStyle name="20% - Акцент3 4 2 5 7" xfId="14876"/>
    <cellStyle name="20% - Акцент3 4 2 6" xfId="14877"/>
    <cellStyle name="20% - Акцент3 4 2 6 2" xfId="14878"/>
    <cellStyle name="20% - Акцент3 4 2 6 3" xfId="14879"/>
    <cellStyle name="20% - Акцент3 4 2 7" xfId="14880"/>
    <cellStyle name="20% - Акцент3 4 2 8" xfId="14881"/>
    <cellStyle name="20% - Акцент3 4 2 9" xfId="14882"/>
    <cellStyle name="20% - Акцент3 4 3" xfId="14883"/>
    <cellStyle name="20% - Акцент3 4 3 10" xfId="14884"/>
    <cellStyle name="20% - Акцент3 4 3 11" xfId="14885"/>
    <cellStyle name="20% - Акцент3 4 3 2" xfId="14886"/>
    <cellStyle name="20% - Акцент3 4 3 2 10" xfId="14887"/>
    <cellStyle name="20% - Акцент3 4 3 2 2" xfId="14888"/>
    <cellStyle name="20% - Акцент3 4 3 2 2 2" xfId="14889"/>
    <cellStyle name="20% - Акцент3 4 3 2 2 2 2" xfId="14890"/>
    <cellStyle name="20% - Акцент3 4 3 2 2 2 3" xfId="14891"/>
    <cellStyle name="20% - Акцент3 4 3 2 2 3" xfId="14892"/>
    <cellStyle name="20% - Акцент3 4 3 2 2 4" xfId="14893"/>
    <cellStyle name="20% - Акцент3 4 3 2 2 5" xfId="14894"/>
    <cellStyle name="20% - Акцент3 4 3 2 2 6" xfId="14895"/>
    <cellStyle name="20% - Акцент3 4 3 2 2 7" xfId="14896"/>
    <cellStyle name="20% - Акцент3 4 3 2 3" xfId="14897"/>
    <cellStyle name="20% - Акцент3 4 3 2 3 2" xfId="14898"/>
    <cellStyle name="20% - Акцент3 4 3 2 3 2 2" xfId="14899"/>
    <cellStyle name="20% - Акцент3 4 3 2 3 2 3" xfId="14900"/>
    <cellStyle name="20% - Акцент3 4 3 2 3 3" xfId="14901"/>
    <cellStyle name="20% - Акцент3 4 3 2 3 4" xfId="14902"/>
    <cellStyle name="20% - Акцент3 4 3 2 3 5" xfId="14903"/>
    <cellStyle name="20% - Акцент3 4 3 2 3 6" xfId="14904"/>
    <cellStyle name="20% - Акцент3 4 3 2 3 7" xfId="14905"/>
    <cellStyle name="20% - Акцент3 4 3 2 4" xfId="14906"/>
    <cellStyle name="20% - Акцент3 4 3 2 4 2" xfId="14907"/>
    <cellStyle name="20% - Акцент3 4 3 2 4 3" xfId="14908"/>
    <cellStyle name="20% - Акцент3 4 3 2 5" xfId="14909"/>
    <cellStyle name="20% - Акцент3 4 3 2 6" xfId="14910"/>
    <cellStyle name="20% - Акцент3 4 3 2 7" xfId="14911"/>
    <cellStyle name="20% - Акцент3 4 3 2 8" xfId="14912"/>
    <cellStyle name="20% - Акцент3 4 3 2 9" xfId="14913"/>
    <cellStyle name="20% - Акцент3 4 3 3" xfId="14914"/>
    <cellStyle name="20% - Акцент3 4 3 3 2" xfId="14915"/>
    <cellStyle name="20% - Акцент3 4 3 3 2 2" xfId="14916"/>
    <cellStyle name="20% - Акцент3 4 3 3 2 3" xfId="14917"/>
    <cellStyle name="20% - Акцент3 4 3 3 3" xfId="14918"/>
    <cellStyle name="20% - Акцент3 4 3 3 4" xfId="14919"/>
    <cellStyle name="20% - Акцент3 4 3 3 5" xfId="14920"/>
    <cellStyle name="20% - Акцент3 4 3 3 6" xfId="14921"/>
    <cellStyle name="20% - Акцент3 4 3 3 7" xfId="14922"/>
    <cellStyle name="20% - Акцент3 4 3 4" xfId="14923"/>
    <cellStyle name="20% - Акцент3 4 3 4 2" xfId="14924"/>
    <cellStyle name="20% - Акцент3 4 3 4 2 2" xfId="14925"/>
    <cellStyle name="20% - Акцент3 4 3 4 2 3" xfId="14926"/>
    <cellStyle name="20% - Акцент3 4 3 4 3" xfId="14927"/>
    <cellStyle name="20% - Акцент3 4 3 4 4" xfId="14928"/>
    <cellStyle name="20% - Акцент3 4 3 4 5" xfId="14929"/>
    <cellStyle name="20% - Акцент3 4 3 4 6" xfId="14930"/>
    <cellStyle name="20% - Акцент3 4 3 4 7" xfId="14931"/>
    <cellStyle name="20% - Акцент3 4 3 5" xfId="14932"/>
    <cellStyle name="20% - Акцент3 4 3 5 2" xfId="14933"/>
    <cellStyle name="20% - Акцент3 4 3 5 3" xfId="14934"/>
    <cellStyle name="20% - Акцент3 4 3 6" xfId="14935"/>
    <cellStyle name="20% - Акцент3 4 3 7" xfId="14936"/>
    <cellStyle name="20% - Акцент3 4 3 8" xfId="14937"/>
    <cellStyle name="20% - Акцент3 4 3 9" xfId="14938"/>
    <cellStyle name="20% - Акцент3 4 4" xfId="14939"/>
    <cellStyle name="20% - Акцент3 4 4 10" xfId="14940"/>
    <cellStyle name="20% - Акцент3 4 4 11" xfId="14941"/>
    <cellStyle name="20% - Акцент3 4 4 2" xfId="14942"/>
    <cellStyle name="20% - Акцент3 4 4 2 2" xfId="14943"/>
    <cellStyle name="20% - Акцент3 4 4 2 2 2" xfId="14944"/>
    <cellStyle name="20% - Акцент3 4 4 2 2 2 2" xfId="14945"/>
    <cellStyle name="20% - Акцент3 4 4 2 2 3" xfId="14946"/>
    <cellStyle name="20% - Акцент3 4 4 2 2 4" xfId="14947"/>
    <cellStyle name="20% - Акцент3 4 4 2 2 5" xfId="14948"/>
    <cellStyle name="20% - Акцент3 4 4 2 2 6" xfId="14949"/>
    <cellStyle name="20% - Акцент3 4 4 2 2 7" xfId="14950"/>
    <cellStyle name="20% - Акцент3 4 4 2 3" xfId="14951"/>
    <cellStyle name="20% - Акцент3 4 4 2 3 2" xfId="14952"/>
    <cellStyle name="20% - Акцент3 4 4 2 4" xfId="14953"/>
    <cellStyle name="20% - Акцент3 4 4 2 5" xfId="14954"/>
    <cellStyle name="20% - Акцент3 4 4 2 6" xfId="14955"/>
    <cellStyle name="20% - Акцент3 4 4 2 7" xfId="14956"/>
    <cellStyle name="20% - Акцент3 4 4 2 8" xfId="14957"/>
    <cellStyle name="20% - Акцент3 4 4 2 9" xfId="14958"/>
    <cellStyle name="20% - Акцент3 4 4 3" xfId="14959"/>
    <cellStyle name="20% - Акцент3 4 4 3 2" xfId="14960"/>
    <cellStyle name="20% - Акцент3 4 4 3 2 2" xfId="14961"/>
    <cellStyle name="20% - Акцент3 4 4 3 2 3" xfId="14962"/>
    <cellStyle name="20% - Акцент3 4 4 3 3" xfId="14963"/>
    <cellStyle name="20% - Акцент3 4 4 3 4" xfId="14964"/>
    <cellStyle name="20% - Акцент3 4 4 3 5" xfId="14965"/>
    <cellStyle name="20% - Акцент3 4 4 3 6" xfId="14966"/>
    <cellStyle name="20% - Акцент3 4 4 3 7" xfId="14967"/>
    <cellStyle name="20% - Акцент3 4 4 4" xfId="14968"/>
    <cellStyle name="20% - Акцент3 4 4 4 2" xfId="14969"/>
    <cellStyle name="20% - Акцент3 4 4 4 2 2" xfId="14970"/>
    <cellStyle name="20% - Акцент3 4 4 4 2 3" xfId="14971"/>
    <cellStyle name="20% - Акцент3 4 4 4 3" xfId="14972"/>
    <cellStyle name="20% - Акцент3 4 4 4 4" xfId="14973"/>
    <cellStyle name="20% - Акцент3 4 4 4 5" xfId="14974"/>
    <cellStyle name="20% - Акцент3 4 4 4 6" xfId="14975"/>
    <cellStyle name="20% - Акцент3 4 4 4 7" xfId="14976"/>
    <cellStyle name="20% - Акцент3 4 4 5" xfId="14977"/>
    <cellStyle name="20% - Акцент3 4 4 5 2" xfId="14978"/>
    <cellStyle name="20% - Акцент3 4 4 5 3" xfId="14979"/>
    <cellStyle name="20% - Акцент3 4 4 6" xfId="14980"/>
    <cellStyle name="20% - Акцент3 4 4 7" xfId="14981"/>
    <cellStyle name="20% - Акцент3 4 4 8" xfId="14982"/>
    <cellStyle name="20% - Акцент3 4 4 9" xfId="14983"/>
    <cellStyle name="20% - Акцент3 4 5" xfId="14984"/>
    <cellStyle name="20% - Акцент3 4 5 2" xfId="14985"/>
    <cellStyle name="20% - Акцент3 4 5 2 2" xfId="14986"/>
    <cellStyle name="20% - Акцент3 4 5 2 2 2" xfId="14987"/>
    <cellStyle name="20% - Акцент3 4 5 2 3" xfId="14988"/>
    <cellStyle name="20% - Акцент3 4 5 2 4" xfId="14989"/>
    <cellStyle name="20% - Акцент3 4 5 2 5" xfId="14990"/>
    <cellStyle name="20% - Акцент3 4 5 2 6" xfId="14991"/>
    <cellStyle name="20% - Акцент3 4 5 2 7" xfId="14992"/>
    <cellStyle name="20% - Акцент3 4 5 3" xfId="14993"/>
    <cellStyle name="20% - Акцент3 4 5 3 2" xfId="14994"/>
    <cellStyle name="20% - Акцент3 4 5 4" xfId="14995"/>
    <cellStyle name="20% - Акцент3 4 5 5" xfId="14996"/>
    <cellStyle name="20% - Акцент3 4 5 6" xfId="14997"/>
    <cellStyle name="20% - Акцент3 4 5 7" xfId="14998"/>
    <cellStyle name="20% - Акцент3 4 5 8" xfId="14999"/>
    <cellStyle name="20% - Акцент3 4 5 9" xfId="15000"/>
    <cellStyle name="20% - Акцент3 4 6" xfId="15001"/>
    <cellStyle name="20% - Акцент3 4 7" xfId="15002"/>
    <cellStyle name="20% - Акцент3 4 7 2" xfId="15003"/>
    <cellStyle name="20% - Акцент3 4 7 2 2" xfId="15004"/>
    <cellStyle name="20% - Акцент3 4 7 2 3" xfId="15005"/>
    <cellStyle name="20% - Акцент3 4 7 3" xfId="15006"/>
    <cellStyle name="20% - Акцент3 4 7 4" xfId="15007"/>
    <cellStyle name="20% - Акцент3 4 7 5" xfId="15008"/>
    <cellStyle name="20% - Акцент3 4 7 6" xfId="15009"/>
    <cellStyle name="20% - Акцент3 4 7 7" xfId="15010"/>
    <cellStyle name="20% - Акцент3 4 8" xfId="15011"/>
    <cellStyle name="20% - Акцент3 4 8 2" xfId="15012"/>
    <cellStyle name="20% - Акцент3 4 8 2 2" xfId="15013"/>
    <cellStyle name="20% - Акцент3 4 8 3" xfId="15014"/>
    <cellStyle name="20% - Акцент3 4 8 4" xfId="15015"/>
    <cellStyle name="20% - Акцент3 4 8 5" xfId="15016"/>
    <cellStyle name="20% - Акцент3 4 8 6" xfId="15017"/>
    <cellStyle name="20% - Акцент3 4 8 7" xfId="15018"/>
    <cellStyle name="20% - Акцент3 4 9" xfId="15019"/>
    <cellStyle name="20% - Акцент3 5" xfId="15020"/>
    <cellStyle name="20% - Акцент3 5 2" xfId="15021"/>
    <cellStyle name="20% - Акцент3 5 3" xfId="15022"/>
    <cellStyle name="20% - Акцент3 5 3 2" xfId="15023"/>
    <cellStyle name="20% - Акцент3 5 3 2 2" xfId="15024"/>
    <cellStyle name="20% - Акцент3 5 3 2 3" xfId="15025"/>
    <cellStyle name="20% - Акцент3 5 3 3" xfId="15026"/>
    <cellStyle name="20% - Акцент3 5 3 4" xfId="15027"/>
    <cellStyle name="20% - Акцент3 5 3 5" xfId="15028"/>
    <cellStyle name="20% - Акцент3 5 3 6" xfId="15029"/>
    <cellStyle name="20% - Акцент3 5 3 7" xfId="15030"/>
    <cellStyle name="20% - Акцент3 5 4" xfId="15031"/>
    <cellStyle name="20% - Акцент3 5 4 2" xfId="15032"/>
    <cellStyle name="20% - Акцент3 5 4 2 2" xfId="15033"/>
    <cellStyle name="20% - Акцент3 5 4 3" xfId="15034"/>
    <cellStyle name="20% - Акцент3 5 4 4" xfId="15035"/>
    <cellStyle name="20% - Акцент3 5 4 5" xfId="15036"/>
    <cellStyle name="20% - Акцент3 5 4 6" xfId="15037"/>
    <cellStyle name="20% - Акцент3 5 4 7" xfId="15038"/>
    <cellStyle name="20% - Акцент3 5 5" xfId="15039"/>
    <cellStyle name="20% - Акцент3 6" xfId="15040"/>
    <cellStyle name="20% - Акцент3 6 2" xfId="15041"/>
    <cellStyle name="20% - Акцент3 6 2 2" xfId="15042"/>
    <cellStyle name="20% - Акцент3 6 3" xfId="15043"/>
    <cellStyle name="20% - Акцент3 6 4" xfId="15044"/>
    <cellStyle name="20% - Акцент3 6 5" xfId="15045"/>
    <cellStyle name="20% - Акцент3 6 6" xfId="15046"/>
    <cellStyle name="20% - Акцент3 6 7" xfId="15047"/>
    <cellStyle name="20% - Акцент3 7" xfId="15048"/>
    <cellStyle name="20% - Акцент3 8" xfId="15049"/>
    <cellStyle name="20% - Акцент3 9" xfId="15050"/>
    <cellStyle name="20% - Акцент4 2" xfId="15051"/>
    <cellStyle name="20% - Акцент4 2 10" xfId="15052"/>
    <cellStyle name="20% - Акцент4 2 10 10" xfId="15053"/>
    <cellStyle name="20% - Акцент4 2 10 2" xfId="15054"/>
    <cellStyle name="20% - Акцент4 2 10 2 2" xfId="15055"/>
    <cellStyle name="20% - Акцент4 2 10 2 2 2" xfId="15056"/>
    <cellStyle name="20% - Акцент4 2 10 2 2 2 2" xfId="15057"/>
    <cellStyle name="20% - Акцент4 2 10 2 2 3" xfId="15058"/>
    <cellStyle name="20% - Акцент4 2 10 2 2 4" xfId="15059"/>
    <cellStyle name="20% - Акцент4 2 10 2 2 5" xfId="15060"/>
    <cellStyle name="20% - Акцент4 2 10 2 2 6" xfId="15061"/>
    <cellStyle name="20% - Акцент4 2 10 2 2 7" xfId="15062"/>
    <cellStyle name="20% - Акцент4 2 10 2 3" xfId="15063"/>
    <cellStyle name="20% - Акцент4 2 10 2 3 2" xfId="15064"/>
    <cellStyle name="20% - Акцент4 2 10 2 4" xfId="15065"/>
    <cellStyle name="20% - Акцент4 2 10 2 5" xfId="15066"/>
    <cellStyle name="20% - Акцент4 2 10 2 6" xfId="15067"/>
    <cellStyle name="20% - Акцент4 2 10 2 7" xfId="15068"/>
    <cellStyle name="20% - Акцент4 2 10 2 8" xfId="15069"/>
    <cellStyle name="20% - Акцент4 2 10 2 9" xfId="15070"/>
    <cellStyle name="20% - Акцент4 2 10 3" xfId="15071"/>
    <cellStyle name="20% - Акцент4 2 10 3 2" xfId="15072"/>
    <cellStyle name="20% - Акцент4 2 10 3 2 2" xfId="15073"/>
    <cellStyle name="20% - Акцент4 2 10 3 3" xfId="15074"/>
    <cellStyle name="20% - Акцент4 2 10 3 4" xfId="15075"/>
    <cellStyle name="20% - Акцент4 2 10 3 5" xfId="15076"/>
    <cellStyle name="20% - Акцент4 2 10 3 6" xfId="15077"/>
    <cellStyle name="20% - Акцент4 2 10 3 7" xfId="15078"/>
    <cellStyle name="20% - Акцент4 2 10 4" xfId="15079"/>
    <cellStyle name="20% - Акцент4 2 10 4 2" xfId="15080"/>
    <cellStyle name="20% - Акцент4 2 10 5" xfId="15081"/>
    <cellStyle name="20% - Акцент4 2 10 6" xfId="15082"/>
    <cellStyle name="20% - Акцент4 2 10 7" xfId="15083"/>
    <cellStyle name="20% - Акцент4 2 10 8" xfId="15084"/>
    <cellStyle name="20% - Акцент4 2 10 9" xfId="15085"/>
    <cellStyle name="20% - Акцент4 2 11" xfId="15086"/>
    <cellStyle name="20% - Акцент4 2 11 10" xfId="15087"/>
    <cellStyle name="20% - Акцент4 2 11 2" xfId="15088"/>
    <cellStyle name="20% - Акцент4 2 11 2 2" xfId="15089"/>
    <cellStyle name="20% - Акцент4 2 11 2 2 2" xfId="15090"/>
    <cellStyle name="20% - Акцент4 2 11 2 2 2 2" xfId="15091"/>
    <cellStyle name="20% - Акцент4 2 11 2 2 3" xfId="15092"/>
    <cellStyle name="20% - Акцент4 2 11 2 2 4" xfId="15093"/>
    <cellStyle name="20% - Акцент4 2 11 2 2 5" xfId="15094"/>
    <cellStyle name="20% - Акцент4 2 11 2 2 6" xfId="15095"/>
    <cellStyle name="20% - Акцент4 2 11 2 2 7" xfId="15096"/>
    <cellStyle name="20% - Акцент4 2 11 2 3" xfId="15097"/>
    <cellStyle name="20% - Акцент4 2 11 2 3 2" xfId="15098"/>
    <cellStyle name="20% - Акцент4 2 11 2 4" xfId="15099"/>
    <cellStyle name="20% - Акцент4 2 11 2 5" xfId="15100"/>
    <cellStyle name="20% - Акцент4 2 11 2 6" xfId="15101"/>
    <cellStyle name="20% - Акцент4 2 11 2 7" xfId="15102"/>
    <cellStyle name="20% - Акцент4 2 11 2 8" xfId="15103"/>
    <cellStyle name="20% - Акцент4 2 11 2 9" xfId="15104"/>
    <cellStyle name="20% - Акцент4 2 11 3" xfId="15105"/>
    <cellStyle name="20% - Акцент4 2 11 3 2" xfId="15106"/>
    <cellStyle name="20% - Акцент4 2 11 3 2 2" xfId="15107"/>
    <cellStyle name="20% - Акцент4 2 11 3 3" xfId="15108"/>
    <cellStyle name="20% - Акцент4 2 11 3 4" xfId="15109"/>
    <cellStyle name="20% - Акцент4 2 11 3 5" xfId="15110"/>
    <cellStyle name="20% - Акцент4 2 11 3 6" xfId="15111"/>
    <cellStyle name="20% - Акцент4 2 11 3 7" xfId="15112"/>
    <cellStyle name="20% - Акцент4 2 11 4" xfId="15113"/>
    <cellStyle name="20% - Акцент4 2 11 4 2" xfId="15114"/>
    <cellStyle name="20% - Акцент4 2 11 5" xfId="15115"/>
    <cellStyle name="20% - Акцент4 2 11 6" xfId="15116"/>
    <cellStyle name="20% - Акцент4 2 11 7" xfId="15117"/>
    <cellStyle name="20% - Акцент4 2 11 8" xfId="15118"/>
    <cellStyle name="20% - Акцент4 2 11 9" xfId="15119"/>
    <cellStyle name="20% - Акцент4 2 12" xfId="15120"/>
    <cellStyle name="20% - Акцент4 2 12 2" xfId="15121"/>
    <cellStyle name="20% - Акцент4 2 12 2 2" xfId="15122"/>
    <cellStyle name="20% - Акцент4 2 12 2 2 2" xfId="15123"/>
    <cellStyle name="20% - Акцент4 2 12 2 3" xfId="15124"/>
    <cellStyle name="20% - Акцент4 2 12 2 4" xfId="15125"/>
    <cellStyle name="20% - Акцент4 2 12 2 5" xfId="15126"/>
    <cellStyle name="20% - Акцент4 2 12 2 6" xfId="15127"/>
    <cellStyle name="20% - Акцент4 2 12 2 7" xfId="15128"/>
    <cellStyle name="20% - Акцент4 2 12 3" xfId="15129"/>
    <cellStyle name="20% - Акцент4 2 12 3 2" xfId="15130"/>
    <cellStyle name="20% - Акцент4 2 12 4" xfId="15131"/>
    <cellStyle name="20% - Акцент4 2 12 5" xfId="15132"/>
    <cellStyle name="20% - Акцент4 2 12 6" xfId="15133"/>
    <cellStyle name="20% - Акцент4 2 12 7" xfId="15134"/>
    <cellStyle name="20% - Акцент4 2 12 8" xfId="15135"/>
    <cellStyle name="20% - Акцент4 2 12 9" xfId="15136"/>
    <cellStyle name="20% - Акцент4 2 13" xfId="15137"/>
    <cellStyle name="20% - Акцент4 2 13 2" xfId="15138"/>
    <cellStyle name="20% - Акцент4 2 13 2 2" xfId="15139"/>
    <cellStyle name="20% - Акцент4 2 13 2 2 2" xfId="15140"/>
    <cellStyle name="20% - Акцент4 2 13 2 3" xfId="15141"/>
    <cellStyle name="20% - Акцент4 2 13 2 4" xfId="15142"/>
    <cellStyle name="20% - Акцент4 2 13 2 5" xfId="15143"/>
    <cellStyle name="20% - Акцент4 2 13 2 6" xfId="15144"/>
    <cellStyle name="20% - Акцент4 2 13 2 7" xfId="15145"/>
    <cellStyle name="20% - Акцент4 2 13 3" xfId="15146"/>
    <cellStyle name="20% - Акцент4 2 13 3 2" xfId="15147"/>
    <cellStyle name="20% - Акцент4 2 13 4" xfId="15148"/>
    <cellStyle name="20% - Акцент4 2 13 5" xfId="15149"/>
    <cellStyle name="20% - Акцент4 2 13 6" xfId="15150"/>
    <cellStyle name="20% - Акцент4 2 13 7" xfId="15151"/>
    <cellStyle name="20% - Акцент4 2 13 8" xfId="15152"/>
    <cellStyle name="20% - Акцент4 2 13 9" xfId="15153"/>
    <cellStyle name="20% - Акцент4 2 14" xfId="15154"/>
    <cellStyle name="20% - Акцент4 2 14 2" xfId="15155"/>
    <cellStyle name="20% - Акцент4 2 14 2 2" xfId="15156"/>
    <cellStyle name="20% - Акцент4 2 14 2 2 2" xfId="15157"/>
    <cellStyle name="20% - Акцент4 2 14 2 3" xfId="15158"/>
    <cellStyle name="20% - Акцент4 2 14 2 4" xfId="15159"/>
    <cellStyle name="20% - Акцент4 2 14 2 5" xfId="15160"/>
    <cellStyle name="20% - Акцент4 2 14 2 6" xfId="15161"/>
    <cellStyle name="20% - Акцент4 2 14 2 7" xfId="15162"/>
    <cellStyle name="20% - Акцент4 2 14 3" xfId="15163"/>
    <cellStyle name="20% - Акцент4 2 14 3 2" xfId="15164"/>
    <cellStyle name="20% - Акцент4 2 14 4" xfId="15165"/>
    <cellStyle name="20% - Акцент4 2 14 5" xfId="15166"/>
    <cellStyle name="20% - Акцент4 2 14 6" xfId="15167"/>
    <cellStyle name="20% - Акцент4 2 14 7" xfId="15168"/>
    <cellStyle name="20% - Акцент4 2 14 8" xfId="15169"/>
    <cellStyle name="20% - Акцент4 2 14 9" xfId="15170"/>
    <cellStyle name="20% - Акцент4 2 15" xfId="15171"/>
    <cellStyle name="20% - Акцент4 2 15 2" xfId="15172"/>
    <cellStyle name="20% - Акцент4 2 15 2 2" xfId="15173"/>
    <cellStyle name="20% - Акцент4 2 15 2 2 2" xfId="15174"/>
    <cellStyle name="20% - Акцент4 2 15 2 3" xfId="15175"/>
    <cellStyle name="20% - Акцент4 2 15 2 4" xfId="15176"/>
    <cellStyle name="20% - Акцент4 2 15 2 5" xfId="15177"/>
    <cellStyle name="20% - Акцент4 2 15 2 6" xfId="15178"/>
    <cellStyle name="20% - Акцент4 2 15 2 7" xfId="15179"/>
    <cellStyle name="20% - Акцент4 2 15 3" xfId="15180"/>
    <cellStyle name="20% - Акцент4 2 15 3 2" xfId="15181"/>
    <cellStyle name="20% - Акцент4 2 15 4" xfId="15182"/>
    <cellStyle name="20% - Акцент4 2 15 5" xfId="15183"/>
    <cellStyle name="20% - Акцент4 2 15 6" xfId="15184"/>
    <cellStyle name="20% - Акцент4 2 15 7" xfId="15185"/>
    <cellStyle name="20% - Акцент4 2 15 8" xfId="15186"/>
    <cellStyle name="20% - Акцент4 2 15 9" xfId="15187"/>
    <cellStyle name="20% - Акцент4 2 16" xfId="15188"/>
    <cellStyle name="20% - Акцент4 2 16 2" xfId="15189"/>
    <cellStyle name="20% - Акцент4 2 16 2 2" xfId="15190"/>
    <cellStyle name="20% - Акцент4 2 16 2 3" xfId="15191"/>
    <cellStyle name="20% - Акцент4 2 16 3" xfId="15192"/>
    <cellStyle name="20% - Акцент4 2 16 4" xfId="15193"/>
    <cellStyle name="20% - Акцент4 2 16 5" xfId="15194"/>
    <cellStyle name="20% - Акцент4 2 16 6" xfId="15195"/>
    <cellStyle name="20% - Акцент4 2 16 7" xfId="15196"/>
    <cellStyle name="20% - Акцент4 2 17" xfId="15197"/>
    <cellStyle name="20% - Акцент4 2 17 2" xfId="15198"/>
    <cellStyle name="20% - Акцент4 2 17 2 2" xfId="15199"/>
    <cellStyle name="20% - Акцент4 2 17 3" xfId="15200"/>
    <cellStyle name="20% - Акцент4 2 17 3 2" xfId="15201"/>
    <cellStyle name="20% - Акцент4 2 17 4" xfId="15202"/>
    <cellStyle name="20% - Акцент4 2 17 5" xfId="15203"/>
    <cellStyle name="20% - Акцент4 2 17 6" xfId="15204"/>
    <cellStyle name="20% - Акцент4 2 17 7" xfId="15205"/>
    <cellStyle name="20% - Акцент4 2 18" xfId="15206"/>
    <cellStyle name="20% - Акцент4 2 18 2" xfId="15207"/>
    <cellStyle name="20% - Акцент4 2 19" xfId="15208"/>
    <cellStyle name="20% - Акцент4 2 19 2" xfId="15209"/>
    <cellStyle name="20% - Акцент4 2 2" xfId="15210"/>
    <cellStyle name="20% - Акцент4 2 2 10" xfId="15211"/>
    <cellStyle name="20% - Акцент4 2 2 10 2" xfId="15212"/>
    <cellStyle name="20% - Акцент4 2 2 10 2 2" xfId="15213"/>
    <cellStyle name="20% - Акцент4 2 2 10 2 2 2" xfId="15214"/>
    <cellStyle name="20% - Акцент4 2 2 10 2 3" xfId="15215"/>
    <cellStyle name="20% - Акцент4 2 2 10 2 4" xfId="15216"/>
    <cellStyle name="20% - Акцент4 2 2 10 2 5" xfId="15217"/>
    <cellStyle name="20% - Акцент4 2 2 10 2 6" xfId="15218"/>
    <cellStyle name="20% - Акцент4 2 2 10 2 7" xfId="15219"/>
    <cellStyle name="20% - Акцент4 2 2 10 3" xfId="15220"/>
    <cellStyle name="20% - Акцент4 2 2 10 3 2" xfId="15221"/>
    <cellStyle name="20% - Акцент4 2 2 10 4" xfId="15222"/>
    <cellStyle name="20% - Акцент4 2 2 10 5" xfId="15223"/>
    <cellStyle name="20% - Акцент4 2 2 10 6" xfId="15224"/>
    <cellStyle name="20% - Акцент4 2 2 10 7" xfId="15225"/>
    <cellStyle name="20% - Акцент4 2 2 10 8" xfId="15226"/>
    <cellStyle name="20% - Акцент4 2 2 10 9" xfId="15227"/>
    <cellStyle name="20% - Акцент4 2 2 11" xfId="15228"/>
    <cellStyle name="20% - Акцент4 2 2 11 2" xfId="15229"/>
    <cellStyle name="20% - Акцент4 2 2 11 2 2" xfId="15230"/>
    <cellStyle name="20% - Акцент4 2 2 11 2 2 2" xfId="15231"/>
    <cellStyle name="20% - Акцент4 2 2 11 2 3" xfId="15232"/>
    <cellStyle name="20% - Акцент4 2 2 11 2 4" xfId="15233"/>
    <cellStyle name="20% - Акцент4 2 2 11 2 5" xfId="15234"/>
    <cellStyle name="20% - Акцент4 2 2 11 2 6" xfId="15235"/>
    <cellStyle name="20% - Акцент4 2 2 11 2 7" xfId="15236"/>
    <cellStyle name="20% - Акцент4 2 2 11 3" xfId="15237"/>
    <cellStyle name="20% - Акцент4 2 2 11 3 2" xfId="15238"/>
    <cellStyle name="20% - Акцент4 2 2 11 4" xfId="15239"/>
    <cellStyle name="20% - Акцент4 2 2 11 5" xfId="15240"/>
    <cellStyle name="20% - Акцент4 2 2 11 6" xfId="15241"/>
    <cellStyle name="20% - Акцент4 2 2 11 7" xfId="15242"/>
    <cellStyle name="20% - Акцент4 2 2 11 8" xfId="15243"/>
    <cellStyle name="20% - Акцент4 2 2 11 9" xfId="15244"/>
    <cellStyle name="20% - Акцент4 2 2 12" xfId="15245"/>
    <cellStyle name="20% - Акцент4 2 2 12 2" xfId="15246"/>
    <cellStyle name="20% - Акцент4 2 2 12 2 2" xfId="15247"/>
    <cellStyle name="20% - Акцент4 2 2 12 2 2 2" xfId="15248"/>
    <cellStyle name="20% - Акцент4 2 2 12 2 3" xfId="15249"/>
    <cellStyle name="20% - Акцент4 2 2 12 2 4" xfId="15250"/>
    <cellStyle name="20% - Акцент4 2 2 12 2 5" xfId="15251"/>
    <cellStyle name="20% - Акцент4 2 2 12 2 6" xfId="15252"/>
    <cellStyle name="20% - Акцент4 2 2 12 2 7" xfId="15253"/>
    <cellStyle name="20% - Акцент4 2 2 12 3" xfId="15254"/>
    <cellStyle name="20% - Акцент4 2 2 12 3 2" xfId="15255"/>
    <cellStyle name="20% - Акцент4 2 2 12 4" xfId="15256"/>
    <cellStyle name="20% - Акцент4 2 2 12 5" xfId="15257"/>
    <cellStyle name="20% - Акцент4 2 2 12 6" xfId="15258"/>
    <cellStyle name="20% - Акцент4 2 2 12 7" xfId="15259"/>
    <cellStyle name="20% - Акцент4 2 2 12 8" xfId="15260"/>
    <cellStyle name="20% - Акцент4 2 2 12 9" xfId="15261"/>
    <cellStyle name="20% - Акцент4 2 2 13" xfId="15262"/>
    <cellStyle name="20% - Акцент4 2 2 13 2" xfId="15263"/>
    <cellStyle name="20% - Акцент4 2 2 13 2 2" xfId="15264"/>
    <cellStyle name="20% - Акцент4 2 2 13 2 2 2" xfId="15265"/>
    <cellStyle name="20% - Акцент4 2 2 13 2 3" xfId="15266"/>
    <cellStyle name="20% - Акцент4 2 2 13 2 4" xfId="15267"/>
    <cellStyle name="20% - Акцент4 2 2 13 2 5" xfId="15268"/>
    <cellStyle name="20% - Акцент4 2 2 13 2 6" xfId="15269"/>
    <cellStyle name="20% - Акцент4 2 2 13 2 7" xfId="15270"/>
    <cellStyle name="20% - Акцент4 2 2 13 3" xfId="15271"/>
    <cellStyle name="20% - Акцент4 2 2 13 3 2" xfId="15272"/>
    <cellStyle name="20% - Акцент4 2 2 13 4" xfId="15273"/>
    <cellStyle name="20% - Акцент4 2 2 13 5" xfId="15274"/>
    <cellStyle name="20% - Акцент4 2 2 13 6" xfId="15275"/>
    <cellStyle name="20% - Акцент4 2 2 13 7" xfId="15276"/>
    <cellStyle name="20% - Акцент4 2 2 13 8" xfId="15277"/>
    <cellStyle name="20% - Акцент4 2 2 13 9" xfId="15278"/>
    <cellStyle name="20% - Акцент4 2 2 14" xfId="15279"/>
    <cellStyle name="20% - Акцент4 2 2 14 2" xfId="15280"/>
    <cellStyle name="20% - Акцент4 2 2 14 2 2" xfId="15281"/>
    <cellStyle name="20% - Акцент4 2 2 14 2 3" xfId="15282"/>
    <cellStyle name="20% - Акцент4 2 2 14 3" xfId="15283"/>
    <cellStyle name="20% - Акцент4 2 2 14 4" xfId="15284"/>
    <cellStyle name="20% - Акцент4 2 2 14 5" xfId="15285"/>
    <cellStyle name="20% - Акцент4 2 2 14 6" xfId="15286"/>
    <cellStyle name="20% - Акцент4 2 2 14 7" xfId="15287"/>
    <cellStyle name="20% - Акцент4 2 2 15" xfId="15288"/>
    <cellStyle name="20% - Акцент4 2 2 15 2" xfId="15289"/>
    <cellStyle name="20% - Акцент4 2 2 15 2 2" xfId="15290"/>
    <cellStyle name="20% - Акцент4 2 2 15 2 3" xfId="15291"/>
    <cellStyle name="20% - Акцент4 2 2 15 3" xfId="15292"/>
    <cellStyle name="20% - Акцент4 2 2 15 4" xfId="15293"/>
    <cellStyle name="20% - Акцент4 2 2 15 5" xfId="15294"/>
    <cellStyle name="20% - Акцент4 2 2 15 6" xfId="15295"/>
    <cellStyle name="20% - Акцент4 2 2 15 7" xfId="15296"/>
    <cellStyle name="20% - Акцент4 2 2 16" xfId="15297"/>
    <cellStyle name="20% - Акцент4 2 2 16 2" xfId="15298"/>
    <cellStyle name="20% - Акцент4 2 2 16 3" xfId="15299"/>
    <cellStyle name="20% - Акцент4 2 2 17" xfId="15300"/>
    <cellStyle name="20% - Акцент4 2 2 17 2" xfId="15301"/>
    <cellStyle name="20% - Акцент4 2 2 18" xfId="15302"/>
    <cellStyle name="20% - Акцент4 2 2 19" xfId="15303"/>
    <cellStyle name="20% - Акцент4 2 2 2" xfId="15304"/>
    <cellStyle name="20% - Акцент4 2 2 2 10" xfId="15305"/>
    <cellStyle name="20% - Акцент4 2 2 2 10 2" xfId="15306"/>
    <cellStyle name="20% - Акцент4 2 2 2 10 2 2" xfId="15307"/>
    <cellStyle name="20% - Акцент4 2 2 2 10 2 2 2" xfId="15308"/>
    <cellStyle name="20% - Акцент4 2 2 2 10 2 3" xfId="15309"/>
    <cellStyle name="20% - Акцент4 2 2 2 10 2 4" xfId="15310"/>
    <cellStyle name="20% - Акцент4 2 2 2 10 2 5" xfId="15311"/>
    <cellStyle name="20% - Акцент4 2 2 2 10 2 6" xfId="15312"/>
    <cellStyle name="20% - Акцент4 2 2 2 10 2 7" xfId="15313"/>
    <cellStyle name="20% - Акцент4 2 2 2 10 3" xfId="15314"/>
    <cellStyle name="20% - Акцент4 2 2 2 10 3 2" xfId="15315"/>
    <cellStyle name="20% - Акцент4 2 2 2 10 4" xfId="15316"/>
    <cellStyle name="20% - Акцент4 2 2 2 10 5" xfId="15317"/>
    <cellStyle name="20% - Акцент4 2 2 2 10 6" xfId="15318"/>
    <cellStyle name="20% - Акцент4 2 2 2 10 7" xfId="15319"/>
    <cellStyle name="20% - Акцент4 2 2 2 10 8" xfId="15320"/>
    <cellStyle name="20% - Акцент4 2 2 2 10 9" xfId="15321"/>
    <cellStyle name="20% - Акцент4 2 2 2 11" xfId="15322"/>
    <cellStyle name="20% - Акцент4 2 2 2 11 2" xfId="15323"/>
    <cellStyle name="20% - Акцент4 2 2 2 11 2 2" xfId="15324"/>
    <cellStyle name="20% - Акцент4 2 2 2 11 2 3" xfId="15325"/>
    <cellStyle name="20% - Акцент4 2 2 2 11 3" xfId="15326"/>
    <cellStyle name="20% - Акцент4 2 2 2 11 4" xfId="15327"/>
    <cellStyle name="20% - Акцент4 2 2 2 11 5" xfId="15328"/>
    <cellStyle name="20% - Акцент4 2 2 2 11 6" xfId="15329"/>
    <cellStyle name="20% - Акцент4 2 2 2 11 7" xfId="15330"/>
    <cellStyle name="20% - Акцент4 2 2 2 12" xfId="15331"/>
    <cellStyle name="20% - Акцент4 2 2 2 12 2" xfId="15332"/>
    <cellStyle name="20% - Акцент4 2 2 2 12 2 2" xfId="15333"/>
    <cellStyle name="20% - Акцент4 2 2 2 12 2 3" xfId="15334"/>
    <cellStyle name="20% - Акцент4 2 2 2 12 3" xfId="15335"/>
    <cellStyle name="20% - Акцент4 2 2 2 12 4" xfId="15336"/>
    <cellStyle name="20% - Акцент4 2 2 2 12 5" xfId="15337"/>
    <cellStyle name="20% - Акцент4 2 2 2 12 6" xfId="15338"/>
    <cellStyle name="20% - Акцент4 2 2 2 12 7" xfId="15339"/>
    <cellStyle name="20% - Акцент4 2 2 2 13" xfId="15340"/>
    <cellStyle name="20% - Акцент4 2 2 2 13 2" xfId="15341"/>
    <cellStyle name="20% - Акцент4 2 2 2 13 3" xfId="15342"/>
    <cellStyle name="20% - Акцент4 2 2 2 14" xfId="15343"/>
    <cellStyle name="20% - Акцент4 2 2 2 14 2" xfId="15344"/>
    <cellStyle name="20% - Акцент4 2 2 2 15" xfId="15345"/>
    <cellStyle name="20% - Акцент4 2 2 2 16" xfId="15346"/>
    <cellStyle name="20% - Акцент4 2 2 2 17" xfId="15347"/>
    <cellStyle name="20% - Акцент4 2 2 2 18" xfId="15348"/>
    <cellStyle name="20% - Акцент4 2 2 2 19" xfId="15349"/>
    <cellStyle name="20% - Акцент4 2 2 2 2" xfId="15350"/>
    <cellStyle name="20% - Акцент4 2 2 2 2 10" xfId="15351"/>
    <cellStyle name="20% - Акцент4 2 2 2 2 10 2" xfId="15352"/>
    <cellStyle name="20% - Акцент4 2 2 2 2 11" xfId="15353"/>
    <cellStyle name="20% - Акцент4 2 2 2 2 12" xfId="15354"/>
    <cellStyle name="20% - Акцент4 2 2 2 2 13" xfId="15355"/>
    <cellStyle name="20% - Акцент4 2 2 2 2 14" xfId="15356"/>
    <cellStyle name="20% - Акцент4 2 2 2 2 15" xfId="15357"/>
    <cellStyle name="20% - Акцент4 2 2 2 2 2" xfId="15358"/>
    <cellStyle name="20% - Акцент4 2 2 2 2 2 10" xfId="15359"/>
    <cellStyle name="20% - Акцент4 2 2 2 2 2 2" xfId="15360"/>
    <cellStyle name="20% - Акцент4 2 2 2 2 2 2 2" xfId="15361"/>
    <cellStyle name="20% - Акцент4 2 2 2 2 2 2 2 2" xfId="15362"/>
    <cellStyle name="20% - Акцент4 2 2 2 2 2 2 2 2 2" xfId="15363"/>
    <cellStyle name="20% - Акцент4 2 2 2 2 2 2 2 3" xfId="15364"/>
    <cellStyle name="20% - Акцент4 2 2 2 2 2 2 2 4" xfId="15365"/>
    <cellStyle name="20% - Акцент4 2 2 2 2 2 2 2 5" xfId="15366"/>
    <cellStyle name="20% - Акцент4 2 2 2 2 2 2 2 6" xfId="15367"/>
    <cellStyle name="20% - Акцент4 2 2 2 2 2 2 2 7" xfId="15368"/>
    <cellStyle name="20% - Акцент4 2 2 2 2 2 2 3" xfId="15369"/>
    <cellStyle name="20% - Акцент4 2 2 2 2 2 2 3 2" xfId="15370"/>
    <cellStyle name="20% - Акцент4 2 2 2 2 2 2 4" xfId="15371"/>
    <cellStyle name="20% - Акцент4 2 2 2 2 2 2 5" xfId="15372"/>
    <cellStyle name="20% - Акцент4 2 2 2 2 2 2 6" xfId="15373"/>
    <cellStyle name="20% - Акцент4 2 2 2 2 2 2 7" xfId="15374"/>
    <cellStyle name="20% - Акцент4 2 2 2 2 2 2 8" xfId="15375"/>
    <cellStyle name="20% - Акцент4 2 2 2 2 2 2 9" xfId="15376"/>
    <cellStyle name="20% - Акцент4 2 2 2 2 2 3" xfId="15377"/>
    <cellStyle name="20% - Акцент4 2 2 2 2 2 3 2" xfId="15378"/>
    <cellStyle name="20% - Акцент4 2 2 2 2 2 3 2 2" xfId="15379"/>
    <cellStyle name="20% - Акцент4 2 2 2 2 2 3 3" xfId="15380"/>
    <cellStyle name="20% - Акцент4 2 2 2 2 2 3 4" xfId="15381"/>
    <cellStyle name="20% - Акцент4 2 2 2 2 2 3 5" xfId="15382"/>
    <cellStyle name="20% - Акцент4 2 2 2 2 2 3 6" xfId="15383"/>
    <cellStyle name="20% - Акцент4 2 2 2 2 2 3 7" xfId="15384"/>
    <cellStyle name="20% - Акцент4 2 2 2 2 2 4" xfId="15385"/>
    <cellStyle name="20% - Акцент4 2 2 2 2 2 4 2" xfId="15386"/>
    <cellStyle name="20% - Акцент4 2 2 2 2 2 5" xfId="15387"/>
    <cellStyle name="20% - Акцент4 2 2 2 2 2 6" xfId="15388"/>
    <cellStyle name="20% - Акцент4 2 2 2 2 2 7" xfId="15389"/>
    <cellStyle name="20% - Акцент4 2 2 2 2 2 8" xfId="15390"/>
    <cellStyle name="20% - Акцент4 2 2 2 2 2 9" xfId="15391"/>
    <cellStyle name="20% - Акцент4 2 2 2 2 3" xfId="15392"/>
    <cellStyle name="20% - Акцент4 2 2 2 2 3 10" xfId="15393"/>
    <cellStyle name="20% - Акцент4 2 2 2 2 3 2" xfId="15394"/>
    <cellStyle name="20% - Акцент4 2 2 2 2 3 2 2" xfId="15395"/>
    <cellStyle name="20% - Акцент4 2 2 2 2 3 2 2 2" xfId="15396"/>
    <cellStyle name="20% - Акцент4 2 2 2 2 3 2 2 2 2" xfId="15397"/>
    <cellStyle name="20% - Акцент4 2 2 2 2 3 2 2 3" xfId="15398"/>
    <cellStyle name="20% - Акцент4 2 2 2 2 3 2 2 4" xfId="15399"/>
    <cellStyle name="20% - Акцент4 2 2 2 2 3 2 2 5" xfId="15400"/>
    <cellStyle name="20% - Акцент4 2 2 2 2 3 2 2 6" xfId="15401"/>
    <cellStyle name="20% - Акцент4 2 2 2 2 3 2 2 7" xfId="15402"/>
    <cellStyle name="20% - Акцент4 2 2 2 2 3 2 3" xfId="15403"/>
    <cellStyle name="20% - Акцент4 2 2 2 2 3 2 3 2" xfId="15404"/>
    <cellStyle name="20% - Акцент4 2 2 2 2 3 2 4" xfId="15405"/>
    <cellStyle name="20% - Акцент4 2 2 2 2 3 2 5" xfId="15406"/>
    <cellStyle name="20% - Акцент4 2 2 2 2 3 2 6" xfId="15407"/>
    <cellStyle name="20% - Акцент4 2 2 2 2 3 2 7" xfId="15408"/>
    <cellStyle name="20% - Акцент4 2 2 2 2 3 2 8" xfId="15409"/>
    <cellStyle name="20% - Акцент4 2 2 2 2 3 2 9" xfId="15410"/>
    <cellStyle name="20% - Акцент4 2 2 2 2 3 3" xfId="15411"/>
    <cellStyle name="20% - Акцент4 2 2 2 2 3 3 2" xfId="15412"/>
    <cellStyle name="20% - Акцент4 2 2 2 2 3 3 2 2" xfId="15413"/>
    <cellStyle name="20% - Акцент4 2 2 2 2 3 3 3" xfId="15414"/>
    <cellStyle name="20% - Акцент4 2 2 2 2 3 3 4" xfId="15415"/>
    <cellStyle name="20% - Акцент4 2 2 2 2 3 3 5" xfId="15416"/>
    <cellStyle name="20% - Акцент4 2 2 2 2 3 3 6" xfId="15417"/>
    <cellStyle name="20% - Акцент4 2 2 2 2 3 3 7" xfId="15418"/>
    <cellStyle name="20% - Акцент4 2 2 2 2 3 4" xfId="15419"/>
    <cellStyle name="20% - Акцент4 2 2 2 2 3 4 2" xfId="15420"/>
    <cellStyle name="20% - Акцент4 2 2 2 2 3 5" xfId="15421"/>
    <cellStyle name="20% - Акцент4 2 2 2 2 3 6" xfId="15422"/>
    <cellStyle name="20% - Акцент4 2 2 2 2 3 7" xfId="15423"/>
    <cellStyle name="20% - Акцент4 2 2 2 2 3 8" xfId="15424"/>
    <cellStyle name="20% - Акцент4 2 2 2 2 3 9" xfId="15425"/>
    <cellStyle name="20% - Акцент4 2 2 2 2 4" xfId="15426"/>
    <cellStyle name="20% - Акцент4 2 2 2 2 4 10" xfId="15427"/>
    <cellStyle name="20% - Акцент4 2 2 2 2 4 2" xfId="15428"/>
    <cellStyle name="20% - Акцент4 2 2 2 2 4 2 2" xfId="15429"/>
    <cellStyle name="20% - Акцент4 2 2 2 2 4 2 2 2" xfId="15430"/>
    <cellStyle name="20% - Акцент4 2 2 2 2 4 2 2 2 2" xfId="15431"/>
    <cellStyle name="20% - Акцент4 2 2 2 2 4 2 2 3" xfId="15432"/>
    <cellStyle name="20% - Акцент4 2 2 2 2 4 2 2 4" xfId="15433"/>
    <cellStyle name="20% - Акцент4 2 2 2 2 4 2 2 5" xfId="15434"/>
    <cellStyle name="20% - Акцент4 2 2 2 2 4 2 2 6" xfId="15435"/>
    <cellStyle name="20% - Акцент4 2 2 2 2 4 2 2 7" xfId="15436"/>
    <cellStyle name="20% - Акцент4 2 2 2 2 4 2 3" xfId="15437"/>
    <cellStyle name="20% - Акцент4 2 2 2 2 4 2 3 2" xfId="15438"/>
    <cellStyle name="20% - Акцент4 2 2 2 2 4 2 4" xfId="15439"/>
    <cellStyle name="20% - Акцент4 2 2 2 2 4 2 5" xfId="15440"/>
    <cellStyle name="20% - Акцент4 2 2 2 2 4 2 6" xfId="15441"/>
    <cellStyle name="20% - Акцент4 2 2 2 2 4 2 7" xfId="15442"/>
    <cellStyle name="20% - Акцент4 2 2 2 2 4 2 8" xfId="15443"/>
    <cellStyle name="20% - Акцент4 2 2 2 2 4 2 9" xfId="15444"/>
    <cellStyle name="20% - Акцент4 2 2 2 2 4 3" xfId="15445"/>
    <cellStyle name="20% - Акцент4 2 2 2 2 4 3 2" xfId="15446"/>
    <cellStyle name="20% - Акцент4 2 2 2 2 4 3 2 2" xfId="15447"/>
    <cellStyle name="20% - Акцент4 2 2 2 2 4 3 3" xfId="15448"/>
    <cellStyle name="20% - Акцент4 2 2 2 2 4 3 4" xfId="15449"/>
    <cellStyle name="20% - Акцент4 2 2 2 2 4 3 5" xfId="15450"/>
    <cellStyle name="20% - Акцент4 2 2 2 2 4 3 6" xfId="15451"/>
    <cellStyle name="20% - Акцент4 2 2 2 2 4 3 7" xfId="15452"/>
    <cellStyle name="20% - Акцент4 2 2 2 2 4 4" xfId="15453"/>
    <cellStyle name="20% - Акцент4 2 2 2 2 4 4 2" xfId="15454"/>
    <cellStyle name="20% - Акцент4 2 2 2 2 4 5" xfId="15455"/>
    <cellStyle name="20% - Акцент4 2 2 2 2 4 6" xfId="15456"/>
    <cellStyle name="20% - Акцент4 2 2 2 2 4 7" xfId="15457"/>
    <cellStyle name="20% - Акцент4 2 2 2 2 4 8" xfId="15458"/>
    <cellStyle name="20% - Акцент4 2 2 2 2 4 9" xfId="15459"/>
    <cellStyle name="20% - Акцент4 2 2 2 2 5" xfId="15460"/>
    <cellStyle name="20% - Акцент4 2 2 2 2 5 2" xfId="15461"/>
    <cellStyle name="20% - Акцент4 2 2 2 2 5 2 2" xfId="15462"/>
    <cellStyle name="20% - Акцент4 2 2 2 2 5 2 2 2" xfId="15463"/>
    <cellStyle name="20% - Акцент4 2 2 2 2 5 2 3" xfId="15464"/>
    <cellStyle name="20% - Акцент4 2 2 2 2 5 2 4" xfId="15465"/>
    <cellStyle name="20% - Акцент4 2 2 2 2 5 2 5" xfId="15466"/>
    <cellStyle name="20% - Акцент4 2 2 2 2 5 2 6" xfId="15467"/>
    <cellStyle name="20% - Акцент4 2 2 2 2 5 2 7" xfId="15468"/>
    <cellStyle name="20% - Акцент4 2 2 2 2 5 3" xfId="15469"/>
    <cellStyle name="20% - Акцент4 2 2 2 2 5 3 2" xfId="15470"/>
    <cellStyle name="20% - Акцент4 2 2 2 2 5 4" xfId="15471"/>
    <cellStyle name="20% - Акцент4 2 2 2 2 5 5" xfId="15472"/>
    <cellStyle name="20% - Акцент4 2 2 2 2 5 6" xfId="15473"/>
    <cellStyle name="20% - Акцент4 2 2 2 2 5 7" xfId="15474"/>
    <cellStyle name="20% - Акцент4 2 2 2 2 5 8" xfId="15475"/>
    <cellStyle name="20% - Акцент4 2 2 2 2 5 9" xfId="15476"/>
    <cellStyle name="20% - Акцент4 2 2 2 2 6" xfId="15477"/>
    <cellStyle name="20% - Акцент4 2 2 2 2 6 2" xfId="15478"/>
    <cellStyle name="20% - Акцент4 2 2 2 2 6 2 2" xfId="15479"/>
    <cellStyle name="20% - Акцент4 2 2 2 2 6 2 2 2" xfId="15480"/>
    <cellStyle name="20% - Акцент4 2 2 2 2 6 2 3" xfId="15481"/>
    <cellStyle name="20% - Акцент4 2 2 2 2 6 2 4" xfId="15482"/>
    <cellStyle name="20% - Акцент4 2 2 2 2 6 2 5" xfId="15483"/>
    <cellStyle name="20% - Акцент4 2 2 2 2 6 2 6" xfId="15484"/>
    <cellStyle name="20% - Акцент4 2 2 2 2 6 2 7" xfId="15485"/>
    <cellStyle name="20% - Акцент4 2 2 2 2 6 3" xfId="15486"/>
    <cellStyle name="20% - Акцент4 2 2 2 2 6 3 2" xfId="15487"/>
    <cellStyle name="20% - Акцент4 2 2 2 2 6 4" xfId="15488"/>
    <cellStyle name="20% - Акцент4 2 2 2 2 6 5" xfId="15489"/>
    <cellStyle name="20% - Акцент4 2 2 2 2 6 6" xfId="15490"/>
    <cellStyle name="20% - Акцент4 2 2 2 2 6 7" xfId="15491"/>
    <cellStyle name="20% - Акцент4 2 2 2 2 6 8" xfId="15492"/>
    <cellStyle name="20% - Акцент4 2 2 2 2 6 9" xfId="15493"/>
    <cellStyle name="20% - Акцент4 2 2 2 2 7" xfId="15494"/>
    <cellStyle name="20% - Акцент4 2 2 2 2 7 2" xfId="15495"/>
    <cellStyle name="20% - Акцент4 2 2 2 2 7 2 2" xfId="15496"/>
    <cellStyle name="20% - Акцент4 2 2 2 2 7 2 3" xfId="15497"/>
    <cellStyle name="20% - Акцент4 2 2 2 2 7 3" xfId="15498"/>
    <cellStyle name="20% - Акцент4 2 2 2 2 7 4" xfId="15499"/>
    <cellStyle name="20% - Акцент4 2 2 2 2 7 5" xfId="15500"/>
    <cellStyle name="20% - Акцент4 2 2 2 2 7 6" xfId="15501"/>
    <cellStyle name="20% - Акцент4 2 2 2 2 7 7" xfId="15502"/>
    <cellStyle name="20% - Акцент4 2 2 2 2 8" xfId="15503"/>
    <cellStyle name="20% - Акцент4 2 2 2 2 8 2" xfId="15504"/>
    <cellStyle name="20% - Акцент4 2 2 2 2 8 2 2" xfId="15505"/>
    <cellStyle name="20% - Акцент4 2 2 2 2 8 2 3" xfId="15506"/>
    <cellStyle name="20% - Акцент4 2 2 2 2 8 3" xfId="15507"/>
    <cellStyle name="20% - Акцент4 2 2 2 2 8 4" xfId="15508"/>
    <cellStyle name="20% - Акцент4 2 2 2 2 8 5" xfId="15509"/>
    <cellStyle name="20% - Акцент4 2 2 2 2 8 6" xfId="15510"/>
    <cellStyle name="20% - Акцент4 2 2 2 2 8 7" xfId="15511"/>
    <cellStyle name="20% - Акцент4 2 2 2 2 9" xfId="15512"/>
    <cellStyle name="20% - Акцент4 2 2 2 2 9 2" xfId="15513"/>
    <cellStyle name="20% - Акцент4 2 2 2 2 9 3" xfId="15514"/>
    <cellStyle name="20% - Акцент4 2 2 2 3" xfId="15515"/>
    <cellStyle name="20% - Акцент4 2 2 2 3 10" xfId="15516"/>
    <cellStyle name="20% - Акцент4 2 2 2 3 11" xfId="15517"/>
    <cellStyle name="20% - Акцент4 2 2 2 3 12" xfId="15518"/>
    <cellStyle name="20% - Акцент4 2 2 2 3 13" xfId="15519"/>
    <cellStyle name="20% - Акцент4 2 2 2 3 2" xfId="15520"/>
    <cellStyle name="20% - Акцент4 2 2 2 3 2 10" xfId="15521"/>
    <cellStyle name="20% - Акцент4 2 2 2 3 2 2" xfId="15522"/>
    <cellStyle name="20% - Акцент4 2 2 2 3 2 2 2" xfId="15523"/>
    <cellStyle name="20% - Акцент4 2 2 2 3 2 2 2 2" xfId="15524"/>
    <cellStyle name="20% - Акцент4 2 2 2 3 2 2 2 2 2" xfId="15525"/>
    <cellStyle name="20% - Акцент4 2 2 2 3 2 2 2 3" xfId="15526"/>
    <cellStyle name="20% - Акцент4 2 2 2 3 2 2 2 4" xfId="15527"/>
    <cellStyle name="20% - Акцент4 2 2 2 3 2 2 2 5" xfId="15528"/>
    <cellStyle name="20% - Акцент4 2 2 2 3 2 2 2 6" xfId="15529"/>
    <cellStyle name="20% - Акцент4 2 2 2 3 2 2 2 7" xfId="15530"/>
    <cellStyle name="20% - Акцент4 2 2 2 3 2 2 3" xfId="15531"/>
    <cellStyle name="20% - Акцент4 2 2 2 3 2 2 3 2" xfId="15532"/>
    <cellStyle name="20% - Акцент4 2 2 2 3 2 2 4" xfId="15533"/>
    <cellStyle name="20% - Акцент4 2 2 2 3 2 2 5" xfId="15534"/>
    <cellStyle name="20% - Акцент4 2 2 2 3 2 2 6" xfId="15535"/>
    <cellStyle name="20% - Акцент4 2 2 2 3 2 2 7" xfId="15536"/>
    <cellStyle name="20% - Акцент4 2 2 2 3 2 2 8" xfId="15537"/>
    <cellStyle name="20% - Акцент4 2 2 2 3 2 2 9" xfId="15538"/>
    <cellStyle name="20% - Акцент4 2 2 2 3 2 3" xfId="15539"/>
    <cellStyle name="20% - Акцент4 2 2 2 3 2 3 2" xfId="15540"/>
    <cellStyle name="20% - Акцент4 2 2 2 3 2 3 2 2" xfId="15541"/>
    <cellStyle name="20% - Акцент4 2 2 2 3 2 3 3" xfId="15542"/>
    <cellStyle name="20% - Акцент4 2 2 2 3 2 3 4" xfId="15543"/>
    <cellStyle name="20% - Акцент4 2 2 2 3 2 3 5" xfId="15544"/>
    <cellStyle name="20% - Акцент4 2 2 2 3 2 3 6" xfId="15545"/>
    <cellStyle name="20% - Акцент4 2 2 2 3 2 3 7" xfId="15546"/>
    <cellStyle name="20% - Акцент4 2 2 2 3 2 4" xfId="15547"/>
    <cellStyle name="20% - Акцент4 2 2 2 3 2 4 2" xfId="15548"/>
    <cellStyle name="20% - Акцент4 2 2 2 3 2 5" xfId="15549"/>
    <cellStyle name="20% - Акцент4 2 2 2 3 2 6" xfId="15550"/>
    <cellStyle name="20% - Акцент4 2 2 2 3 2 7" xfId="15551"/>
    <cellStyle name="20% - Акцент4 2 2 2 3 2 8" xfId="15552"/>
    <cellStyle name="20% - Акцент4 2 2 2 3 2 9" xfId="15553"/>
    <cellStyle name="20% - Акцент4 2 2 2 3 3" xfId="15554"/>
    <cellStyle name="20% - Акцент4 2 2 2 3 3 10" xfId="15555"/>
    <cellStyle name="20% - Акцент4 2 2 2 3 3 2" xfId="15556"/>
    <cellStyle name="20% - Акцент4 2 2 2 3 3 2 2" xfId="15557"/>
    <cellStyle name="20% - Акцент4 2 2 2 3 3 2 2 2" xfId="15558"/>
    <cellStyle name="20% - Акцент4 2 2 2 3 3 2 2 2 2" xfId="15559"/>
    <cellStyle name="20% - Акцент4 2 2 2 3 3 2 2 3" xfId="15560"/>
    <cellStyle name="20% - Акцент4 2 2 2 3 3 2 2 4" xfId="15561"/>
    <cellStyle name="20% - Акцент4 2 2 2 3 3 2 2 5" xfId="15562"/>
    <cellStyle name="20% - Акцент4 2 2 2 3 3 2 2 6" xfId="15563"/>
    <cellStyle name="20% - Акцент4 2 2 2 3 3 2 2 7" xfId="15564"/>
    <cellStyle name="20% - Акцент4 2 2 2 3 3 2 3" xfId="15565"/>
    <cellStyle name="20% - Акцент4 2 2 2 3 3 2 3 2" xfId="15566"/>
    <cellStyle name="20% - Акцент4 2 2 2 3 3 2 4" xfId="15567"/>
    <cellStyle name="20% - Акцент4 2 2 2 3 3 2 5" xfId="15568"/>
    <cellStyle name="20% - Акцент4 2 2 2 3 3 2 6" xfId="15569"/>
    <cellStyle name="20% - Акцент4 2 2 2 3 3 2 7" xfId="15570"/>
    <cellStyle name="20% - Акцент4 2 2 2 3 3 2 8" xfId="15571"/>
    <cellStyle name="20% - Акцент4 2 2 2 3 3 2 9" xfId="15572"/>
    <cellStyle name="20% - Акцент4 2 2 2 3 3 3" xfId="15573"/>
    <cellStyle name="20% - Акцент4 2 2 2 3 3 3 2" xfId="15574"/>
    <cellStyle name="20% - Акцент4 2 2 2 3 3 3 2 2" xfId="15575"/>
    <cellStyle name="20% - Акцент4 2 2 2 3 3 3 3" xfId="15576"/>
    <cellStyle name="20% - Акцент4 2 2 2 3 3 3 4" xfId="15577"/>
    <cellStyle name="20% - Акцент4 2 2 2 3 3 3 5" xfId="15578"/>
    <cellStyle name="20% - Акцент4 2 2 2 3 3 3 6" xfId="15579"/>
    <cellStyle name="20% - Акцент4 2 2 2 3 3 3 7" xfId="15580"/>
    <cellStyle name="20% - Акцент4 2 2 2 3 3 4" xfId="15581"/>
    <cellStyle name="20% - Акцент4 2 2 2 3 3 4 2" xfId="15582"/>
    <cellStyle name="20% - Акцент4 2 2 2 3 3 5" xfId="15583"/>
    <cellStyle name="20% - Акцент4 2 2 2 3 3 6" xfId="15584"/>
    <cellStyle name="20% - Акцент4 2 2 2 3 3 7" xfId="15585"/>
    <cellStyle name="20% - Акцент4 2 2 2 3 3 8" xfId="15586"/>
    <cellStyle name="20% - Акцент4 2 2 2 3 3 9" xfId="15587"/>
    <cellStyle name="20% - Акцент4 2 2 2 3 4" xfId="15588"/>
    <cellStyle name="20% - Акцент4 2 2 2 3 4 2" xfId="15589"/>
    <cellStyle name="20% - Акцент4 2 2 2 3 4 2 2" xfId="15590"/>
    <cellStyle name="20% - Акцент4 2 2 2 3 4 2 2 2" xfId="15591"/>
    <cellStyle name="20% - Акцент4 2 2 2 3 4 2 3" xfId="15592"/>
    <cellStyle name="20% - Акцент4 2 2 2 3 4 2 4" xfId="15593"/>
    <cellStyle name="20% - Акцент4 2 2 2 3 4 2 5" xfId="15594"/>
    <cellStyle name="20% - Акцент4 2 2 2 3 4 2 6" xfId="15595"/>
    <cellStyle name="20% - Акцент4 2 2 2 3 4 2 7" xfId="15596"/>
    <cellStyle name="20% - Акцент4 2 2 2 3 4 3" xfId="15597"/>
    <cellStyle name="20% - Акцент4 2 2 2 3 4 3 2" xfId="15598"/>
    <cellStyle name="20% - Акцент4 2 2 2 3 4 4" xfId="15599"/>
    <cellStyle name="20% - Акцент4 2 2 2 3 4 5" xfId="15600"/>
    <cellStyle name="20% - Акцент4 2 2 2 3 4 6" xfId="15601"/>
    <cellStyle name="20% - Акцент4 2 2 2 3 4 7" xfId="15602"/>
    <cellStyle name="20% - Акцент4 2 2 2 3 4 8" xfId="15603"/>
    <cellStyle name="20% - Акцент4 2 2 2 3 4 9" xfId="15604"/>
    <cellStyle name="20% - Акцент4 2 2 2 3 5" xfId="15605"/>
    <cellStyle name="20% - Акцент4 2 2 2 3 5 2" xfId="15606"/>
    <cellStyle name="20% - Акцент4 2 2 2 3 5 2 2" xfId="15607"/>
    <cellStyle name="20% - Акцент4 2 2 2 3 5 2 2 2" xfId="15608"/>
    <cellStyle name="20% - Акцент4 2 2 2 3 5 2 3" xfId="15609"/>
    <cellStyle name="20% - Акцент4 2 2 2 3 5 2 4" xfId="15610"/>
    <cellStyle name="20% - Акцент4 2 2 2 3 5 2 5" xfId="15611"/>
    <cellStyle name="20% - Акцент4 2 2 2 3 5 2 6" xfId="15612"/>
    <cellStyle name="20% - Акцент4 2 2 2 3 5 2 7" xfId="15613"/>
    <cellStyle name="20% - Акцент4 2 2 2 3 5 3" xfId="15614"/>
    <cellStyle name="20% - Акцент4 2 2 2 3 5 3 2" xfId="15615"/>
    <cellStyle name="20% - Акцент4 2 2 2 3 5 4" xfId="15616"/>
    <cellStyle name="20% - Акцент4 2 2 2 3 5 5" xfId="15617"/>
    <cellStyle name="20% - Акцент4 2 2 2 3 5 6" xfId="15618"/>
    <cellStyle name="20% - Акцент4 2 2 2 3 5 7" xfId="15619"/>
    <cellStyle name="20% - Акцент4 2 2 2 3 5 8" xfId="15620"/>
    <cellStyle name="20% - Акцент4 2 2 2 3 5 9" xfId="15621"/>
    <cellStyle name="20% - Акцент4 2 2 2 3 6" xfId="15622"/>
    <cellStyle name="20% - Акцент4 2 2 2 3 6 2" xfId="15623"/>
    <cellStyle name="20% - Акцент4 2 2 2 3 6 2 2" xfId="15624"/>
    <cellStyle name="20% - Акцент4 2 2 2 3 6 3" xfId="15625"/>
    <cellStyle name="20% - Акцент4 2 2 2 3 6 4" xfId="15626"/>
    <cellStyle name="20% - Акцент4 2 2 2 3 6 5" xfId="15627"/>
    <cellStyle name="20% - Акцент4 2 2 2 3 6 6" xfId="15628"/>
    <cellStyle name="20% - Акцент4 2 2 2 3 6 7" xfId="15629"/>
    <cellStyle name="20% - Акцент4 2 2 2 3 7" xfId="15630"/>
    <cellStyle name="20% - Акцент4 2 2 2 3 7 2" xfId="15631"/>
    <cellStyle name="20% - Акцент4 2 2 2 3 8" xfId="15632"/>
    <cellStyle name="20% - Акцент4 2 2 2 3 9" xfId="15633"/>
    <cellStyle name="20% - Акцент4 2 2 2 4" xfId="15634"/>
    <cellStyle name="20% - Акцент4 2 2 2 4 10" xfId="15635"/>
    <cellStyle name="20% - Акцент4 2 2 2 4 11" xfId="15636"/>
    <cellStyle name="20% - Акцент4 2 2 2 4 12" xfId="15637"/>
    <cellStyle name="20% - Акцент4 2 2 2 4 13" xfId="15638"/>
    <cellStyle name="20% - Акцент4 2 2 2 4 2" xfId="15639"/>
    <cellStyle name="20% - Акцент4 2 2 2 4 2 10" xfId="15640"/>
    <cellStyle name="20% - Акцент4 2 2 2 4 2 2" xfId="15641"/>
    <cellStyle name="20% - Акцент4 2 2 2 4 2 2 2" xfId="15642"/>
    <cellStyle name="20% - Акцент4 2 2 2 4 2 2 2 2" xfId="15643"/>
    <cellStyle name="20% - Акцент4 2 2 2 4 2 2 2 2 2" xfId="15644"/>
    <cellStyle name="20% - Акцент4 2 2 2 4 2 2 2 3" xfId="15645"/>
    <cellStyle name="20% - Акцент4 2 2 2 4 2 2 2 4" xfId="15646"/>
    <cellStyle name="20% - Акцент4 2 2 2 4 2 2 2 5" xfId="15647"/>
    <cellStyle name="20% - Акцент4 2 2 2 4 2 2 2 6" xfId="15648"/>
    <cellStyle name="20% - Акцент4 2 2 2 4 2 2 2 7" xfId="15649"/>
    <cellStyle name="20% - Акцент4 2 2 2 4 2 2 3" xfId="15650"/>
    <cellStyle name="20% - Акцент4 2 2 2 4 2 2 3 2" xfId="15651"/>
    <cellStyle name="20% - Акцент4 2 2 2 4 2 2 4" xfId="15652"/>
    <cellStyle name="20% - Акцент4 2 2 2 4 2 2 5" xfId="15653"/>
    <cellStyle name="20% - Акцент4 2 2 2 4 2 2 6" xfId="15654"/>
    <cellStyle name="20% - Акцент4 2 2 2 4 2 2 7" xfId="15655"/>
    <cellStyle name="20% - Акцент4 2 2 2 4 2 2 8" xfId="15656"/>
    <cellStyle name="20% - Акцент4 2 2 2 4 2 2 9" xfId="15657"/>
    <cellStyle name="20% - Акцент4 2 2 2 4 2 3" xfId="15658"/>
    <cellStyle name="20% - Акцент4 2 2 2 4 2 3 2" xfId="15659"/>
    <cellStyle name="20% - Акцент4 2 2 2 4 2 3 2 2" xfId="15660"/>
    <cellStyle name="20% - Акцент4 2 2 2 4 2 3 3" xfId="15661"/>
    <cellStyle name="20% - Акцент4 2 2 2 4 2 3 4" xfId="15662"/>
    <cellStyle name="20% - Акцент4 2 2 2 4 2 3 5" xfId="15663"/>
    <cellStyle name="20% - Акцент4 2 2 2 4 2 3 6" xfId="15664"/>
    <cellStyle name="20% - Акцент4 2 2 2 4 2 3 7" xfId="15665"/>
    <cellStyle name="20% - Акцент4 2 2 2 4 2 4" xfId="15666"/>
    <cellStyle name="20% - Акцент4 2 2 2 4 2 4 2" xfId="15667"/>
    <cellStyle name="20% - Акцент4 2 2 2 4 2 5" xfId="15668"/>
    <cellStyle name="20% - Акцент4 2 2 2 4 2 6" xfId="15669"/>
    <cellStyle name="20% - Акцент4 2 2 2 4 2 7" xfId="15670"/>
    <cellStyle name="20% - Акцент4 2 2 2 4 2 8" xfId="15671"/>
    <cellStyle name="20% - Акцент4 2 2 2 4 2 9" xfId="15672"/>
    <cellStyle name="20% - Акцент4 2 2 2 4 3" xfId="15673"/>
    <cellStyle name="20% - Акцент4 2 2 2 4 3 10" xfId="15674"/>
    <cellStyle name="20% - Акцент4 2 2 2 4 3 2" xfId="15675"/>
    <cellStyle name="20% - Акцент4 2 2 2 4 3 2 2" xfId="15676"/>
    <cellStyle name="20% - Акцент4 2 2 2 4 3 2 2 2" xfId="15677"/>
    <cellStyle name="20% - Акцент4 2 2 2 4 3 2 2 2 2" xfId="15678"/>
    <cellStyle name="20% - Акцент4 2 2 2 4 3 2 2 3" xfId="15679"/>
    <cellStyle name="20% - Акцент4 2 2 2 4 3 2 2 4" xfId="15680"/>
    <cellStyle name="20% - Акцент4 2 2 2 4 3 2 2 5" xfId="15681"/>
    <cellStyle name="20% - Акцент4 2 2 2 4 3 2 2 6" xfId="15682"/>
    <cellStyle name="20% - Акцент4 2 2 2 4 3 2 2 7" xfId="15683"/>
    <cellStyle name="20% - Акцент4 2 2 2 4 3 2 3" xfId="15684"/>
    <cellStyle name="20% - Акцент4 2 2 2 4 3 2 3 2" xfId="15685"/>
    <cellStyle name="20% - Акцент4 2 2 2 4 3 2 4" xfId="15686"/>
    <cellStyle name="20% - Акцент4 2 2 2 4 3 2 5" xfId="15687"/>
    <cellStyle name="20% - Акцент4 2 2 2 4 3 2 6" xfId="15688"/>
    <cellStyle name="20% - Акцент4 2 2 2 4 3 2 7" xfId="15689"/>
    <cellStyle name="20% - Акцент4 2 2 2 4 3 2 8" xfId="15690"/>
    <cellStyle name="20% - Акцент4 2 2 2 4 3 2 9" xfId="15691"/>
    <cellStyle name="20% - Акцент4 2 2 2 4 3 3" xfId="15692"/>
    <cellStyle name="20% - Акцент4 2 2 2 4 3 3 2" xfId="15693"/>
    <cellStyle name="20% - Акцент4 2 2 2 4 3 3 2 2" xfId="15694"/>
    <cellStyle name="20% - Акцент4 2 2 2 4 3 3 3" xfId="15695"/>
    <cellStyle name="20% - Акцент4 2 2 2 4 3 3 4" xfId="15696"/>
    <cellStyle name="20% - Акцент4 2 2 2 4 3 3 5" xfId="15697"/>
    <cellStyle name="20% - Акцент4 2 2 2 4 3 3 6" xfId="15698"/>
    <cellStyle name="20% - Акцент4 2 2 2 4 3 3 7" xfId="15699"/>
    <cellStyle name="20% - Акцент4 2 2 2 4 3 4" xfId="15700"/>
    <cellStyle name="20% - Акцент4 2 2 2 4 3 4 2" xfId="15701"/>
    <cellStyle name="20% - Акцент4 2 2 2 4 3 5" xfId="15702"/>
    <cellStyle name="20% - Акцент4 2 2 2 4 3 6" xfId="15703"/>
    <cellStyle name="20% - Акцент4 2 2 2 4 3 7" xfId="15704"/>
    <cellStyle name="20% - Акцент4 2 2 2 4 3 8" xfId="15705"/>
    <cellStyle name="20% - Акцент4 2 2 2 4 3 9" xfId="15706"/>
    <cellStyle name="20% - Акцент4 2 2 2 4 4" xfId="15707"/>
    <cellStyle name="20% - Акцент4 2 2 2 4 4 2" xfId="15708"/>
    <cellStyle name="20% - Акцент4 2 2 2 4 4 2 2" xfId="15709"/>
    <cellStyle name="20% - Акцент4 2 2 2 4 4 2 2 2" xfId="15710"/>
    <cellStyle name="20% - Акцент4 2 2 2 4 4 2 3" xfId="15711"/>
    <cellStyle name="20% - Акцент4 2 2 2 4 4 2 4" xfId="15712"/>
    <cellStyle name="20% - Акцент4 2 2 2 4 4 2 5" xfId="15713"/>
    <cellStyle name="20% - Акцент4 2 2 2 4 4 2 6" xfId="15714"/>
    <cellStyle name="20% - Акцент4 2 2 2 4 4 2 7" xfId="15715"/>
    <cellStyle name="20% - Акцент4 2 2 2 4 4 3" xfId="15716"/>
    <cellStyle name="20% - Акцент4 2 2 2 4 4 3 2" xfId="15717"/>
    <cellStyle name="20% - Акцент4 2 2 2 4 4 4" xfId="15718"/>
    <cellStyle name="20% - Акцент4 2 2 2 4 4 5" xfId="15719"/>
    <cellStyle name="20% - Акцент4 2 2 2 4 4 6" xfId="15720"/>
    <cellStyle name="20% - Акцент4 2 2 2 4 4 7" xfId="15721"/>
    <cellStyle name="20% - Акцент4 2 2 2 4 4 8" xfId="15722"/>
    <cellStyle name="20% - Акцент4 2 2 2 4 4 9" xfId="15723"/>
    <cellStyle name="20% - Акцент4 2 2 2 4 5" xfId="15724"/>
    <cellStyle name="20% - Акцент4 2 2 2 4 5 2" xfId="15725"/>
    <cellStyle name="20% - Акцент4 2 2 2 4 5 2 2" xfId="15726"/>
    <cellStyle name="20% - Акцент4 2 2 2 4 5 2 2 2" xfId="15727"/>
    <cellStyle name="20% - Акцент4 2 2 2 4 5 2 3" xfId="15728"/>
    <cellStyle name="20% - Акцент4 2 2 2 4 5 2 4" xfId="15729"/>
    <cellStyle name="20% - Акцент4 2 2 2 4 5 2 5" xfId="15730"/>
    <cellStyle name="20% - Акцент4 2 2 2 4 5 2 6" xfId="15731"/>
    <cellStyle name="20% - Акцент4 2 2 2 4 5 2 7" xfId="15732"/>
    <cellStyle name="20% - Акцент4 2 2 2 4 5 3" xfId="15733"/>
    <cellStyle name="20% - Акцент4 2 2 2 4 5 3 2" xfId="15734"/>
    <cellStyle name="20% - Акцент4 2 2 2 4 5 4" xfId="15735"/>
    <cellStyle name="20% - Акцент4 2 2 2 4 5 5" xfId="15736"/>
    <cellStyle name="20% - Акцент4 2 2 2 4 5 6" xfId="15737"/>
    <cellStyle name="20% - Акцент4 2 2 2 4 5 7" xfId="15738"/>
    <cellStyle name="20% - Акцент4 2 2 2 4 5 8" xfId="15739"/>
    <cellStyle name="20% - Акцент4 2 2 2 4 5 9" xfId="15740"/>
    <cellStyle name="20% - Акцент4 2 2 2 4 6" xfId="15741"/>
    <cellStyle name="20% - Акцент4 2 2 2 4 6 2" xfId="15742"/>
    <cellStyle name="20% - Акцент4 2 2 2 4 6 2 2" xfId="15743"/>
    <cellStyle name="20% - Акцент4 2 2 2 4 6 3" xfId="15744"/>
    <cellStyle name="20% - Акцент4 2 2 2 4 6 4" xfId="15745"/>
    <cellStyle name="20% - Акцент4 2 2 2 4 6 5" xfId="15746"/>
    <cellStyle name="20% - Акцент4 2 2 2 4 6 6" xfId="15747"/>
    <cellStyle name="20% - Акцент4 2 2 2 4 6 7" xfId="15748"/>
    <cellStyle name="20% - Акцент4 2 2 2 4 7" xfId="15749"/>
    <cellStyle name="20% - Акцент4 2 2 2 4 7 2" xfId="15750"/>
    <cellStyle name="20% - Акцент4 2 2 2 4 8" xfId="15751"/>
    <cellStyle name="20% - Акцент4 2 2 2 4 9" xfId="15752"/>
    <cellStyle name="20% - Акцент4 2 2 2 5" xfId="15753"/>
    <cellStyle name="20% - Акцент4 2 2 2 5 10" xfId="15754"/>
    <cellStyle name="20% - Акцент4 2 2 2 5 2" xfId="15755"/>
    <cellStyle name="20% - Акцент4 2 2 2 5 2 2" xfId="15756"/>
    <cellStyle name="20% - Акцент4 2 2 2 5 2 2 2" xfId="15757"/>
    <cellStyle name="20% - Акцент4 2 2 2 5 2 2 2 2" xfId="15758"/>
    <cellStyle name="20% - Акцент4 2 2 2 5 2 2 3" xfId="15759"/>
    <cellStyle name="20% - Акцент4 2 2 2 5 2 2 4" xfId="15760"/>
    <cellStyle name="20% - Акцент4 2 2 2 5 2 2 5" xfId="15761"/>
    <cellStyle name="20% - Акцент4 2 2 2 5 2 2 6" xfId="15762"/>
    <cellStyle name="20% - Акцент4 2 2 2 5 2 2 7" xfId="15763"/>
    <cellStyle name="20% - Акцент4 2 2 2 5 2 3" xfId="15764"/>
    <cellStyle name="20% - Акцент4 2 2 2 5 2 3 2" xfId="15765"/>
    <cellStyle name="20% - Акцент4 2 2 2 5 2 4" xfId="15766"/>
    <cellStyle name="20% - Акцент4 2 2 2 5 2 5" xfId="15767"/>
    <cellStyle name="20% - Акцент4 2 2 2 5 2 6" xfId="15768"/>
    <cellStyle name="20% - Акцент4 2 2 2 5 2 7" xfId="15769"/>
    <cellStyle name="20% - Акцент4 2 2 2 5 2 8" xfId="15770"/>
    <cellStyle name="20% - Акцент4 2 2 2 5 2 9" xfId="15771"/>
    <cellStyle name="20% - Акцент4 2 2 2 5 3" xfId="15772"/>
    <cellStyle name="20% - Акцент4 2 2 2 5 3 2" xfId="15773"/>
    <cellStyle name="20% - Акцент4 2 2 2 5 3 2 2" xfId="15774"/>
    <cellStyle name="20% - Акцент4 2 2 2 5 3 3" xfId="15775"/>
    <cellStyle name="20% - Акцент4 2 2 2 5 3 4" xfId="15776"/>
    <cellStyle name="20% - Акцент4 2 2 2 5 3 5" xfId="15777"/>
    <cellStyle name="20% - Акцент4 2 2 2 5 3 6" xfId="15778"/>
    <cellStyle name="20% - Акцент4 2 2 2 5 3 7" xfId="15779"/>
    <cellStyle name="20% - Акцент4 2 2 2 5 4" xfId="15780"/>
    <cellStyle name="20% - Акцент4 2 2 2 5 4 2" xfId="15781"/>
    <cellStyle name="20% - Акцент4 2 2 2 5 5" xfId="15782"/>
    <cellStyle name="20% - Акцент4 2 2 2 5 6" xfId="15783"/>
    <cellStyle name="20% - Акцент4 2 2 2 5 7" xfId="15784"/>
    <cellStyle name="20% - Акцент4 2 2 2 5 8" xfId="15785"/>
    <cellStyle name="20% - Акцент4 2 2 2 5 9" xfId="15786"/>
    <cellStyle name="20% - Акцент4 2 2 2 6" xfId="15787"/>
    <cellStyle name="20% - Акцент4 2 2 2 6 10" xfId="15788"/>
    <cellStyle name="20% - Акцент4 2 2 2 6 2" xfId="15789"/>
    <cellStyle name="20% - Акцент4 2 2 2 6 2 2" xfId="15790"/>
    <cellStyle name="20% - Акцент4 2 2 2 6 2 2 2" xfId="15791"/>
    <cellStyle name="20% - Акцент4 2 2 2 6 2 2 2 2" xfId="15792"/>
    <cellStyle name="20% - Акцент4 2 2 2 6 2 2 3" xfId="15793"/>
    <cellStyle name="20% - Акцент4 2 2 2 6 2 2 4" xfId="15794"/>
    <cellStyle name="20% - Акцент4 2 2 2 6 2 2 5" xfId="15795"/>
    <cellStyle name="20% - Акцент4 2 2 2 6 2 2 6" xfId="15796"/>
    <cellStyle name="20% - Акцент4 2 2 2 6 2 2 7" xfId="15797"/>
    <cellStyle name="20% - Акцент4 2 2 2 6 2 3" xfId="15798"/>
    <cellStyle name="20% - Акцент4 2 2 2 6 2 3 2" xfId="15799"/>
    <cellStyle name="20% - Акцент4 2 2 2 6 2 4" xfId="15800"/>
    <cellStyle name="20% - Акцент4 2 2 2 6 2 5" xfId="15801"/>
    <cellStyle name="20% - Акцент4 2 2 2 6 2 6" xfId="15802"/>
    <cellStyle name="20% - Акцент4 2 2 2 6 2 7" xfId="15803"/>
    <cellStyle name="20% - Акцент4 2 2 2 6 2 8" xfId="15804"/>
    <cellStyle name="20% - Акцент4 2 2 2 6 2 9" xfId="15805"/>
    <cellStyle name="20% - Акцент4 2 2 2 6 3" xfId="15806"/>
    <cellStyle name="20% - Акцент4 2 2 2 6 3 2" xfId="15807"/>
    <cellStyle name="20% - Акцент4 2 2 2 6 3 2 2" xfId="15808"/>
    <cellStyle name="20% - Акцент4 2 2 2 6 3 3" xfId="15809"/>
    <cellStyle name="20% - Акцент4 2 2 2 6 3 4" xfId="15810"/>
    <cellStyle name="20% - Акцент4 2 2 2 6 3 5" xfId="15811"/>
    <cellStyle name="20% - Акцент4 2 2 2 6 3 6" xfId="15812"/>
    <cellStyle name="20% - Акцент4 2 2 2 6 3 7" xfId="15813"/>
    <cellStyle name="20% - Акцент4 2 2 2 6 4" xfId="15814"/>
    <cellStyle name="20% - Акцент4 2 2 2 6 4 2" xfId="15815"/>
    <cellStyle name="20% - Акцент4 2 2 2 6 5" xfId="15816"/>
    <cellStyle name="20% - Акцент4 2 2 2 6 6" xfId="15817"/>
    <cellStyle name="20% - Акцент4 2 2 2 6 7" xfId="15818"/>
    <cellStyle name="20% - Акцент4 2 2 2 6 8" xfId="15819"/>
    <cellStyle name="20% - Акцент4 2 2 2 6 9" xfId="15820"/>
    <cellStyle name="20% - Акцент4 2 2 2 7" xfId="15821"/>
    <cellStyle name="20% - Акцент4 2 2 2 7 2" xfId="15822"/>
    <cellStyle name="20% - Акцент4 2 2 2 7 2 2" xfId="15823"/>
    <cellStyle name="20% - Акцент4 2 2 2 7 2 2 2" xfId="15824"/>
    <cellStyle name="20% - Акцент4 2 2 2 7 2 3" xfId="15825"/>
    <cellStyle name="20% - Акцент4 2 2 2 7 2 4" xfId="15826"/>
    <cellStyle name="20% - Акцент4 2 2 2 7 2 5" xfId="15827"/>
    <cellStyle name="20% - Акцент4 2 2 2 7 2 6" xfId="15828"/>
    <cellStyle name="20% - Акцент4 2 2 2 7 2 7" xfId="15829"/>
    <cellStyle name="20% - Акцент4 2 2 2 7 3" xfId="15830"/>
    <cellStyle name="20% - Акцент4 2 2 2 7 3 2" xfId="15831"/>
    <cellStyle name="20% - Акцент4 2 2 2 7 4" xfId="15832"/>
    <cellStyle name="20% - Акцент4 2 2 2 7 5" xfId="15833"/>
    <cellStyle name="20% - Акцент4 2 2 2 7 6" xfId="15834"/>
    <cellStyle name="20% - Акцент4 2 2 2 7 7" xfId="15835"/>
    <cellStyle name="20% - Акцент4 2 2 2 7 8" xfId="15836"/>
    <cellStyle name="20% - Акцент4 2 2 2 7 9" xfId="15837"/>
    <cellStyle name="20% - Акцент4 2 2 2 8" xfId="15838"/>
    <cellStyle name="20% - Акцент4 2 2 2 8 2" xfId="15839"/>
    <cellStyle name="20% - Акцент4 2 2 2 8 2 2" xfId="15840"/>
    <cellStyle name="20% - Акцент4 2 2 2 8 2 2 2" xfId="15841"/>
    <cellStyle name="20% - Акцент4 2 2 2 8 2 3" xfId="15842"/>
    <cellStyle name="20% - Акцент4 2 2 2 8 2 4" xfId="15843"/>
    <cellStyle name="20% - Акцент4 2 2 2 8 2 5" xfId="15844"/>
    <cellStyle name="20% - Акцент4 2 2 2 8 2 6" xfId="15845"/>
    <cellStyle name="20% - Акцент4 2 2 2 8 2 7" xfId="15846"/>
    <cellStyle name="20% - Акцент4 2 2 2 8 3" xfId="15847"/>
    <cellStyle name="20% - Акцент4 2 2 2 8 3 2" xfId="15848"/>
    <cellStyle name="20% - Акцент4 2 2 2 8 4" xfId="15849"/>
    <cellStyle name="20% - Акцент4 2 2 2 8 5" xfId="15850"/>
    <cellStyle name="20% - Акцент4 2 2 2 8 6" xfId="15851"/>
    <cellStyle name="20% - Акцент4 2 2 2 8 7" xfId="15852"/>
    <cellStyle name="20% - Акцент4 2 2 2 8 8" xfId="15853"/>
    <cellStyle name="20% - Акцент4 2 2 2 8 9" xfId="15854"/>
    <cellStyle name="20% - Акцент4 2 2 2 9" xfId="15855"/>
    <cellStyle name="20% - Акцент4 2 2 2 9 2" xfId="15856"/>
    <cellStyle name="20% - Акцент4 2 2 2 9 2 2" xfId="15857"/>
    <cellStyle name="20% - Акцент4 2 2 2 9 2 2 2" xfId="15858"/>
    <cellStyle name="20% - Акцент4 2 2 2 9 2 3" xfId="15859"/>
    <cellStyle name="20% - Акцент4 2 2 2 9 2 4" xfId="15860"/>
    <cellStyle name="20% - Акцент4 2 2 2 9 2 5" xfId="15861"/>
    <cellStyle name="20% - Акцент4 2 2 2 9 2 6" xfId="15862"/>
    <cellStyle name="20% - Акцент4 2 2 2 9 2 7" xfId="15863"/>
    <cellStyle name="20% - Акцент4 2 2 2 9 3" xfId="15864"/>
    <cellStyle name="20% - Акцент4 2 2 2 9 3 2" xfId="15865"/>
    <cellStyle name="20% - Акцент4 2 2 2 9 4" xfId="15866"/>
    <cellStyle name="20% - Акцент4 2 2 2 9 5" xfId="15867"/>
    <cellStyle name="20% - Акцент4 2 2 2 9 6" xfId="15868"/>
    <cellStyle name="20% - Акцент4 2 2 2 9 7" xfId="15869"/>
    <cellStyle name="20% - Акцент4 2 2 2 9 8" xfId="15870"/>
    <cellStyle name="20% - Акцент4 2 2 2 9 9" xfId="15871"/>
    <cellStyle name="20% - Акцент4 2 2 20" xfId="15872"/>
    <cellStyle name="20% - Акцент4 2 2 21" xfId="15873"/>
    <cellStyle name="20% - Акцент4 2 2 22" xfId="15874"/>
    <cellStyle name="20% - Акцент4 2 2 3" xfId="15875"/>
    <cellStyle name="20% - Акцент4 2 2 3 10" xfId="15876"/>
    <cellStyle name="20% - Акцент4 2 2 3 10 2" xfId="15877"/>
    <cellStyle name="20% - Акцент4 2 2 3 10 2 2" xfId="15878"/>
    <cellStyle name="20% - Акцент4 2 2 3 10 2 3" xfId="15879"/>
    <cellStyle name="20% - Акцент4 2 2 3 10 3" xfId="15880"/>
    <cellStyle name="20% - Акцент4 2 2 3 10 4" xfId="15881"/>
    <cellStyle name="20% - Акцент4 2 2 3 10 5" xfId="15882"/>
    <cellStyle name="20% - Акцент4 2 2 3 10 6" xfId="15883"/>
    <cellStyle name="20% - Акцент4 2 2 3 10 7" xfId="15884"/>
    <cellStyle name="20% - Акцент4 2 2 3 11" xfId="15885"/>
    <cellStyle name="20% - Акцент4 2 2 3 11 2" xfId="15886"/>
    <cellStyle name="20% - Акцент4 2 2 3 11 2 2" xfId="15887"/>
    <cellStyle name="20% - Акцент4 2 2 3 11 2 3" xfId="15888"/>
    <cellStyle name="20% - Акцент4 2 2 3 11 3" xfId="15889"/>
    <cellStyle name="20% - Акцент4 2 2 3 11 4" xfId="15890"/>
    <cellStyle name="20% - Акцент4 2 2 3 11 5" xfId="15891"/>
    <cellStyle name="20% - Акцент4 2 2 3 11 6" xfId="15892"/>
    <cellStyle name="20% - Акцент4 2 2 3 11 7" xfId="15893"/>
    <cellStyle name="20% - Акцент4 2 2 3 12" xfId="15894"/>
    <cellStyle name="20% - Акцент4 2 2 3 12 2" xfId="15895"/>
    <cellStyle name="20% - Акцент4 2 2 3 12 3" xfId="15896"/>
    <cellStyle name="20% - Акцент4 2 2 3 13" xfId="15897"/>
    <cellStyle name="20% - Акцент4 2 2 3 13 2" xfId="15898"/>
    <cellStyle name="20% - Акцент4 2 2 3 14" xfId="15899"/>
    <cellStyle name="20% - Акцент4 2 2 3 15" xfId="15900"/>
    <cellStyle name="20% - Акцент4 2 2 3 16" xfId="15901"/>
    <cellStyle name="20% - Акцент4 2 2 3 17" xfId="15902"/>
    <cellStyle name="20% - Акцент4 2 2 3 18" xfId="15903"/>
    <cellStyle name="20% - Акцент4 2 2 3 2" xfId="15904"/>
    <cellStyle name="20% - Акцент4 2 2 3 2 10" xfId="15905"/>
    <cellStyle name="20% - Акцент4 2 2 3 2 11" xfId="15906"/>
    <cellStyle name="20% - Акцент4 2 2 3 2 12" xfId="15907"/>
    <cellStyle name="20% - Акцент4 2 2 3 2 13" xfId="15908"/>
    <cellStyle name="20% - Акцент4 2 2 3 2 14" xfId="15909"/>
    <cellStyle name="20% - Акцент4 2 2 3 2 2" xfId="15910"/>
    <cellStyle name="20% - Акцент4 2 2 3 2 2 10" xfId="15911"/>
    <cellStyle name="20% - Акцент4 2 2 3 2 2 2" xfId="15912"/>
    <cellStyle name="20% - Акцент4 2 2 3 2 2 2 2" xfId="15913"/>
    <cellStyle name="20% - Акцент4 2 2 3 2 2 2 2 2" xfId="15914"/>
    <cellStyle name="20% - Акцент4 2 2 3 2 2 2 2 2 2" xfId="15915"/>
    <cellStyle name="20% - Акцент4 2 2 3 2 2 2 2 3" xfId="15916"/>
    <cellStyle name="20% - Акцент4 2 2 3 2 2 2 2 4" xfId="15917"/>
    <cellStyle name="20% - Акцент4 2 2 3 2 2 2 2 5" xfId="15918"/>
    <cellStyle name="20% - Акцент4 2 2 3 2 2 2 2 6" xfId="15919"/>
    <cellStyle name="20% - Акцент4 2 2 3 2 2 2 2 7" xfId="15920"/>
    <cellStyle name="20% - Акцент4 2 2 3 2 2 2 3" xfId="15921"/>
    <cellStyle name="20% - Акцент4 2 2 3 2 2 2 3 2" xfId="15922"/>
    <cellStyle name="20% - Акцент4 2 2 3 2 2 2 4" xfId="15923"/>
    <cellStyle name="20% - Акцент4 2 2 3 2 2 2 5" xfId="15924"/>
    <cellStyle name="20% - Акцент4 2 2 3 2 2 2 6" xfId="15925"/>
    <cellStyle name="20% - Акцент4 2 2 3 2 2 2 7" xfId="15926"/>
    <cellStyle name="20% - Акцент4 2 2 3 2 2 2 8" xfId="15927"/>
    <cellStyle name="20% - Акцент4 2 2 3 2 2 2 9" xfId="15928"/>
    <cellStyle name="20% - Акцент4 2 2 3 2 2 3" xfId="15929"/>
    <cellStyle name="20% - Акцент4 2 2 3 2 2 3 2" xfId="15930"/>
    <cellStyle name="20% - Акцент4 2 2 3 2 2 3 2 2" xfId="15931"/>
    <cellStyle name="20% - Акцент4 2 2 3 2 2 3 3" xfId="15932"/>
    <cellStyle name="20% - Акцент4 2 2 3 2 2 3 4" xfId="15933"/>
    <cellStyle name="20% - Акцент4 2 2 3 2 2 3 5" xfId="15934"/>
    <cellStyle name="20% - Акцент4 2 2 3 2 2 3 6" xfId="15935"/>
    <cellStyle name="20% - Акцент4 2 2 3 2 2 3 7" xfId="15936"/>
    <cellStyle name="20% - Акцент4 2 2 3 2 2 4" xfId="15937"/>
    <cellStyle name="20% - Акцент4 2 2 3 2 2 4 2" xfId="15938"/>
    <cellStyle name="20% - Акцент4 2 2 3 2 2 5" xfId="15939"/>
    <cellStyle name="20% - Акцент4 2 2 3 2 2 6" xfId="15940"/>
    <cellStyle name="20% - Акцент4 2 2 3 2 2 7" xfId="15941"/>
    <cellStyle name="20% - Акцент4 2 2 3 2 2 8" xfId="15942"/>
    <cellStyle name="20% - Акцент4 2 2 3 2 2 9" xfId="15943"/>
    <cellStyle name="20% - Акцент4 2 2 3 2 3" xfId="15944"/>
    <cellStyle name="20% - Акцент4 2 2 3 2 3 10" xfId="15945"/>
    <cellStyle name="20% - Акцент4 2 2 3 2 3 2" xfId="15946"/>
    <cellStyle name="20% - Акцент4 2 2 3 2 3 2 2" xfId="15947"/>
    <cellStyle name="20% - Акцент4 2 2 3 2 3 2 2 2" xfId="15948"/>
    <cellStyle name="20% - Акцент4 2 2 3 2 3 2 2 2 2" xfId="15949"/>
    <cellStyle name="20% - Акцент4 2 2 3 2 3 2 2 3" xfId="15950"/>
    <cellStyle name="20% - Акцент4 2 2 3 2 3 2 2 4" xfId="15951"/>
    <cellStyle name="20% - Акцент4 2 2 3 2 3 2 2 5" xfId="15952"/>
    <cellStyle name="20% - Акцент4 2 2 3 2 3 2 2 6" xfId="15953"/>
    <cellStyle name="20% - Акцент4 2 2 3 2 3 2 2 7" xfId="15954"/>
    <cellStyle name="20% - Акцент4 2 2 3 2 3 2 3" xfId="15955"/>
    <cellStyle name="20% - Акцент4 2 2 3 2 3 2 3 2" xfId="15956"/>
    <cellStyle name="20% - Акцент4 2 2 3 2 3 2 4" xfId="15957"/>
    <cellStyle name="20% - Акцент4 2 2 3 2 3 2 5" xfId="15958"/>
    <cellStyle name="20% - Акцент4 2 2 3 2 3 2 6" xfId="15959"/>
    <cellStyle name="20% - Акцент4 2 2 3 2 3 2 7" xfId="15960"/>
    <cellStyle name="20% - Акцент4 2 2 3 2 3 2 8" xfId="15961"/>
    <cellStyle name="20% - Акцент4 2 2 3 2 3 2 9" xfId="15962"/>
    <cellStyle name="20% - Акцент4 2 2 3 2 3 3" xfId="15963"/>
    <cellStyle name="20% - Акцент4 2 2 3 2 3 3 2" xfId="15964"/>
    <cellStyle name="20% - Акцент4 2 2 3 2 3 3 2 2" xfId="15965"/>
    <cellStyle name="20% - Акцент4 2 2 3 2 3 3 3" xfId="15966"/>
    <cellStyle name="20% - Акцент4 2 2 3 2 3 3 4" xfId="15967"/>
    <cellStyle name="20% - Акцент4 2 2 3 2 3 3 5" xfId="15968"/>
    <cellStyle name="20% - Акцент4 2 2 3 2 3 3 6" xfId="15969"/>
    <cellStyle name="20% - Акцент4 2 2 3 2 3 3 7" xfId="15970"/>
    <cellStyle name="20% - Акцент4 2 2 3 2 3 4" xfId="15971"/>
    <cellStyle name="20% - Акцент4 2 2 3 2 3 4 2" xfId="15972"/>
    <cellStyle name="20% - Акцент4 2 2 3 2 3 5" xfId="15973"/>
    <cellStyle name="20% - Акцент4 2 2 3 2 3 6" xfId="15974"/>
    <cellStyle name="20% - Акцент4 2 2 3 2 3 7" xfId="15975"/>
    <cellStyle name="20% - Акцент4 2 2 3 2 3 8" xfId="15976"/>
    <cellStyle name="20% - Акцент4 2 2 3 2 3 9" xfId="15977"/>
    <cellStyle name="20% - Акцент4 2 2 3 2 4" xfId="15978"/>
    <cellStyle name="20% - Акцент4 2 2 3 2 4 10" xfId="15979"/>
    <cellStyle name="20% - Акцент4 2 2 3 2 4 2" xfId="15980"/>
    <cellStyle name="20% - Акцент4 2 2 3 2 4 2 2" xfId="15981"/>
    <cellStyle name="20% - Акцент4 2 2 3 2 4 2 2 2" xfId="15982"/>
    <cellStyle name="20% - Акцент4 2 2 3 2 4 2 2 2 2" xfId="15983"/>
    <cellStyle name="20% - Акцент4 2 2 3 2 4 2 2 3" xfId="15984"/>
    <cellStyle name="20% - Акцент4 2 2 3 2 4 2 2 4" xfId="15985"/>
    <cellStyle name="20% - Акцент4 2 2 3 2 4 2 2 5" xfId="15986"/>
    <cellStyle name="20% - Акцент4 2 2 3 2 4 2 2 6" xfId="15987"/>
    <cellStyle name="20% - Акцент4 2 2 3 2 4 2 2 7" xfId="15988"/>
    <cellStyle name="20% - Акцент4 2 2 3 2 4 2 3" xfId="15989"/>
    <cellStyle name="20% - Акцент4 2 2 3 2 4 2 3 2" xfId="15990"/>
    <cellStyle name="20% - Акцент4 2 2 3 2 4 2 4" xfId="15991"/>
    <cellStyle name="20% - Акцент4 2 2 3 2 4 2 5" xfId="15992"/>
    <cellStyle name="20% - Акцент4 2 2 3 2 4 2 6" xfId="15993"/>
    <cellStyle name="20% - Акцент4 2 2 3 2 4 2 7" xfId="15994"/>
    <cellStyle name="20% - Акцент4 2 2 3 2 4 2 8" xfId="15995"/>
    <cellStyle name="20% - Акцент4 2 2 3 2 4 2 9" xfId="15996"/>
    <cellStyle name="20% - Акцент4 2 2 3 2 4 3" xfId="15997"/>
    <cellStyle name="20% - Акцент4 2 2 3 2 4 3 2" xfId="15998"/>
    <cellStyle name="20% - Акцент4 2 2 3 2 4 3 2 2" xfId="15999"/>
    <cellStyle name="20% - Акцент4 2 2 3 2 4 3 3" xfId="16000"/>
    <cellStyle name="20% - Акцент4 2 2 3 2 4 3 4" xfId="16001"/>
    <cellStyle name="20% - Акцент4 2 2 3 2 4 3 5" xfId="16002"/>
    <cellStyle name="20% - Акцент4 2 2 3 2 4 3 6" xfId="16003"/>
    <cellStyle name="20% - Акцент4 2 2 3 2 4 3 7" xfId="16004"/>
    <cellStyle name="20% - Акцент4 2 2 3 2 4 4" xfId="16005"/>
    <cellStyle name="20% - Акцент4 2 2 3 2 4 4 2" xfId="16006"/>
    <cellStyle name="20% - Акцент4 2 2 3 2 4 5" xfId="16007"/>
    <cellStyle name="20% - Акцент4 2 2 3 2 4 6" xfId="16008"/>
    <cellStyle name="20% - Акцент4 2 2 3 2 4 7" xfId="16009"/>
    <cellStyle name="20% - Акцент4 2 2 3 2 4 8" xfId="16010"/>
    <cellStyle name="20% - Акцент4 2 2 3 2 4 9" xfId="16011"/>
    <cellStyle name="20% - Акцент4 2 2 3 2 5" xfId="16012"/>
    <cellStyle name="20% - Акцент4 2 2 3 2 5 2" xfId="16013"/>
    <cellStyle name="20% - Акцент4 2 2 3 2 5 2 2" xfId="16014"/>
    <cellStyle name="20% - Акцент4 2 2 3 2 5 2 2 2" xfId="16015"/>
    <cellStyle name="20% - Акцент4 2 2 3 2 5 2 3" xfId="16016"/>
    <cellStyle name="20% - Акцент4 2 2 3 2 5 2 4" xfId="16017"/>
    <cellStyle name="20% - Акцент4 2 2 3 2 5 2 5" xfId="16018"/>
    <cellStyle name="20% - Акцент4 2 2 3 2 5 2 6" xfId="16019"/>
    <cellStyle name="20% - Акцент4 2 2 3 2 5 2 7" xfId="16020"/>
    <cellStyle name="20% - Акцент4 2 2 3 2 5 3" xfId="16021"/>
    <cellStyle name="20% - Акцент4 2 2 3 2 5 3 2" xfId="16022"/>
    <cellStyle name="20% - Акцент4 2 2 3 2 5 4" xfId="16023"/>
    <cellStyle name="20% - Акцент4 2 2 3 2 5 5" xfId="16024"/>
    <cellStyle name="20% - Акцент4 2 2 3 2 5 6" xfId="16025"/>
    <cellStyle name="20% - Акцент4 2 2 3 2 5 7" xfId="16026"/>
    <cellStyle name="20% - Акцент4 2 2 3 2 5 8" xfId="16027"/>
    <cellStyle name="20% - Акцент4 2 2 3 2 5 9" xfId="16028"/>
    <cellStyle name="20% - Акцент4 2 2 3 2 6" xfId="16029"/>
    <cellStyle name="20% - Акцент4 2 2 3 2 6 2" xfId="16030"/>
    <cellStyle name="20% - Акцент4 2 2 3 2 6 2 2" xfId="16031"/>
    <cellStyle name="20% - Акцент4 2 2 3 2 6 2 2 2" xfId="16032"/>
    <cellStyle name="20% - Акцент4 2 2 3 2 6 2 3" xfId="16033"/>
    <cellStyle name="20% - Акцент4 2 2 3 2 6 2 4" xfId="16034"/>
    <cellStyle name="20% - Акцент4 2 2 3 2 6 2 5" xfId="16035"/>
    <cellStyle name="20% - Акцент4 2 2 3 2 6 2 6" xfId="16036"/>
    <cellStyle name="20% - Акцент4 2 2 3 2 6 2 7" xfId="16037"/>
    <cellStyle name="20% - Акцент4 2 2 3 2 6 3" xfId="16038"/>
    <cellStyle name="20% - Акцент4 2 2 3 2 6 3 2" xfId="16039"/>
    <cellStyle name="20% - Акцент4 2 2 3 2 6 4" xfId="16040"/>
    <cellStyle name="20% - Акцент4 2 2 3 2 6 5" xfId="16041"/>
    <cellStyle name="20% - Акцент4 2 2 3 2 6 6" xfId="16042"/>
    <cellStyle name="20% - Акцент4 2 2 3 2 6 7" xfId="16043"/>
    <cellStyle name="20% - Акцент4 2 2 3 2 6 8" xfId="16044"/>
    <cellStyle name="20% - Акцент4 2 2 3 2 6 9" xfId="16045"/>
    <cellStyle name="20% - Акцент4 2 2 3 2 7" xfId="16046"/>
    <cellStyle name="20% - Акцент4 2 2 3 2 7 2" xfId="16047"/>
    <cellStyle name="20% - Акцент4 2 2 3 2 7 2 2" xfId="16048"/>
    <cellStyle name="20% - Акцент4 2 2 3 2 7 3" xfId="16049"/>
    <cellStyle name="20% - Акцент4 2 2 3 2 7 4" xfId="16050"/>
    <cellStyle name="20% - Акцент4 2 2 3 2 7 5" xfId="16051"/>
    <cellStyle name="20% - Акцент4 2 2 3 2 7 6" xfId="16052"/>
    <cellStyle name="20% - Акцент4 2 2 3 2 7 7" xfId="16053"/>
    <cellStyle name="20% - Акцент4 2 2 3 2 8" xfId="16054"/>
    <cellStyle name="20% - Акцент4 2 2 3 2 8 2" xfId="16055"/>
    <cellStyle name="20% - Акцент4 2 2 3 2 9" xfId="16056"/>
    <cellStyle name="20% - Акцент4 2 2 3 3" xfId="16057"/>
    <cellStyle name="20% - Акцент4 2 2 3 3 10" xfId="16058"/>
    <cellStyle name="20% - Акцент4 2 2 3 3 11" xfId="16059"/>
    <cellStyle name="20% - Акцент4 2 2 3 3 12" xfId="16060"/>
    <cellStyle name="20% - Акцент4 2 2 3 3 13" xfId="16061"/>
    <cellStyle name="20% - Акцент4 2 2 3 3 2" xfId="16062"/>
    <cellStyle name="20% - Акцент4 2 2 3 3 2 10" xfId="16063"/>
    <cellStyle name="20% - Акцент4 2 2 3 3 2 2" xfId="16064"/>
    <cellStyle name="20% - Акцент4 2 2 3 3 2 2 2" xfId="16065"/>
    <cellStyle name="20% - Акцент4 2 2 3 3 2 2 2 2" xfId="16066"/>
    <cellStyle name="20% - Акцент4 2 2 3 3 2 2 2 2 2" xfId="16067"/>
    <cellStyle name="20% - Акцент4 2 2 3 3 2 2 2 3" xfId="16068"/>
    <cellStyle name="20% - Акцент4 2 2 3 3 2 2 2 4" xfId="16069"/>
    <cellStyle name="20% - Акцент4 2 2 3 3 2 2 2 5" xfId="16070"/>
    <cellStyle name="20% - Акцент4 2 2 3 3 2 2 2 6" xfId="16071"/>
    <cellStyle name="20% - Акцент4 2 2 3 3 2 2 2 7" xfId="16072"/>
    <cellStyle name="20% - Акцент4 2 2 3 3 2 2 3" xfId="16073"/>
    <cellStyle name="20% - Акцент4 2 2 3 3 2 2 3 2" xfId="16074"/>
    <cellStyle name="20% - Акцент4 2 2 3 3 2 2 4" xfId="16075"/>
    <cellStyle name="20% - Акцент4 2 2 3 3 2 2 5" xfId="16076"/>
    <cellStyle name="20% - Акцент4 2 2 3 3 2 2 6" xfId="16077"/>
    <cellStyle name="20% - Акцент4 2 2 3 3 2 2 7" xfId="16078"/>
    <cellStyle name="20% - Акцент4 2 2 3 3 2 2 8" xfId="16079"/>
    <cellStyle name="20% - Акцент4 2 2 3 3 2 2 9" xfId="16080"/>
    <cellStyle name="20% - Акцент4 2 2 3 3 2 3" xfId="16081"/>
    <cellStyle name="20% - Акцент4 2 2 3 3 2 3 2" xfId="16082"/>
    <cellStyle name="20% - Акцент4 2 2 3 3 2 3 2 2" xfId="16083"/>
    <cellStyle name="20% - Акцент4 2 2 3 3 2 3 3" xfId="16084"/>
    <cellStyle name="20% - Акцент4 2 2 3 3 2 3 4" xfId="16085"/>
    <cellStyle name="20% - Акцент4 2 2 3 3 2 3 5" xfId="16086"/>
    <cellStyle name="20% - Акцент4 2 2 3 3 2 3 6" xfId="16087"/>
    <cellStyle name="20% - Акцент4 2 2 3 3 2 3 7" xfId="16088"/>
    <cellStyle name="20% - Акцент4 2 2 3 3 2 4" xfId="16089"/>
    <cellStyle name="20% - Акцент4 2 2 3 3 2 4 2" xfId="16090"/>
    <cellStyle name="20% - Акцент4 2 2 3 3 2 5" xfId="16091"/>
    <cellStyle name="20% - Акцент4 2 2 3 3 2 6" xfId="16092"/>
    <cellStyle name="20% - Акцент4 2 2 3 3 2 7" xfId="16093"/>
    <cellStyle name="20% - Акцент4 2 2 3 3 2 8" xfId="16094"/>
    <cellStyle name="20% - Акцент4 2 2 3 3 2 9" xfId="16095"/>
    <cellStyle name="20% - Акцент4 2 2 3 3 3" xfId="16096"/>
    <cellStyle name="20% - Акцент4 2 2 3 3 3 10" xfId="16097"/>
    <cellStyle name="20% - Акцент4 2 2 3 3 3 2" xfId="16098"/>
    <cellStyle name="20% - Акцент4 2 2 3 3 3 2 2" xfId="16099"/>
    <cellStyle name="20% - Акцент4 2 2 3 3 3 2 2 2" xfId="16100"/>
    <cellStyle name="20% - Акцент4 2 2 3 3 3 2 2 2 2" xfId="16101"/>
    <cellStyle name="20% - Акцент4 2 2 3 3 3 2 2 3" xfId="16102"/>
    <cellStyle name="20% - Акцент4 2 2 3 3 3 2 2 4" xfId="16103"/>
    <cellStyle name="20% - Акцент4 2 2 3 3 3 2 2 5" xfId="16104"/>
    <cellStyle name="20% - Акцент4 2 2 3 3 3 2 2 6" xfId="16105"/>
    <cellStyle name="20% - Акцент4 2 2 3 3 3 2 2 7" xfId="16106"/>
    <cellStyle name="20% - Акцент4 2 2 3 3 3 2 3" xfId="16107"/>
    <cellStyle name="20% - Акцент4 2 2 3 3 3 2 3 2" xfId="16108"/>
    <cellStyle name="20% - Акцент4 2 2 3 3 3 2 4" xfId="16109"/>
    <cellStyle name="20% - Акцент4 2 2 3 3 3 2 5" xfId="16110"/>
    <cellStyle name="20% - Акцент4 2 2 3 3 3 2 6" xfId="16111"/>
    <cellStyle name="20% - Акцент4 2 2 3 3 3 2 7" xfId="16112"/>
    <cellStyle name="20% - Акцент4 2 2 3 3 3 2 8" xfId="16113"/>
    <cellStyle name="20% - Акцент4 2 2 3 3 3 2 9" xfId="16114"/>
    <cellStyle name="20% - Акцент4 2 2 3 3 3 3" xfId="16115"/>
    <cellStyle name="20% - Акцент4 2 2 3 3 3 3 2" xfId="16116"/>
    <cellStyle name="20% - Акцент4 2 2 3 3 3 3 2 2" xfId="16117"/>
    <cellStyle name="20% - Акцент4 2 2 3 3 3 3 3" xfId="16118"/>
    <cellStyle name="20% - Акцент4 2 2 3 3 3 3 4" xfId="16119"/>
    <cellStyle name="20% - Акцент4 2 2 3 3 3 3 5" xfId="16120"/>
    <cellStyle name="20% - Акцент4 2 2 3 3 3 3 6" xfId="16121"/>
    <cellStyle name="20% - Акцент4 2 2 3 3 3 3 7" xfId="16122"/>
    <cellStyle name="20% - Акцент4 2 2 3 3 3 4" xfId="16123"/>
    <cellStyle name="20% - Акцент4 2 2 3 3 3 4 2" xfId="16124"/>
    <cellStyle name="20% - Акцент4 2 2 3 3 3 5" xfId="16125"/>
    <cellStyle name="20% - Акцент4 2 2 3 3 3 6" xfId="16126"/>
    <cellStyle name="20% - Акцент4 2 2 3 3 3 7" xfId="16127"/>
    <cellStyle name="20% - Акцент4 2 2 3 3 3 8" xfId="16128"/>
    <cellStyle name="20% - Акцент4 2 2 3 3 3 9" xfId="16129"/>
    <cellStyle name="20% - Акцент4 2 2 3 3 4" xfId="16130"/>
    <cellStyle name="20% - Акцент4 2 2 3 3 4 2" xfId="16131"/>
    <cellStyle name="20% - Акцент4 2 2 3 3 4 2 2" xfId="16132"/>
    <cellStyle name="20% - Акцент4 2 2 3 3 4 2 2 2" xfId="16133"/>
    <cellStyle name="20% - Акцент4 2 2 3 3 4 2 3" xfId="16134"/>
    <cellStyle name="20% - Акцент4 2 2 3 3 4 2 4" xfId="16135"/>
    <cellStyle name="20% - Акцент4 2 2 3 3 4 2 5" xfId="16136"/>
    <cellStyle name="20% - Акцент4 2 2 3 3 4 2 6" xfId="16137"/>
    <cellStyle name="20% - Акцент4 2 2 3 3 4 2 7" xfId="16138"/>
    <cellStyle name="20% - Акцент4 2 2 3 3 4 3" xfId="16139"/>
    <cellStyle name="20% - Акцент4 2 2 3 3 4 3 2" xfId="16140"/>
    <cellStyle name="20% - Акцент4 2 2 3 3 4 4" xfId="16141"/>
    <cellStyle name="20% - Акцент4 2 2 3 3 4 5" xfId="16142"/>
    <cellStyle name="20% - Акцент4 2 2 3 3 4 6" xfId="16143"/>
    <cellStyle name="20% - Акцент4 2 2 3 3 4 7" xfId="16144"/>
    <cellStyle name="20% - Акцент4 2 2 3 3 4 8" xfId="16145"/>
    <cellStyle name="20% - Акцент4 2 2 3 3 4 9" xfId="16146"/>
    <cellStyle name="20% - Акцент4 2 2 3 3 5" xfId="16147"/>
    <cellStyle name="20% - Акцент4 2 2 3 3 5 2" xfId="16148"/>
    <cellStyle name="20% - Акцент4 2 2 3 3 5 2 2" xfId="16149"/>
    <cellStyle name="20% - Акцент4 2 2 3 3 5 2 2 2" xfId="16150"/>
    <cellStyle name="20% - Акцент4 2 2 3 3 5 2 3" xfId="16151"/>
    <cellStyle name="20% - Акцент4 2 2 3 3 5 2 4" xfId="16152"/>
    <cellStyle name="20% - Акцент4 2 2 3 3 5 2 5" xfId="16153"/>
    <cellStyle name="20% - Акцент4 2 2 3 3 5 2 6" xfId="16154"/>
    <cellStyle name="20% - Акцент4 2 2 3 3 5 2 7" xfId="16155"/>
    <cellStyle name="20% - Акцент4 2 2 3 3 5 3" xfId="16156"/>
    <cellStyle name="20% - Акцент4 2 2 3 3 5 3 2" xfId="16157"/>
    <cellStyle name="20% - Акцент4 2 2 3 3 5 4" xfId="16158"/>
    <cellStyle name="20% - Акцент4 2 2 3 3 5 5" xfId="16159"/>
    <cellStyle name="20% - Акцент4 2 2 3 3 5 6" xfId="16160"/>
    <cellStyle name="20% - Акцент4 2 2 3 3 5 7" xfId="16161"/>
    <cellStyle name="20% - Акцент4 2 2 3 3 5 8" xfId="16162"/>
    <cellStyle name="20% - Акцент4 2 2 3 3 5 9" xfId="16163"/>
    <cellStyle name="20% - Акцент4 2 2 3 3 6" xfId="16164"/>
    <cellStyle name="20% - Акцент4 2 2 3 3 6 2" xfId="16165"/>
    <cellStyle name="20% - Акцент4 2 2 3 3 6 2 2" xfId="16166"/>
    <cellStyle name="20% - Акцент4 2 2 3 3 6 3" xfId="16167"/>
    <cellStyle name="20% - Акцент4 2 2 3 3 6 4" xfId="16168"/>
    <cellStyle name="20% - Акцент4 2 2 3 3 6 5" xfId="16169"/>
    <cellStyle name="20% - Акцент4 2 2 3 3 6 6" xfId="16170"/>
    <cellStyle name="20% - Акцент4 2 2 3 3 6 7" xfId="16171"/>
    <cellStyle name="20% - Акцент4 2 2 3 3 7" xfId="16172"/>
    <cellStyle name="20% - Акцент4 2 2 3 3 7 2" xfId="16173"/>
    <cellStyle name="20% - Акцент4 2 2 3 3 8" xfId="16174"/>
    <cellStyle name="20% - Акцент4 2 2 3 3 9" xfId="16175"/>
    <cellStyle name="20% - Акцент4 2 2 3 4" xfId="16176"/>
    <cellStyle name="20% - Акцент4 2 2 3 4 10" xfId="16177"/>
    <cellStyle name="20% - Акцент4 2 2 3 4 11" xfId="16178"/>
    <cellStyle name="20% - Акцент4 2 2 3 4 12" xfId="16179"/>
    <cellStyle name="20% - Акцент4 2 2 3 4 13" xfId="16180"/>
    <cellStyle name="20% - Акцент4 2 2 3 4 2" xfId="16181"/>
    <cellStyle name="20% - Акцент4 2 2 3 4 2 10" xfId="16182"/>
    <cellStyle name="20% - Акцент4 2 2 3 4 2 2" xfId="16183"/>
    <cellStyle name="20% - Акцент4 2 2 3 4 2 2 2" xfId="16184"/>
    <cellStyle name="20% - Акцент4 2 2 3 4 2 2 2 2" xfId="16185"/>
    <cellStyle name="20% - Акцент4 2 2 3 4 2 2 2 2 2" xfId="16186"/>
    <cellStyle name="20% - Акцент4 2 2 3 4 2 2 2 3" xfId="16187"/>
    <cellStyle name="20% - Акцент4 2 2 3 4 2 2 2 4" xfId="16188"/>
    <cellStyle name="20% - Акцент4 2 2 3 4 2 2 2 5" xfId="16189"/>
    <cellStyle name="20% - Акцент4 2 2 3 4 2 2 2 6" xfId="16190"/>
    <cellStyle name="20% - Акцент4 2 2 3 4 2 2 2 7" xfId="16191"/>
    <cellStyle name="20% - Акцент4 2 2 3 4 2 2 3" xfId="16192"/>
    <cellStyle name="20% - Акцент4 2 2 3 4 2 2 3 2" xfId="16193"/>
    <cellStyle name="20% - Акцент4 2 2 3 4 2 2 4" xfId="16194"/>
    <cellStyle name="20% - Акцент4 2 2 3 4 2 2 5" xfId="16195"/>
    <cellStyle name="20% - Акцент4 2 2 3 4 2 2 6" xfId="16196"/>
    <cellStyle name="20% - Акцент4 2 2 3 4 2 2 7" xfId="16197"/>
    <cellStyle name="20% - Акцент4 2 2 3 4 2 2 8" xfId="16198"/>
    <cellStyle name="20% - Акцент4 2 2 3 4 2 2 9" xfId="16199"/>
    <cellStyle name="20% - Акцент4 2 2 3 4 2 3" xfId="16200"/>
    <cellStyle name="20% - Акцент4 2 2 3 4 2 3 2" xfId="16201"/>
    <cellStyle name="20% - Акцент4 2 2 3 4 2 3 2 2" xfId="16202"/>
    <cellStyle name="20% - Акцент4 2 2 3 4 2 3 3" xfId="16203"/>
    <cellStyle name="20% - Акцент4 2 2 3 4 2 3 4" xfId="16204"/>
    <cellStyle name="20% - Акцент4 2 2 3 4 2 3 5" xfId="16205"/>
    <cellStyle name="20% - Акцент4 2 2 3 4 2 3 6" xfId="16206"/>
    <cellStyle name="20% - Акцент4 2 2 3 4 2 3 7" xfId="16207"/>
    <cellStyle name="20% - Акцент4 2 2 3 4 2 4" xfId="16208"/>
    <cellStyle name="20% - Акцент4 2 2 3 4 2 4 2" xfId="16209"/>
    <cellStyle name="20% - Акцент4 2 2 3 4 2 5" xfId="16210"/>
    <cellStyle name="20% - Акцент4 2 2 3 4 2 6" xfId="16211"/>
    <cellStyle name="20% - Акцент4 2 2 3 4 2 7" xfId="16212"/>
    <cellStyle name="20% - Акцент4 2 2 3 4 2 8" xfId="16213"/>
    <cellStyle name="20% - Акцент4 2 2 3 4 2 9" xfId="16214"/>
    <cellStyle name="20% - Акцент4 2 2 3 4 3" xfId="16215"/>
    <cellStyle name="20% - Акцент4 2 2 3 4 3 10" xfId="16216"/>
    <cellStyle name="20% - Акцент4 2 2 3 4 3 2" xfId="16217"/>
    <cellStyle name="20% - Акцент4 2 2 3 4 3 2 2" xfId="16218"/>
    <cellStyle name="20% - Акцент4 2 2 3 4 3 2 2 2" xfId="16219"/>
    <cellStyle name="20% - Акцент4 2 2 3 4 3 2 2 2 2" xfId="16220"/>
    <cellStyle name="20% - Акцент4 2 2 3 4 3 2 2 3" xfId="16221"/>
    <cellStyle name="20% - Акцент4 2 2 3 4 3 2 2 4" xfId="16222"/>
    <cellStyle name="20% - Акцент4 2 2 3 4 3 2 2 5" xfId="16223"/>
    <cellStyle name="20% - Акцент4 2 2 3 4 3 2 2 6" xfId="16224"/>
    <cellStyle name="20% - Акцент4 2 2 3 4 3 2 2 7" xfId="16225"/>
    <cellStyle name="20% - Акцент4 2 2 3 4 3 2 3" xfId="16226"/>
    <cellStyle name="20% - Акцент4 2 2 3 4 3 2 3 2" xfId="16227"/>
    <cellStyle name="20% - Акцент4 2 2 3 4 3 2 4" xfId="16228"/>
    <cellStyle name="20% - Акцент4 2 2 3 4 3 2 5" xfId="16229"/>
    <cellStyle name="20% - Акцент4 2 2 3 4 3 2 6" xfId="16230"/>
    <cellStyle name="20% - Акцент4 2 2 3 4 3 2 7" xfId="16231"/>
    <cellStyle name="20% - Акцент4 2 2 3 4 3 2 8" xfId="16232"/>
    <cellStyle name="20% - Акцент4 2 2 3 4 3 2 9" xfId="16233"/>
    <cellStyle name="20% - Акцент4 2 2 3 4 3 3" xfId="16234"/>
    <cellStyle name="20% - Акцент4 2 2 3 4 3 3 2" xfId="16235"/>
    <cellStyle name="20% - Акцент4 2 2 3 4 3 3 2 2" xfId="16236"/>
    <cellStyle name="20% - Акцент4 2 2 3 4 3 3 3" xfId="16237"/>
    <cellStyle name="20% - Акцент4 2 2 3 4 3 3 4" xfId="16238"/>
    <cellStyle name="20% - Акцент4 2 2 3 4 3 3 5" xfId="16239"/>
    <cellStyle name="20% - Акцент4 2 2 3 4 3 3 6" xfId="16240"/>
    <cellStyle name="20% - Акцент4 2 2 3 4 3 3 7" xfId="16241"/>
    <cellStyle name="20% - Акцент4 2 2 3 4 3 4" xfId="16242"/>
    <cellStyle name="20% - Акцент4 2 2 3 4 3 4 2" xfId="16243"/>
    <cellStyle name="20% - Акцент4 2 2 3 4 3 5" xfId="16244"/>
    <cellStyle name="20% - Акцент4 2 2 3 4 3 6" xfId="16245"/>
    <cellStyle name="20% - Акцент4 2 2 3 4 3 7" xfId="16246"/>
    <cellStyle name="20% - Акцент4 2 2 3 4 3 8" xfId="16247"/>
    <cellStyle name="20% - Акцент4 2 2 3 4 3 9" xfId="16248"/>
    <cellStyle name="20% - Акцент4 2 2 3 4 4" xfId="16249"/>
    <cellStyle name="20% - Акцент4 2 2 3 4 4 2" xfId="16250"/>
    <cellStyle name="20% - Акцент4 2 2 3 4 4 2 2" xfId="16251"/>
    <cellStyle name="20% - Акцент4 2 2 3 4 4 2 2 2" xfId="16252"/>
    <cellStyle name="20% - Акцент4 2 2 3 4 4 2 3" xfId="16253"/>
    <cellStyle name="20% - Акцент4 2 2 3 4 4 2 4" xfId="16254"/>
    <cellStyle name="20% - Акцент4 2 2 3 4 4 2 5" xfId="16255"/>
    <cellStyle name="20% - Акцент4 2 2 3 4 4 2 6" xfId="16256"/>
    <cellStyle name="20% - Акцент4 2 2 3 4 4 2 7" xfId="16257"/>
    <cellStyle name="20% - Акцент4 2 2 3 4 4 3" xfId="16258"/>
    <cellStyle name="20% - Акцент4 2 2 3 4 4 3 2" xfId="16259"/>
    <cellStyle name="20% - Акцент4 2 2 3 4 4 4" xfId="16260"/>
    <cellStyle name="20% - Акцент4 2 2 3 4 4 5" xfId="16261"/>
    <cellStyle name="20% - Акцент4 2 2 3 4 4 6" xfId="16262"/>
    <cellStyle name="20% - Акцент4 2 2 3 4 4 7" xfId="16263"/>
    <cellStyle name="20% - Акцент4 2 2 3 4 4 8" xfId="16264"/>
    <cellStyle name="20% - Акцент4 2 2 3 4 4 9" xfId="16265"/>
    <cellStyle name="20% - Акцент4 2 2 3 4 5" xfId="16266"/>
    <cellStyle name="20% - Акцент4 2 2 3 4 5 2" xfId="16267"/>
    <cellStyle name="20% - Акцент4 2 2 3 4 5 2 2" xfId="16268"/>
    <cellStyle name="20% - Акцент4 2 2 3 4 5 2 2 2" xfId="16269"/>
    <cellStyle name="20% - Акцент4 2 2 3 4 5 2 3" xfId="16270"/>
    <cellStyle name="20% - Акцент4 2 2 3 4 5 2 4" xfId="16271"/>
    <cellStyle name="20% - Акцент4 2 2 3 4 5 2 5" xfId="16272"/>
    <cellStyle name="20% - Акцент4 2 2 3 4 5 2 6" xfId="16273"/>
    <cellStyle name="20% - Акцент4 2 2 3 4 5 2 7" xfId="16274"/>
    <cellStyle name="20% - Акцент4 2 2 3 4 5 3" xfId="16275"/>
    <cellStyle name="20% - Акцент4 2 2 3 4 5 3 2" xfId="16276"/>
    <cellStyle name="20% - Акцент4 2 2 3 4 5 4" xfId="16277"/>
    <cellStyle name="20% - Акцент4 2 2 3 4 5 5" xfId="16278"/>
    <cellStyle name="20% - Акцент4 2 2 3 4 5 6" xfId="16279"/>
    <cellStyle name="20% - Акцент4 2 2 3 4 5 7" xfId="16280"/>
    <cellStyle name="20% - Акцент4 2 2 3 4 5 8" xfId="16281"/>
    <cellStyle name="20% - Акцент4 2 2 3 4 5 9" xfId="16282"/>
    <cellStyle name="20% - Акцент4 2 2 3 4 6" xfId="16283"/>
    <cellStyle name="20% - Акцент4 2 2 3 4 6 2" xfId="16284"/>
    <cellStyle name="20% - Акцент4 2 2 3 4 6 2 2" xfId="16285"/>
    <cellStyle name="20% - Акцент4 2 2 3 4 6 3" xfId="16286"/>
    <cellStyle name="20% - Акцент4 2 2 3 4 6 4" xfId="16287"/>
    <cellStyle name="20% - Акцент4 2 2 3 4 6 5" xfId="16288"/>
    <cellStyle name="20% - Акцент4 2 2 3 4 6 6" xfId="16289"/>
    <cellStyle name="20% - Акцент4 2 2 3 4 6 7" xfId="16290"/>
    <cellStyle name="20% - Акцент4 2 2 3 4 7" xfId="16291"/>
    <cellStyle name="20% - Акцент4 2 2 3 4 7 2" xfId="16292"/>
    <cellStyle name="20% - Акцент4 2 2 3 4 8" xfId="16293"/>
    <cellStyle name="20% - Акцент4 2 2 3 4 9" xfId="16294"/>
    <cellStyle name="20% - Акцент4 2 2 3 5" xfId="16295"/>
    <cellStyle name="20% - Акцент4 2 2 3 5 10" xfId="16296"/>
    <cellStyle name="20% - Акцент4 2 2 3 5 2" xfId="16297"/>
    <cellStyle name="20% - Акцент4 2 2 3 5 2 2" xfId="16298"/>
    <cellStyle name="20% - Акцент4 2 2 3 5 2 2 2" xfId="16299"/>
    <cellStyle name="20% - Акцент4 2 2 3 5 2 2 2 2" xfId="16300"/>
    <cellStyle name="20% - Акцент4 2 2 3 5 2 2 3" xfId="16301"/>
    <cellStyle name="20% - Акцент4 2 2 3 5 2 2 4" xfId="16302"/>
    <cellStyle name="20% - Акцент4 2 2 3 5 2 2 5" xfId="16303"/>
    <cellStyle name="20% - Акцент4 2 2 3 5 2 2 6" xfId="16304"/>
    <cellStyle name="20% - Акцент4 2 2 3 5 2 2 7" xfId="16305"/>
    <cellStyle name="20% - Акцент4 2 2 3 5 2 3" xfId="16306"/>
    <cellStyle name="20% - Акцент4 2 2 3 5 2 3 2" xfId="16307"/>
    <cellStyle name="20% - Акцент4 2 2 3 5 2 4" xfId="16308"/>
    <cellStyle name="20% - Акцент4 2 2 3 5 2 5" xfId="16309"/>
    <cellStyle name="20% - Акцент4 2 2 3 5 2 6" xfId="16310"/>
    <cellStyle name="20% - Акцент4 2 2 3 5 2 7" xfId="16311"/>
    <cellStyle name="20% - Акцент4 2 2 3 5 2 8" xfId="16312"/>
    <cellStyle name="20% - Акцент4 2 2 3 5 2 9" xfId="16313"/>
    <cellStyle name="20% - Акцент4 2 2 3 5 3" xfId="16314"/>
    <cellStyle name="20% - Акцент4 2 2 3 5 3 2" xfId="16315"/>
    <cellStyle name="20% - Акцент4 2 2 3 5 3 2 2" xfId="16316"/>
    <cellStyle name="20% - Акцент4 2 2 3 5 3 3" xfId="16317"/>
    <cellStyle name="20% - Акцент4 2 2 3 5 3 4" xfId="16318"/>
    <cellStyle name="20% - Акцент4 2 2 3 5 3 5" xfId="16319"/>
    <cellStyle name="20% - Акцент4 2 2 3 5 3 6" xfId="16320"/>
    <cellStyle name="20% - Акцент4 2 2 3 5 3 7" xfId="16321"/>
    <cellStyle name="20% - Акцент4 2 2 3 5 4" xfId="16322"/>
    <cellStyle name="20% - Акцент4 2 2 3 5 4 2" xfId="16323"/>
    <cellStyle name="20% - Акцент4 2 2 3 5 5" xfId="16324"/>
    <cellStyle name="20% - Акцент4 2 2 3 5 6" xfId="16325"/>
    <cellStyle name="20% - Акцент4 2 2 3 5 7" xfId="16326"/>
    <cellStyle name="20% - Акцент4 2 2 3 5 8" xfId="16327"/>
    <cellStyle name="20% - Акцент4 2 2 3 5 9" xfId="16328"/>
    <cellStyle name="20% - Акцент4 2 2 3 6" xfId="16329"/>
    <cellStyle name="20% - Акцент4 2 2 3 6 10" xfId="16330"/>
    <cellStyle name="20% - Акцент4 2 2 3 6 2" xfId="16331"/>
    <cellStyle name="20% - Акцент4 2 2 3 6 2 2" xfId="16332"/>
    <cellStyle name="20% - Акцент4 2 2 3 6 2 2 2" xfId="16333"/>
    <cellStyle name="20% - Акцент4 2 2 3 6 2 2 2 2" xfId="16334"/>
    <cellStyle name="20% - Акцент4 2 2 3 6 2 2 3" xfId="16335"/>
    <cellStyle name="20% - Акцент4 2 2 3 6 2 2 4" xfId="16336"/>
    <cellStyle name="20% - Акцент4 2 2 3 6 2 2 5" xfId="16337"/>
    <cellStyle name="20% - Акцент4 2 2 3 6 2 2 6" xfId="16338"/>
    <cellStyle name="20% - Акцент4 2 2 3 6 2 2 7" xfId="16339"/>
    <cellStyle name="20% - Акцент4 2 2 3 6 2 3" xfId="16340"/>
    <cellStyle name="20% - Акцент4 2 2 3 6 2 3 2" xfId="16341"/>
    <cellStyle name="20% - Акцент4 2 2 3 6 2 4" xfId="16342"/>
    <cellStyle name="20% - Акцент4 2 2 3 6 2 5" xfId="16343"/>
    <cellStyle name="20% - Акцент4 2 2 3 6 2 6" xfId="16344"/>
    <cellStyle name="20% - Акцент4 2 2 3 6 2 7" xfId="16345"/>
    <cellStyle name="20% - Акцент4 2 2 3 6 2 8" xfId="16346"/>
    <cellStyle name="20% - Акцент4 2 2 3 6 2 9" xfId="16347"/>
    <cellStyle name="20% - Акцент4 2 2 3 6 3" xfId="16348"/>
    <cellStyle name="20% - Акцент4 2 2 3 6 3 2" xfId="16349"/>
    <cellStyle name="20% - Акцент4 2 2 3 6 3 2 2" xfId="16350"/>
    <cellStyle name="20% - Акцент4 2 2 3 6 3 3" xfId="16351"/>
    <cellStyle name="20% - Акцент4 2 2 3 6 3 4" xfId="16352"/>
    <cellStyle name="20% - Акцент4 2 2 3 6 3 5" xfId="16353"/>
    <cellStyle name="20% - Акцент4 2 2 3 6 3 6" xfId="16354"/>
    <cellStyle name="20% - Акцент4 2 2 3 6 3 7" xfId="16355"/>
    <cellStyle name="20% - Акцент4 2 2 3 6 4" xfId="16356"/>
    <cellStyle name="20% - Акцент4 2 2 3 6 4 2" xfId="16357"/>
    <cellStyle name="20% - Акцент4 2 2 3 6 5" xfId="16358"/>
    <cellStyle name="20% - Акцент4 2 2 3 6 6" xfId="16359"/>
    <cellStyle name="20% - Акцент4 2 2 3 6 7" xfId="16360"/>
    <cellStyle name="20% - Акцент4 2 2 3 6 8" xfId="16361"/>
    <cellStyle name="20% - Акцент4 2 2 3 6 9" xfId="16362"/>
    <cellStyle name="20% - Акцент4 2 2 3 7" xfId="16363"/>
    <cellStyle name="20% - Акцент4 2 2 3 7 2" xfId="16364"/>
    <cellStyle name="20% - Акцент4 2 2 3 7 2 2" xfId="16365"/>
    <cellStyle name="20% - Акцент4 2 2 3 7 2 2 2" xfId="16366"/>
    <cellStyle name="20% - Акцент4 2 2 3 7 2 3" xfId="16367"/>
    <cellStyle name="20% - Акцент4 2 2 3 7 2 4" xfId="16368"/>
    <cellStyle name="20% - Акцент4 2 2 3 7 2 5" xfId="16369"/>
    <cellStyle name="20% - Акцент4 2 2 3 7 2 6" xfId="16370"/>
    <cellStyle name="20% - Акцент4 2 2 3 7 2 7" xfId="16371"/>
    <cellStyle name="20% - Акцент4 2 2 3 7 3" xfId="16372"/>
    <cellStyle name="20% - Акцент4 2 2 3 7 3 2" xfId="16373"/>
    <cellStyle name="20% - Акцент4 2 2 3 7 4" xfId="16374"/>
    <cellStyle name="20% - Акцент4 2 2 3 7 5" xfId="16375"/>
    <cellStyle name="20% - Акцент4 2 2 3 7 6" xfId="16376"/>
    <cellStyle name="20% - Акцент4 2 2 3 7 7" xfId="16377"/>
    <cellStyle name="20% - Акцент4 2 2 3 7 8" xfId="16378"/>
    <cellStyle name="20% - Акцент4 2 2 3 7 9" xfId="16379"/>
    <cellStyle name="20% - Акцент4 2 2 3 8" xfId="16380"/>
    <cellStyle name="20% - Акцент4 2 2 3 8 2" xfId="16381"/>
    <cellStyle name="20% - Акцент4 2 2 3 8 2 2" xfId="16382"/>
    <cellStyle name="20% - Акцент4 2 2 3 8 2 2 2" xfId="16383"/>
    <cellStyle name="20% - Акцент4 2 2 3 8 2 3" xfId="16384"/>
    <cellStyle name="20% - Акцент4 2 2 3 8 2 4" xfId="16385"/>
    <cellStyle name="20% - Акцент4 2 2 3 8 2 5" xfId="16386"/>
    <cellStyle name="20% - Акцент4 2 2 3 8 2 6" xfId="16387"/>
    <cellStyle name="20% - Акцент4 2 2 3 8 2 7" xfId="16388"/>
    <cellStyle name="20% - Акцент4 2 2 3 8 3" xfId="16389"/>
    <cellStyle name="20% - Акцент4 2 2 3 8 3 2" xfId="16390"/>
    <cellStyle name="20% - Акцент4 2 2 3 8 4" xfId="16391"/>
    <cellStyle name="20% - Акцент4 2 2 3 8 5" xfId="16392"/>
    <cellStyle name="20% - Акцент4 2 2 3 8 6" xfId="16393"/>
    <cellStyle name="20% - Акцент4 2 2 3 8 7" xfId="16394"/>
    <cellStyle name="20% - Акцент4 2 2 3 8 8" xfId="16395"/>
    <cellStyle name="20% - Акцент4 2 2 3 8 9" xfId="16396"/>
    <cellStyle name="20% - Акцент4 2 2 3 9" xfId="16397"/>
    <cellStyle name="20% - Акцент4 2 2 3 9 2" xfId="16398"/>
    <cellStyle name="20% - Акцент4 2 2 3 9 2 2" xfId="16399"/>
    <cellStyle name="20% - Акцент4 2 2 3 9 2 2 2" xfId="16400"/>
    <cellStyle name="20% - Акцент4 2 2 3 9 2 3" xfId="16401"/>
    <cellStyle name="20% - Акцент4 2 2 3 9 2 4" xfId="16402"/>
    <cellStyle name="20% - Акцент4 2 2 3 9 2 5" xfId="16403"/>
    <cellStyle name="20% - Акцент4 2 2 3 9 2 6" xfId="16404"/>
    <cellStyle name="20% - Акцент4 2 2 3 9 2 7" xfId="16405"/>
    <cellStyle name="20% - Акцент4 2 2 3 9 3" xfId="16406"/>
    <cellStyle name="20% - Акцент4 2 2 3 9 3 2" xfId="16407"/>
    <cellStyle name="20% - Акцент4 2 2 3 9 4" xfId="16408"/>
    <cellStyle name="20% - Акцент4 2 2 3 9 5" xfId="16409"/>
    <cellStyle name="20% - Акцент4 2 2 3 9 6" xfId="16410"/>
    <cellStyle name="20% - Акцент4 2 2 3 9 7" xfId="16411"/>
    <cellStyle name="20% - Акцент4 2 2 3 9 8" xfId="16412"/>
    <cellStyle name="20% - Акцент4 2 2 3 9 9" xfId="16413"/>
    <cellStyle name="20% - Акцент4 2 2 4" xfId="16414"/>
    <cellStyle name="20% - Акцент4 2 2 4 10" xfId="16415"/>
    <cellStyle name="20% - Акцент4 2 2 4 11" xfId="16416"/>
    <cellStyle name="20% - Акцент4 2 2 4 12" xfId="16417"/>
    <cellStyle name="20% - Акцент4 2 2 4 13" xfId="16418"/>
    <cellStyle name="20% - Акцент4 2 2 4 14" xfId="16419"/>
    <cellStyle name="20% - Акцент4 2 2 4 2" xfId="16420"/>
    <cellStyle name="20% - Акцент4 2 2 4 2 10" xfId="16421"/>
    <cellStyle name="20% - Акцент4 2 2 4 2 2" xfId="16422"/>
    <cellStyle name="20% - Акцент4 2 2 4 2 2 2" xfId="16423"/>
    <cellStyle name="20% - Акцент4 2 2 4 2 2 2 2" xfId="16424"/>
    <cellStyle name="20% - Акцент4 2 2 4 2 2 2 2 2" xfId="16425"/>
    <cellStyle name="20% - Акцент4 2 2 4 2 2 2 3" xfId="16426"/>
    <cellStyle name="20% - Акцент4 2 2 4 2 2 2 4" xfId="16427"/>
    <cellStyle name="20% - Акцент4 2 2 4 2 2 2 5" xfId="16428"/>
    <cellStyle name="20% - Акцент4 2 2 4 2 2 2 6" xfId="16429"/>
    <cellStyle name="20% - Акцент4 2 2 4 2 2 2 7" xfId="16430"/>
    <cellStyle name="20% - Акцент4 2 2 4 2 2 3" xfId="16431"/>
    <cellStyle name="20% - Акцент4 2 2 4 2 2 3 2" xfId="16432"/>
    <cellStyle name="20% - Акцент4 2 2 4 2 2 4" xfId="16433"/>
    <cellStyle name="20% - Акцент4 2 2 4 2 2 5" xfId="16434"/>
    <cellStyle name="20% - Акцент4 2 2 4 2 2 6" xfId="16435"/>
    <cellStyle name="20% - Акцент4 2 2 4 2 2 7" xfId="16436"/>
    <cellStyle name="20% - Акцент4 2 2 4 2 2 8" xfId="16437"/>
    <cellStyle name="20% - Акцент4 2 2 4 2 2 9" xfId="16438"/>
    <cellStyle name="20% - Акцент4 2 2 4 2 3" xfId="16439"/>
    <cellStyle name="20% - Акцент4 2 2 4 2 3 2" xfId="16440"/>
    <cellStyle name="20% - Акцент4 2 2 4 2 3 2 2" xfId="16441"/>
    <cellStyle name="20% - Акцент4 2 2 4 2 3 3" xfId="16442"/>
    <cellStyle name="20% - Акцент4 2 2 4 2 3 4" xfId="16443"/>
    <cellStyle name="20% - Акцент4 2 2 4 2 3 5" xfId="16444"/>
    <cellStyle name="20% - Акцент4 2 2 4 2 3 6" xfId="16445"/>
    <cellStyle name="20% - Акцент4 2 2 4 2 3 7" xfId="16446"/>
    <cellStyle name="20% - Акцент4 2 2 4 2 4" xfId="16447"/>
    <cellStyle name="20% - Акцент4 2 2 4 2 4 2" xfId="16448"/>
    <cellStyle name="20% - Акцент4 2 2 4 2 5" xfId="16449"/>
    <cellStyle name="20% - Акцент4 2 2 4 2 6" xfId="16450"/>
    <cellStyle name="20% - Акцент4 2 2 4 2 7" xfId="16451"/>
    <cellStyle name="20% - Акцент4 2 2 4 2 8" xfId="16452"/>
    <cellStyle name="20% - Акцент4 2 2 4 2 9" xfId="16453"/>
    <cellStyle name="20% - Акцент4 2 2 4 3" xfId="16454"/>
    <cellStyle name="20% - Акцент4 2 2 4 3 10" xfId="16455"/>
    <cellStyle name="20% - Акцент4 2 2 4 3 2" xfId="16456"/>
    <cellStyle name="20% - Акцент4 2 2 4 3 2 2" xfId="16457"/>
    <cellStyle name="20% - Акцент4 2 2 4 3 2 2 2" xfId="16458"/>
    <cellStyle name="20% - Акцент4 2 2 4 3 2 2 2 2" xfId="16459"/>
    <cellStyle name="20% - Акцент4 2 2 4 3 2 2 3" xfId="16460"/>
    <cellStyle name="20% - Акцент4 2 2 4 3 2 2 4" xfId="16461"/>
    <cellStyle name="20% - Акцент4 2 2 4 3 2 2 5" xfId="16462"/>
    <cellStyle name="20% - Акцент4 2 2 4 3 2 2 6" xfId="16463"/>
    <cellStyle name="20% - Акцент4 2 2 4 3 2 2 7" xfId="16464"/>
    <cellStyle name="20% - Акцент4 2 2 4 3 2 3" xfId="16465"/>
    <cellStyle name="20% - Акцент4 2 2 4 3 2 3 2" xfId="16466"/>
    <cellStyle name="20% - Акцент4 2 2 4 3 2 4" xfId="16467"/>
    <cellStyle name="20% - Акцент4 2 2 4 3 2 5" xfId="16468"/>
    <cellStyle name="20% - Акцент4 2 2 4 3 2 6" xfId="16469"/>
    <cellStyle name="20% - Акцент4 2 2 4 3 2 7" xfId="16470"/>
    <cellStyle name="20% - Акцент4 2 2 4 3 2 8" xfId="16471"/>
    <cellStyle name="20% - Акцент4 2 2 4 3 2 9" xfId="16472"/>
    <cellStyle name="20% - Акцент4 2 2 4 3 3" xfId="16473"/>
    <cellStyle name="20% - Акцент4 2 2 4 3 3 2" xfId="16474"/>
    <cellStyle name="20% - Акцент4 2 2 4 3 3 2 2" xfId="16475"/>
    <cellStyle name="20% - Акцент4 2 2 4 3 3 3" xfId="16476"/>
    <cellStyle name="20% - Акцент4 2 2 4 3 3 4" xfId="16477"/>
    <cellStyle name="20% - Акцент4 2 2 4 3 3 5" xfId="16478"/>
    <cellStyle name="20% - Акцент4 2 2 4 3 3 6" xfId="16479"/>
    <cellStyle name="20% - Акцент4 2 2 4 3 3 7" xfId="16480"/>
    <cellStyle name="20% - Акцент4 2 2 4 3 4" xfId="16481"/>
    <cellStyle name="20% - Акцент4 2 2 4 3 4 2" xfId="16482"/>
    <cellStyle name="20% - Акцент4 2 2 4 3 5" xfId="16483"/>
    <cellStyle name="20% - Акцент4 2 2 4 3 6" xfId="16484"/>
    <cellStyle name="20% - Акцент4 2 2 4 3 7" xfId="16485"/>
    <cellStyle name="20% - Акцент4 2 2 4 3 8" xfId="16486"/>
    <cellStyle name="20% - Акцент4 2 2 4 3 9" xfId="16487"/>
    <cellStyle name="20% - Акцент4 2 2 4 4" xfId="16488"/>
    <cellStyle name="20% - Акцент4 2 2 4 4 10" xfId="16489"/>
    <cellStyle name="20% - Акцент4 2 2 4 4 2" xfId="16490"/>
    <cellStyle name="20% - Акцент4 2 2 4 4 2 2" xfId="16491"/>
    <cellStyle name="20% - Акцент4 2 2 4 4 2 2 2" xfId="16492"/>
    <cellStyle name="20% - Акцент4 2 2 4 4 2 2 2 2" xfId="16493"/>
    <cellStyle name="20% - Акцент4 2 2 4 4 2 2 3" xfId="16494"/>
    <cellStyle name="20% - Акцент4 2 2 4 4 2 2 4" xfId="16495"/>
    <cellStyle name="20% - Акцент4 2 2 4 4 2 2 5" xfId="16496"/>
    <cellStyle name="20% - Акцент4 2 2 4 4 2 2 6" xfId="16497"/>
    <cellStyle name="20% - Акцент4 2 2 4 4 2 2 7" xfId="16498"/>
    <cellStyle name="20% - Акцент4 2 2 4 4 2 3" xfId="16499"/>
    <cellStyle name="20% - Акцент4 2 2 4 4 2 3 2" xfId="16500"/>
    <cellStyle name="20% - Акцент4 2 2 4 4 2 4" xfId="16501"/>
    <cellStyle name="20% - Акцент4 2 2 4 4 2 5" xfId="16502"/>
    <cellStyle name="20% - Акцент4 2 2 4 4 2 6" xfId="16503"/>
    <cellStyle name="20% - Акцент4 2 2 4 4 2 7" xfId="16504"/>
    <cellStyle name="20% - Акцент4 2 2 4 4 2 8" xfId="16505"/>
    <cellStyle name="20% - Акцент4 2 2 4 4 2 9" xfId="16506"/>
    <cellStyle name="20% - Акцент4 2 2 4 4 3" xfId="16507"/>
    <cellStyle name="20% - Акцент4 2 2 4 4 3 2" xfId="16508"/>
    <cellStyle name="20% - Акцент4 2 2 4 4 3 2 2" xfId="16509"/>
    <cellStyle name="20% - Акцент4 2 2 4 4 3 3" xfId="16510"/>
    <cellStyle name="20% - Акцент4 2 2 4 4 3 4" xfId="16511"/>
    <cellStyle name="20% - Акцент4 2 2 4 4 3 5" xfId="16512"/>
    <cellStyle name="20% - Акцент4 2 2 4 4 3 6" xfId="16513"/>
    <cellStyle name="20% - Акцент4 2 2 4 4 3 7" xfId="16514"/>
    <cellStyle name="20% - Акцент4 2 2 4 4 4" xfId="16515"/>
    <cellStyle name="20% - Акцент4 2 2 4 4 4 2" xfId="16516"/>
    <cellStyle name="20% - Акцент4 2 2 4 4 5" xfId="16517"/>
    <cellStyle name="20% - Акцент4 2 2 4 4 6" xfId="16518"/>
    <cellStyle name="20% - Акцент4 2 2 4 4 7" xfId="16519"/>
    <cellStyle name="20% - Акцент4 2 2 4 4 8" xfId="16520"/>
    <cellStyle name="20% - Акцент4 2 2 4 4 9" xfId="16521"/>
    <cellStyle name="20% - Акцент4 2 2 4 5" xfId="16522"/>
    <cellStyle name="20% - Акцент4 2 2 4 5 2" xfId="16523"/>
    <cellStyle name="20% - Акцент4 2 2 4 5 2 2" xfId="16524"/>
    <cellStyle name="20% - Акцент4 2 2 4 5 2 2 2" xfId="16525"/>
    <cellStyle name="20% - Акцент4 2 2 4 5 2 3" xfId="16526"/>
    <cellStyle name="20% - Акцент4 2 2 4 5 2 4" xfId="16527"/>
    <cellStyle name="20% - Акцент4 2 2 4 5 2 5" xfId="16528"/>
    <cellStyle name="20% - Акцент4 2 2 4 5 2 6" xfId="16529"/>
    <cellStyle name="20% - Акцент4 2 2 4 5 2 7" xfId="16530"/>
    <cellStyle name="20% - Акцент4 2 2 4 5 3" xfId="16531"/>
    <cellStyle name="20% - Акцент4 2 2 4 5 3 2" xfId="16532"/>
    <cellStyle name="20% - Акцент4 2 2 4 5 4" xfId="16533"/>
    <cellStyle name="20% - Акцент4 2 2 4 5 5" xfId="16534"/>
    <cellStyle name="20% - Акцент4 2 2 4 5 6" xfId="16535"/>
    <cellStyle name="20% - Акцент4 2 2 4 5 7" xfId="16536"/>
    <cellStyle name="20% - Акцент4 2 2 4 5 8" xfId="16537"/>
    <cellStyle name="20% - Акцент4 2 2 4 5 9" xfId="16538"/>
    <cellStyle name="20% - Акцент4 2 2 4 6" xfId="16539"/>
    <cellStyle name="20% - Акцент4 2 2 4 6 2" xfId="16540"/>
    <cellStyle name="20% - Акцент4 2 2 4 6 2 2" xfId="16541"/>
    <cellStyle name="20% - Акцент4 2 2 4 6 2 2 2" xfId="16542"/>
    <cellStyle name="20% - Акцент4 2 2 4 6 2 3" xfId="16543"/>
    <cellStyle name="20% - Акцент4 2 2 4 6 2 4" xfId="16544"/>
    <cellStyle name="20% - Акцент4 2 2 4 6 2 5" xfId="16545"/>
    <cellStyle name="20% - Акцент4 2 2 4 6 2 6" xfId="16546"/>
    <cellStyle name="20% - Акцент4 2 2 4 6 2 7" xfId="16547"/>
    <cellStyle name="20% - Акцент4 2 2 4 6 3" xfId="16548"/>
    <cellStyle name="20% - Акцент4 2 2 4 6 3 2" xfId="16549"/>
    <cellStyle name="20% - Акцент4 2 2 4 6 4" xfId="16550"/>
    <cellStyle name="20% - Акцент4 2 2 4 6 5" xfId="16551"/>
    <cellStyle name="20% - Акцент4 2 2 4 6 6" xfId="16552"/>
    <cellStyle name="20% - Акцент4 2 2 4 6 7" xfId="16553"/>
    <cellStyle name="20% - Акцент4 2 2 4 6 8" xfId="16554"/>
    <cellStyle name="20% - Акцент4 2 2 4 6 9" xfId="16555"/>
    <cellStyle name="20% - Акцент4 2 2 4 7" xfId="16556"/>
    <cellStyle name="20% - Акцент4 2 2 4 7 2" xfId="16557"/>
    <cellStyle name="20% - Акцент4 2 2 4 7 2 2" xfId="16558"/>
    <cellStyle name="20% - Акцент4 2 2 4 7 3" xfId="16559"/>
    <cellStyle name="20% - Акцент4 2 2 4 7 4" xfId="16560"/>
    <cellStyle name="20% - Акцент4 2 2 4 7 5" xfId="16561"/>
    <cellStyle name="20% - Акцент4 2 2 4 7 6" xfId="16562"/>
    <cellStyle name="20% - Акцент4 2 2 4 7 7" xfId="16563"/>
    <cellStyle name="20% - Акцент4 2 2 4 8" xfId="16564"/>
    <cellStyle name="20% - Акцент4 2 2 4 8 2" xfId="16565"/>
    <cellStyle name="20% - Акцент4 2 2 4 9" xfId="16566"/>
    <cellStyle name="20% - Акцент4 2 2 5" xfId="16567"/>
    <cellStyle name="20% - Акцент4 2 2 5 10" xfId="16568"/>
    <cellStyle name="20% - Акцент4 2 2 5 11" xfId="16569"/>
    <cellStyle name="20% - Акцент4 2 2 5 12" xfId="16570"/>
    <cellStyle name="20% - Акцент4 2 2 5 13" xfId="16571"/>
    <cellStyle name="20% - Акцент4 2 2 5 14" xfId="16572"/>
    <cellStyle name="20% - Акцент4 2 2 5 2" xfId="16573"/>
    <cellStyle name="20% - Акцент4 2 2 5 2 10" xfId="16574"/>
    <cellStyle name="20% - Акцент4 2 2 5 2 2" xfId="16575"/>
    <cellStyle name="20% - Акцент4 2 2 5 2 2 2" xfId="16576"/>
    <cellStyle name="20% - Акцент4 2 2 5 2 2 2 2" xfId="16577"/>
    <cellStyle name="20% - Акцент4 2 2 5 2 2 2 2 2" xfId="16578"/>
    <cellStyle name="20% - Акцент4 2 2 5 2 2 2 3" xfId="16579"/>
    <cellStyle name="20% - Акцент4 2 2 5 2 2 2 4" xfId="16580"/>
    <cellStyle name="20% - Акцент4 2 2 5 2 2 2 5" xfId="16581"/>
    <cellStyle name="20% - Акцент4 2 2 5 2 2 2 6" xfId="16582"/>
    <cellStyle name="20% - Акцент4 2 2 5 2 2 2 7" xfId="16583"/>
    <cellStyle name="20% - Акцент4 2 2 5 2 2 3" xfId="16584"/>
    <cellStyle name="20% - Акцент4 2 2 5 2 2 3 2" xfId="16585"/>
    <cellStyle name="20% - Акцент4 2 2 5 2 2 4" xfId="16586"/>
    <cellStyle name="20% - Акцент4 2 2 5 2 2 5" xfId="16587"/>
    <cellStyle name="20% - Акцент4 2 2 5 2 2 6" xfId="16588"/>
    <cellStyle name="20% - Акцент4 2 2 5 2 2 7" xfId="16589"/>
    <cellStyle name="20% - Акцент4 2 2 5 2 2 8" xfId="16590"/>
    <cellStyle name="20% - Акцент4 2 2 5 2 2 9" xfId="16591"/>
    <cellStyle name="20% - Акцент4 2 2 5 2 3" xfId="16592"/>
    <cellStyle name="20% - Акцент4 2 2 5 2 3 2" xfId="16593"/>
    <cellStyle name="20% - Акцент4 2 2 5 2 3 2 2" xfId="16594"/>
    <cellStyle name="20% - Акцент4 2 2 5 2 3 3" xfId="16595"/>
    <cellStyle name="20% - Акцент4 2 2 5 2 3 4" xfId="16596"/>
    <cellStyle name="20% - Акцент4 2 2 5 2 3 5" xfId="16597"/>
    <cellStyle name="20% - Акцент4 2 2 5 2 3 6" xfId="16598"/>
    <cellStyle name="20% - Акцент4 2 2 5 2 3 7" xfId="16599"/>
    <cellStyle name="20% - Акцент4 2 2 5 2 4" xfId="16600"/>
    <cellStyle name="20% - Акцент4 2 2 5 2 4 2" xfId="16601"/>
    <cellStyle name="20% - Акцент4 2 2 5 2 5" xfId="16602"/>
    <cellStyle name="20% - Акцент4 2 2 5 2 6" xfId="16603"/>
    <cellStyle name="20% - Акцент4 2 2 5 2 7" xfId="16604"/>
    <cellStyle name="20% - Акцент4 2 2 5 2 8" xfId="16605"/>
    <cellStyle name="20% - Акцент4 2 2 5 2 9" xfId="16606"/>
    <cellStyle name="20% - Акцент4 2 2 5 3" xfId="16607"/>
    <cellStyle name="20% - Акцент4 2 2 5 3 10" xfId="16608"/>
    <cellStyle name="20% - Акцент4 2 2 5 3 2" xfId="16609"/>
    <cellStyle name="20% - Акцент4 2 2 5 3 2 2" xfId="16610"/>
    <cellStyle name="20% - Акцент4 2 2 5 3 2 2 2" xfId="16611"/>
    <cellStyle name="20% - Акцент4 2 2 5 3 2 2 2 2" xfId="16612"/>
    <cellStyle name="20% - Акцент4 2 2 5 3 2 2 3" xfId="16613"/>
    <cellStyle name="20% - Акцент4 2 2 5 3 2 2 4" xfId="16614"/>
    <cellStyle name="20% - Акцент4 2 2 5 3 2 2 5" xfId="16615"/>
    <cellStyle name="20% - Акцент4 2 2 5 3 2 2 6" xfId="16616"/>
    <cellStyle name="20% - Акцент4 2 2 5 3 2 2 7" xfId="16617"/>
    <cellStyle name="20% - Акцент4 2 2 5 3 2 3" xfId="16618"/>
    <cellStyle name="20% - Акцент4 2 2 5 3 2 3 2" xfId="16619"/>
    <cellStyle name="20% - Акцент4 2 2 5 3 2 4" xfId="16620"/>
    <cellStyle name="20% - Акцент4 2 2 5 3 2 5" xfId="16621"/>
    <cellStyle name="20% - Акцент4 2 2 5 3 2 6" xfId="16622"/>
    <cellStyle name="20% - Акцент4 2 2 5 3 2 7" xfId="16623"/>
    <cellStyle name="20% - Акцент4 2 2 5 3 2 8" xfId="16624"/>
    <cellStyle name="20% - Акцент4 2 2 5 3 2 9" xfId="16625"/>
    <cellStyle name="20% - Акцент4 2 2 5 3 3" xfId="16626"/>
    <cellStyle name="20% - Акцент4 2 2 5 3 3 2" xfId="16627"/>
    <cellStyle name="20% - Акцент4 2 2 5 3 3 2 2" xfId="16628"/>
    <cellStyle name="20% - Акцент4 2 2 5 3 3 3" xfId="16629"/>
    <cellStyle name="20% - Акцент4 2 2 5 3 3 4" xfId="16630"/>
    <cellStyle name="20% - Акцент4 2 2 5 3 3 5" xfId="16631"/>
    <cellStyle name="20% - Акцент4 2 2 5 3 3 6" xfId="16632"/>
    <cellStyle name="20% - Акцент4 2 2 5 3 3 7" xfId="16633"/>
    <cellStyle name="20% - Акцент4 2 2 5 3 4" xfId="16634"/>
    <cellStyle name="20% - Акцент4 2 2 5 3 4 2" xfId="16635"/>
    <cellStyle name="20% - Акцент4 2 2 5 3 5" xfId="16636"/>
    <cellStyle name="20% - Акцент4 2 2 5 3 6" xfId="16637"/>
    <cellStyle name="20% - Акцент4 2 2 5 3 7" xfId="16638"/>
    <cellStyle name="20% - Акцент4 2 2 5 3 8" xfId="16639"/>
    <cellStyle name="20% - Акцент4 2 2 5 3 9" xfId="16640"/>
    <cellStyle name="20% - Акцент4 2 2 5 4" xfId="16641"/>
    <cellStyle name="20% - Акцент4 2 2 5 4 10" xfId="16642"/>
    <cellStyle name="20% - Акцент4 2 2 5 4 2" xfId="16643"/>
    <cellStyle name="20% - Акцент4 2 2 5 4 2 2" xfId="16644"/>
    <cellStyle name="20% - Акцент4 2 2 5 4 2 2 2" xfId="16645"/>
    <cellStyle name="20% - Акцент4 2 2 5 4 2 2 2 2" xfId="16646"/>
    <cellStyle name="20% - Акцент4 2 2 5 4 2 2 3" xfId="16647"/>
    <cellStyle name="20% - Акцент4 2 2 5 4 2 2 4" xfId="16648"/>
    <cellStyle name="20% - Акцент4 2 2 5 4 2 2 5" xfId="16649"/>
    <cellStyle name="20% - Акцент4 2 2 5 4 2 2 6" xfId="16650"/>
    <cellStyle name="20% - Акцент4 2 2 5 4 2 2 7" xfId="16651"/>
    <cellStyle name="20% - Акцент4 2 2 5 4 2 3" xfId="16652"/>
    <cellStyle name="20% - Акцент4 2 2 5 4 2 3 2" xfId="16653"/>
    <cellStyle name="20% - Акцент4 2 2 5 4 2 4" xfId="16654"/>
    <cellStyle name="20% - Акцент4 2 2 5 4 2 5" xfId="16655"/>
    <cellStyle name="20% - Акцент4 2 2 5 4 2 6" xfId="16656"/>
    <cellStyle name="20% - Акцент4 2 2 5 4 2 7" xfId="16657"/>
    <cellStyle name="20% - Акцент4 2 2 5 4 2 8" xfId="16658"/>
    <cellStyle name="20% - Акцент4 2 2 5 4 2 9" xfId="16659"/>
    <cellStyle name="20% - Акцент4 2 2 5 4 3" xfId="16660"/>
    <cellStyle name="20% - Акцент4 2 2 5 4 3 2" xfId="16661"/>
    <cellStyle name="20% - Акцент4 2 2 5 4 3 2 2" xfId="16662"/>
    <cellStyle name="20% - Акцент4 2 2 5 4 3 3" xfId="16663"/>
    <cellStyle name="20% - Акцент4 2 2 5 4 3 4" xfId="16664"/>
    <cellStyle name="20% - Акцент4 2 2 5 4 3 5" xfId="16665"/>
    <cellStyle name="20% - Акцент4 2 2 5 4 3 6" xfId="16666"/>
    <cellStyle name="20% - Акцент4 2 2 5 4 3 7" xfId="16667"/>
    <cellStyle name="20% - Акцент4 2 2 5 4 4" xfId="16668"/>
    <cellStyle name="20% - Акцент4 2 2 5 4 4 2" xfId="16669"/>
    <cellStyle name="20% - Акцент4 2 2 5 4 5" xfId="16670"/>
    <cellStyle name="20% - Акцент4 2 2 5 4 6" xfId="16671"/>
    <cellStyle name="20% - Акцент4 2 2 5 4 7" xfId="16672"/>
    <cellStyle name="20% - Акцент4 2 2 5 4 8" xfId="16673"/>
    <cellStyle name="20% - Акцент4 2 2 5 4 9" xfId="16674"/>
    <cellStyle name="20% - Акцент4 2 2 5 5" xfId="16675"/>
    <cellStyle name="20% - Акцент4 2 2 5 5 2" xfId="16676"/>
    <cellStyle name="20% - Акцент4 2 2 5 5 2 2" xfId="16677"/>
    <cellStyle name="20% - Акцент4 2 2 5 5 2 2 2" xfId="16678"/>
    <cellStyle name="20% - Акцент4 2 2 5 5 2 3" xfId="16679"/>
    <cellStyle name="20% - Акцент4 2 2 5 5 2 4" xfId="16680"/>
    <cellStyle name="20% - Акцент4 2 2 5 5 2 5" xfId="16681"/>
    <cellStyle name="20% - Акцент4 2 2 5 5 2 6" xfId="16682"/>
    <cellStyle name="20% - Акцент4 2 2 5 5 2 7" xfId="16683"/>
    <cellStyle name="20% - Акцент4 2 2 5 5 3" xfId="16684"/>
    <cellStyle name="20% - Акцент4 2 2 5 5 3 2" xfId="16685"/>
    <cellStyle name="20% - Акцент4 2 2 5 5 4" xfId="16686"/>
    <cellStyle name="20% - Акцент4 2 2 5 5 5" xfId="16687"/>
    <cellStyle name="20% - Акцент4 2 2 5 5 6" xfId="16688"/>
    <cellStyle name="20% - Акцент4 2 2 5 5 7" xfId="16689"/>
    <cellStyle name="20% - Акцент4 2 2 5 5 8" xfId="16690"/>
    <cellStyle name="20% - Акцент4 2 2 5 5 9" xfId="16691"/>
    <cellStyle name="20% - Акцент4 2 2 5 6" xfId="16692"/>
    <cellStyle name="20% - Акцент4 2 2 5 6 2" xfId="16693"/>
    <cellStyle name="20% - Акцент4 2 2 5 6 2 2" xfId="16694"/>
    <cellStyle name="20% - Акцент4 2 2 5 6 2 2 2" xfId="16695"/>
    <cellStyle name="20% - Акцент4 2 2 5 6 2 3" xfId="16696"/>
    <cellStyle name="20% - Акцент4 2 2 5 6 2 4" xfId="16697"/>
    <cellStyle name="20% - Акцент4 2 2 5 6 2 5" xfId="16698"/>
    <cellStyle name="20% - Акцент4 2 2 5 6 2 6" xfId="16699"/>
    <cellStyle name="20% - Акцент4 2 2 5 6 2 7" xfId="16700"/>
    <cellStyle name="20% - Акцент4 2 2 5 6 3" xfId="16701"/>
    <cellStyle name="20% - Акцент4 2 2 5 6 3 2" xfId="16702"/>
    <cellStyle name="20% - Акцент4 2 2 5 6 4" xfId="16703"/>
    <cellStyle name="20% - Акцент4 2 2 5 6 5" xfId="16704"/>
    <cellStyle name="20% - Акцент4 2 2 5 6 6" xfId="16705"/>
    <cellStyle name="20% - Акцент4 2 2 5 6 7" xfId="16706"/>
    <cellStyle name="20% - Акцент4 2 2 5 6 8" xfId="16707"/>
    <cellStyle name="20% - Акцент4 2 2 5 6 9" xfId="16708"/>
    <cellStyle name="20% - Акцент4 2 2 5 7" xfId="16709"/>
    <cellStyle name="20% - Акцент4 2 2 5 7 2" xfId="16710"/>
    <cellStyle name="20% - Акцент4 2 2 5 7 2 2" xfId="16711"/>
    <cellStyle name="20% - Акцент4 2 2 5 7 3" xfId="16712"/>
    <cellStyle name="20% - Акцент4 2 2 5 7 4" xfId="16713"/>
    <cellStyle name="20% - Акцент4 2 2 5 7 5" xfId="16714"/>
    <cellStyle name="20% - Акцент4 2 2 5 7 6" xfId="16715"/>
    <cellStyle name="20% - Акцент4 2 2 5 7 7" xfId="16716"/>
    <cellStyle name="20% - Акцент4 2 2 5 8" xfId="16717"/>
    <cellStyle name="20% - Акцент4 2 2 5 8 2" xfId="16718"/>
    <cellStyle name="20% - Акцент4 2 2 5 9" xfId="16719"/>
    <cellStyle name="20% - Акцент4 2 2 6" xfId="16720"/>
    <cellStyle name="20% - Акцент4 2 2 6 10" xfId="16721"/>
    <cellStyle name="20% - Акцент4 2 2 6 11" xfId="16722"/>
    <cellStyle name="20% - Акцент4 2 2 6 12" xfId="16723"/>
    <cellStyle name="20% - Акцент4 2 2 6 13" xfId="16724"/>
    <cellStyle name="20% - Акцент4 2 2 6 2" xfId="16725"/>
    <cellStyle name="20% - Акцент4 2 2 6 2 10" xfId="16726"/>
    <cellStyle name="20% - Акцент4 2 2 6 2 2" xfId="16727"/>
    <cellStyle name="20% - Акцент4 2 2 6 2 2 2" xfId="16728"/>
    <cellStyle name="20% - Акцент4 2 2 6 2 2 2 2" xfId="16729"/>
    <cellStyle name="20% - Акцент4 2 2 6 2 2 2 2 2" xfId="16730"/>
    <cellStyle name="20% - Акцент4 2 2 6 2 2 2 3" xfId="16731"/>
    <cellStyle name="20% - Акцент4 2 2 6 2 2 2 4" xfId="16732"/>
    <cellStyle name="20% - Акцент4 2 2 6 2 2 2 5" xfId="16733"/>
    <cellStyle name="20% - Акцент4 2 2 6 2 2 2 6" xfId="16734"/>
    <cellStyle name="20% - Акцент4 2 2 6 2 2 2 7" xfId="16735"/>
    <cellStyle name="20% - Акцент4 2 2 6 2 2 3" xfId="16736"/>
    <cellStyle name="20% - Акцент4 2 2 6 2 2 3 2" xfId="16737"/>
    <cellStyle name="20% - Акцент4 2 2 6 2 2 4" xfId="16738"/>
    <cellStyle name="20% - Акцент4 2 2 6 2 2 5" xfId="16739"/>
    <cellStyle name="20% - Акцент4 2 2 6 2 2 6" xfId="16740"/>
    <cellStyle name="20% - Акцент4 2 2 6 2 2 7" xfId="16741"/>
    <cellStyle name="20% - Акцент4 2 2 6 2 2 8" xfId="16742"/>
    <cellStyle name="20% - Акцент4 2 2 6 2 2 9" xfId="16743"/>
    <cellStyle name="20% - Акцент4 2 2 6 2 3" xfId="16744"/>
    <cellStyle name="20% - Акцент4 2 2 6 2 3 2" xfId="16745"/>
    <cellStyle name="20% - Акцент4 2 2 6 2 3 2 2" xfId="16746"/>
    <cellStyle name="20% - Акцент4 2 2 6 2 3 3" xfId="16747"/>
    <cellStyle name="20% - Акцент4 2 2 6 2 3 4" xfId="16748"/>
    <cellStyle name="20% - Акцент4 2 2 6 2 3 5" xfId="16749"/>
    <cellStyle name="20% - Акцент4 2 2 6 2 3 6" xfId="16750"/>
    <cellStyle name="20% - Акцент4 2 2 6 2 3 7" xfId="16751"/>
    <cellStyle name="20% - Акцент4 2 2 6 2 4" xfId="16752"/>
    <cellStyle name="20% - Акцент4 2 2 6 2 4 2" xfId="16753"/>
    <cellStyle name="20% - Акцент4 2 2 6 2 5" xfId="16754"/>
    <cellStyle name="20% - Акцент4 2 2 6 2 6" xfId="16755"/>
    <cellStyle name="20% - Акцент4 2 2 6 2 7" xfId="16756"/>
    <cellStyle name="20% - Акцент4 2 2 6 2 8" xfId="16757"/>
    <cellStyle name="20% - Акцент4 2 2 6 2 9" xfId="16758"/>
    <cellStyle name="20% - Акцент4 2 2 6 3" xfId="16759"/>
    <cellStyle name="20% - Акцент4 2 2 6 3 10" xfId="16760"/>
    <cellStyle name="20% - Акцент4 2 2 6 3 2" xfId="16761"/>
    <cellStyle name="20% - Акцент4 2 2 6 3 2 2" xfId="16762"/>
    <cellStyle name="20% - Акцент4 2 2 6 3 2 2 2" xfId="16763"/>
    <cellStyle name="20% - Акцент4 2 2 6 3 2 2 2 2" xfId="16764"/>
    <cellStyle name="20% - Акцент4 2 2 6 3 2 2 3" xfId="16765"/>
    <cellStyle name="20% - Акцент4 2 2 6 3 2 2 4" xfId="16766"/>
    <cellStyle name="20% - Акцент4 2 2 6 3 2 2 5" xfId="16767"/>
    <cellStyle name="20% - Акцент4 2 2 6 3 2 2 6" xfId="16768"/>
    <cellStyle name="20% - Акцент4 2 2 6 3 2 2 7" xfId="16769"/>
    <cellStyle name="20% - Акцент4 2 2 6 3 2 3" xfId="16770"/>
    <cellStyle name="20% - Акцент4 2 2 6 3 2 3 2" xfId="16771"/>
    <cellStyle name="20% - Акцент4 2 2 6 3 2 4" xfId="16772"/>
    <cellStyle name="20% - Акцент4 2 2 6 3 2 5" xfId="16773"/>
    <cellStyle name="20% - Акцент4 2 2 6 3 2 6" xfId="16774"/>
    <cellStyle name="20% - Акцент4 2 2 6 3 2 7" xfId="16775"/>
    <cellStyle name="20% - Акцент4 2 2 6 3 2 8" xfId="16776"/>
    <cellStyle name="20% - Акцент4 2 2 6 3 2 9" xfId="16777"/>
    <cellStyle name="20% - Акцент4 2 2 6 3 3" xfId="16778"/>
    <cellStyle name="20% - Акцент4 2 2 6 3 3 2" xfId="16779"/>
    <cellStyle name="20% - Акцент4 2 2 6 3 3 2 2" xfId="16780"/>
    <cellStyle name="20% - Акцент4 2 2 6 3 3 3" xfId="16781"/>
    <cellStyle name="20% - Акцент4 2 2 6 3 3 4" xfId="16782"/>
    <cellStyle name="20% - Акцент4 2 2 6 3 3 5" xfId="16783"/>
    <cellStyle name="20% - Акцент4 2 2 6 3 3 6" xfId="16784"/>
    <cellStyle name="20% - Акцент4 2 2 6 3 3 7" xfId="16785"/>
    <cellStyle name="20% - Акцент4 2 2 6 3 4" xfId="16786"/>
    <cellStyle name="20% - Акцент4 2 2 6 3 4 2" xfId="16787"/>
    <cellStyle name="20% - Акцент4 2 2 6 3 5" xfId="16788"/>
    <cellStyle name="20% - Акцент4 2 2 6 3 6" xfId="16789"/>
    <cellStyle name="20% - Акцент4 2 2 6 3 7" xfId="16790"/>
    <cellStyle name="20% - Акцент4 2 2 6 3 8" xfId="16791"/>
    <cellStyle name="20% - Акцент4 2 2 6 3 9" xfId="16792"/>
    <cellStyle name="20% - Акцент4 2 2 6 4" xfId="16793"/>
    <cellStyle name="20% - Акцент4 2 2 6 4 2" xfId="16794"/>
    <cellStyle name="20% - Акцент4 2 2 6 4 2 2" xfId="16795"/>
    <cellStyle name="20% - Акцент4 2 2 6 4 2 2 2" xfId="16796"/>
    <cellStyle name="20% - Акцент4 2 2 6 4 2 3" xfId="16797"/>
    <cellStyle name="20% - Акцент4 2 2 6 4 2 4" xfId="16798"/>
    <cellStyle name="20% - Акцент4 2 2 6 4 2 5" xfId="16799"/>
    <cellStyle name="20% - Акцент4 2 2 6 4 2 6" xfId="16800"/>
    <cellStyle name="20% - Акцент4 2 2 6 4 2 7" xfId="16801"/>
    <cellStyle name="20% - Акцент4 2 2 6 4 3" xfId="16802"/>
    <cellStyle name="20% - Акцент4 2 2 6 4 3 2" xfId="16803"/>
    <cellStyle name="20% - Акцент4 2 2 6 4 4" xfId="16804"/>
    <cellStyle name="20% - Акцент4 2 2 6 4 5" xfId="16805"/>
    <cellStyle name="20% - Акцент4 2 2 6 4 6" xfId="16806"/>
    <cellStyle name="20% - Акцент4 2 2 6 4 7" xfId="16807"/>
    <cellStyle name="20% - Акцент4 2 2 6 4 8" xfId="16808"/>
    <cellStyle name="20% - Акцент4 2 2 6 4 9" xfId="16809"/>
    <cellStyle name="20% - Акцент4 2 2 6 5" xfId="16810"/>
    <cellStyle name="20% - Акцент4 2 2 6 5 2" xfId="16811"/>
    <cellStyle name="20% - Акцент4 2 2 6 5 2 2" xfId="16812"/>
    <cellStyle name="20% - Акцент4 2 2 6 5 2 2 2" xfId="16813"/>
    <cellStyle name="20% - Акцент4 2 2 6 5 2 3" xfId="16814"/>
    <cellStyle name="20% - Акцент4 2 2 6 5 2 4" xfId="16815"/>
    <cellStyle name="20% - Акцент4 2 2 6 5 2 5" xfId="16816"/>
    <cellStyle name="20% - Акцент4 2 2 6 5 2 6" xfId="16817"/>
    <cellStyle name="20% - Акцент4 2 2 6 5 2 7" xfId="16818"/>
    <cellStyle name="20% - Акцент4 2 2 6 5 3" xfId="16819"/>
    <cellStyle name="20% - Акцент4 2 2 6 5 3 2" xfId="16820"/>
    <cellStyle name="20% - Акцент4 2 2 6 5 4" xfId="16821"/>
    <cellStyle name="20% - Акцент4 2 2 6 5 5" xfId="16822"/>
    <cellStyle name="20% - Акцент4 2 2 6 5 6" xfId="16823"/>
    <cellStyle name="20% - Акцент4 2 2 6 5 7" xfId="16824"/>
    <cellStyle name="20% - Акцент4 2 2 6 5 8" xfId="16825"/>
    <cellStyle name="20% - Акцент4 2 2 6 5 9" xfId="16826"/>
    <cellStyle name="20% - Акцент4 2 2 6 6" xfId="16827"/>
    <cellStyle name="20% - Акцент4 2 2 6 6 2" xfId="16828"/>
    <cellStyle name="20% - Акцент4 2 2 6 6 2 2" xfId="16829"/>
    <cellStyle name="20% - Акцент4 2 2 6 6 3" xfId="16830"/>
    <cellStyle name="20% - Акцент4 2 2 6 6 4" xfId="16831"/>
    <cellStyle name="20% - Акцент4 2 2 6 6 5" xfId="16832"/>
    <cellStyle name="20% - Акцент4 2 2 6 6 6" xfId="16833"/>
    <cellStyle name="20% - Акцент4 2 2 6 6 7" xfId="16834"/>
    <cellStyle name="20% - Акцент4 2 2 6 7" xfId="16835"/>
    <cellStyle name="20% - Акцент4 2 2 6 7 2" xfId="16836"/>
    <cellStyle name="20% - Акцент4 2 2 6 8" xfId="16837"/>
    <cellStyle name="20% - Акцент4 2 2 6 9" xfId="16838"/>
    <cellStyle name="20% - Акцент4 2 2 7" xfId="16839"/>
    <cellStyle name="20% - Акцент4 2 2 7 10" xfId="16840"/>
    <cellStyle name="20% - Акцент4 2 2 7 11" xfId="16841"/>
    <cellStyle name="20% - Акцент4 2 2 7 12" xfId="16842"/>
    <cellStyle name="20% - Акцент4 2 2 7 13" xfId="16843"/>
    <cellStyle name="20% - Акцент4 2 2 7 2" xfId="16844"/>
    <cellStyle name="20% - Акцент4 2 2 7 2 10" xfId="16845"/>
    <cellStyle name="20% - Акцент4 2 2 7 2 2" xfId="16846"/>
    <cellStyle name="20% - Акцент4 2 2 7 2 2 2" xfId="16847"/>
    <cellStyle name="20% - Акцент4 2 2 7 2 2 2 2" xfId="16848"/>
    <cellStyle name="20% - Акцент4 2 2 7 2 2 2 2 2" xfId="16849"/>
    <cellStyle name="20% - Акцент4 2 2 7 2 2 2 3" xfId="16850"/>
    <cellStyle name="20% - Акцент4 2 2 7 2 2 2 4" xfId="16851"/>
    <cellStyle name="20% - Акцент4 2 2 7 2 2 2 5" xfId="16852"/>
    <cellStyle name="20% - Акцент4 2 2 7 2 2 2 6" xfId="16853"/>
    <cellStyle name="20% - Акцент4 2 2 7 2 2 2 7" xfId="16854"/>
    <cellStyle name="20% - Акцент4 2 2 7 2 2 3" xfId="16855"/>
    <cellStyle name="20% - Акцент4 2 2 7 2 2 3 2" xfId="16856"/>
    <cellStyle name="20% - Акцент4 2 2 7 2 2 4" xfId="16857"/>
    <cellStyle name="20% - Акцент4 2 2 7 2 2 5" xfId="16858"/>
    <cellStyle name="20% - Акцент4 2 2 7 2 2 6" xfId="16859"/>
    <cellStyle name="20% - Акцент4 2 2 7 2 2 7" xfId="16860"/>
    <cellStyle name="20% - Акцент4 2 2 7 2 2 8" xfId="16861"/>
    <cellStyle name="20% - Акцент4 2 2 7 2 2 9" xfId="16862"/>
    <cellStyle name="20% - Акцент4 2 2 7 2 3" xfId="16863"/>
    <cellStyle name="20% - Акцент4 2 2 7 2 3 2" xfId="16864"/>
    <cellStyle name="20% - Акцент4 2 2 7 2 3 2 2" xfId="16865"/>
    <cellStyle name="20% - Акцент4 2 2 7 2 3 3" xfId="16866"/>
    <cellStyle name="20% - Акцент4 2 2 7 2 3 4" xfId="16867"/>
    <cellStyle name="20% - Акцент4 2 2 7 2 3 5" xfId="16868"/>
    <cellStyle name="20% - Акцент4 2 2 7 2 3 6" xfId="16869"/>
    <cellStyle name="20% - Акцент4 2 2 7 2 3 7" xfId="16870"/>
    <cellStyle name="20% - Акцент4 2 2 7 2 4" xfId="16871"/>
    <cellStyle name="20% - Акцент4 2 2 7 2 4 2" xfId="16872"/>
    <cellStyle name="20% - Акцент4 2 2 7 2 5" xfId="16873"/>
    <cellStyle name="20% - Акцент4 2 2 7 2 6" xfId="16874"/>
    <cellStyle name="20% - Акцент4 2 2 7 2 7" xfId="16875"/>
    <cellStyle name="20% - Акцент4 2 2 7 2 8" xfId="16876"/>
    <cellStyle name="20% - Акцент4 2 2 7 2 9" xfId="16877"/>
    <cellStyle name="20% - Акцент4 2 2 7 3" xfId="16878"/>
    <cellStyle name="20% - Акцент4 2 2 7 3 10" xfId="16879"/>
    <cellStyle name="20% - Акцент4 2 2 7 3 2" xfId="16880"/>
    <cellStyle name="20% - Акцент4 2 2 7 3 2 2" xfId="16881"/>
    <cellStyle name="20% - Акцент4 2 2 7 3 2 2 2" xfId="16882"/>
    <cellStyle name="20% - Акцент4 2 2 7 3 2 2 2 2" xfId="16883"/>
    <cellStyle name="20% - Акцент4 2 2 7 3 2 2 3" xfId="16884"/>
    <cellStyle name="20% - Акцент4 2 2 7 3 2 2 4" xfId="16885"/>
    <cellStyle name="20% - Акцент4 2 2 7 3 2 2 5" xfId="16886"/>
    <cellStyle name="20% - Акцент4 2 2 7 3 2 2 6" xfId="16887"/>
    <cellStyle name="20% - Акцент4 2 2 7 3 2 2 7" xfId="16888"/>
    <cellStyle name="20% - Акцент4 2 2 7 3 2 3" xfId="16889"/>
    <cellStyle name="20% - Акцент4 2 2 7 3 2 3 2" xfId="16890"/>
    <cellStyle name="20% - Акцент4 2 2 7 3 2 4" xfId="16891"/>
    <cellStyle name="20% - Акцент4 2 2 7 3 2 5" xfId="16892"/>
    <cellStyle name="20% - Акцент4 2 2 7 3 2 6" xfId="16893"/>
    <cellStyle name="20% - Акцент4 2 2 7 3 2 7" xfId="16894"/>
    <cellStyle name="20% - Акцент4 2 2 7 3 2 8" xfId="16895"/>
    <cellStyle name="20% - Акцент4 2 2 7 3 2 9" xfId="16896"/>
    <cellStyle name="20% - Акцент4 2 2 7 3 3" xfId="16897"/>
    <cellStyle name="20% - Акцент4 2 2 7 3 3 2" xfId="16898"/>
    <cellStyle name="20% - Акцент4 2 2 7 3 3 2 2" xfId="16899"/>
    <cellStyle name="20% - Акцент4 2 2 7 3 3 3" xfId="16900"/>
    <cellStyle name="20% - Акцент4 2 2 7 3 3 4" xfId="16901"/>
    <cellStyle name="20% - Акцент4 2 2 7 3 3 5" xfId="16902"/>
    <cellStyle name="20% - Акцент4 2 2 7 3 3 6" xfId="16903"/>
    <cellStyle name="20% - Акцент4 2 2 7 3 3 7" xfId="16904"/>
    <cellStyle name="20% - Акцент4 2 2 7 3 4" xfId="16905"/>
    <cellStyle name="20% - Акцент4 2 2 7 3 4 2" xfId="16906"/>
    <cellStyle name="20% - Акцент4 2 2 7 3 5" xfId="16907"/>
    <cellStyle name="20% - Акцент4 2 2 7 3 6" xfId="16908"/>
    <cellStyle name="20% - Акцент4 2 2 7 3 7" xfId="16909"/>
    <cellStyle name="20% - Акцент4 2 2 7 3 8" xfId="16910"/>
    <cellStyle name="20% - Акцент4 2 2 7 3 9" xfId="16911"/>
    <cellStyle name="20% - Акцент4 2 2 7 4" xfId="16912"/>
    <cellStyle name="20% - Акцент4 2 2 7 4 2" xfId="16913"/>
    <cellStyle name="20% - Акцент4 2 2 7 4 2 2" xfId="16914"/>
    <cellStyle name="20% - Акцент4 2 2 7 4 2 2 2" xfId="16915"/>
    <cellStyle name="20% - Акцент4 2 2 7 4 2 3" xfId="16916"/>
    <cellStyle name="20% - Акцент4 2 2 7 4 2 4" xfId="16917"/>
    <cellStyle name="20% - Акцент4 2 2 7 4 2 5" xfId="16918"/>
    <cellStyle name="20% - Акцент4 2 2 7 4 2 6" xfId="16919"/>
    <cellStyle name="20% - Акцент4 2 2 7 4 2 7" xfId="16920"/>
    <cellStyle name="20% - Акцент4 2 2 7 4 3" xfId="16921"/>
    <cellStyle name="20% - Акцент4 2 2 7 4 3 2" xfId="16922"/>
    <cellStyle name="20% - Акцент4 2 2 7 4 4" xfId="16923"/>
    <cellStyle name="20% - Акцент4 2 2 7 4 5" xfId="16924"/>
    <cellStyle name="20% - Акцент4 2 2 7 4 6" xfId="16925"/>
    <cellStyle name="20% - Акцент4 2 2 7 4 7" xfId="16926"/>
    <cellStyle name="20% - Акцент4 2 2 7 4 8" xfId="16927"/>
    <cellStyle name="20% - Акцент4 2 2 7 4 9" xfId="16928"/>
    <cellStyle name="20% - Акцент4 2 2 7 5" xfId="16929"/>
    <cellStyle name="20% - Акцент4 2 2 7 5 2" xfId="16930"/>
    <cellStyle name="20% - Акцент4 2 2 7 5 2 2" xfId="16931"/>
    <cellStyle name="20% - Акцент4 2 2 7 5 2 2 2" xfId="16932"/>
    <cellStyle name="20% - Акцент4 2 2 7 5 2 3" xfId="16933"/>
    <cellStyle name="20% - Акцент4 2 2 7 5 2 4" xfId="16934"/>
    <cellStyle name="20% - Акцент4 2 2 7 5 2 5" xfId="16935"/>
    <cellStyle name="20% - Акцент4 2 2 7 5 2 6" xfId="16936"/>
    <cellStyle name="20% - Акцент4 2 2 7 5 2 7" xfId="16937"/>
    <cellStyle name="20% - Акцент4 2 2 7 5 3" xfId="16938"/>
    <cellStyle name="20% - Акцент4 2 2 7 5 3 2" xfId="16939"/>
    <cellStyle name="20% - Акцент4 2 2 7 5 4" xfId="16940"/>
    <cellStyle name="20% - Акцент4 2 2 7 5 5" xfId="16941"/>
    <cellStyle name="20% - Акцент4 2 2 7 5 6" xfId="16942"/>
    <cellStyle name="20% - Акцент4 2 2 7 5 7" xfId="16943"/>
    <cellStyle name="20% - Акцент4 2 2 7 5 8" xfId="16944"/>
    <cellStyle name="20% - Акцент4 2 2 7 5 9" xfId="16945"/>
    <cellStyle name="20% - Акцент4 2 2 7 6" xfId="16946"/>
    <cellStyle name="20% - Акцент4 2 2 7 6 2" xfId="16947"/>
    <cellStyle name="20% - Акцент4 2 2 7 6 2 2" xfId="16948"/>
    <cellStyle name="20% - Акцент4 2 2 7 6 3" xfId="16949"/>
    <cellStyle name="20% - Акцент4 2 2 7 6 4" xfId="16950"/>
    <cellStyle name="20% - Акцент4 2 2 7 6 5" xfId="16951"/>
    <cellStyle name="20% - Акцент4 2 2 7 6 6" xfId="16952"/>
    <cellStyle name="20% - Акцент4 2 2 7 6 7" xfId="16953"/>
    <cellStyle name="20% - Акцент4 2 2 7 7" xfId="16954"/>
    <cellStyle name="20% - Акцент4 2 2 7 7 2" xfId="16955"/>
    <cellStyle name="20% - Акцент4 2 2 7 8" xfId="16956"/>
    <cellStyle name="20% - Акцент4 2 2 7 9" xfId="16957"/>
    <cellStyle name="20% - Акцент4 2 2 8" xfId="16958"/>
    <cellStyle name="20% - Акцент4 2 2 8 10" xfId="16959"/>
    <cellStyle name="20% - Акцент4 2 2 8 2" xfId="16960"/>
    <cellStyle name="20% - Акцент4 2 2 8 2 2" xfId="16961"/>
    <cellStyle name="20% - Акцент4 2 2 8 2 2 2" xfId="16962"/>
    <cellStyle name="20% - Акцент4 2 2 8 2 2 2 2" xfId="16963"/>
    <cellStyle name="20% - Акцент4 2 2 8 2 2 3" xfId="16964"/>
    <cellStyle name="20% - Акцент4 2 2 8 2 2 4" xfId="16965"/>
    <cellStyle name="20% - Акцент4 2 2 8 2 2 5" xfId="16966"/>
    <cellStyle name="20% - Акцент4 2 2 8 2 2 6" xfId="16967"/>
    <cellStyle name="20% - Акцент4 2 2 8 2 2 7" xfId="16968"/>
    <cellStyle name="20% - Акцент4 2 2 8 2 3" xfId="16969"/>
    <cellStyle name="20% - Акцент4 2 2 8 2 3 2" xfId="16970"/>
    <cellStyle name="20% - Акцент4 2 2 8 2 4" xfId="16971"/>
    <cellStyle name="20% - Акцент4 2 2 8 2 5" xfId="16972"/>
    <cellStyle name="20% - Акцент4 2 2 8 2 6" xfId="16973"/>
    <cellStyle name="20% - Акцент4 2 2 8 2 7" xfId="16974"/>
    <cellStyle name="20% - Акцент4 2 2 8 2 8" xfId="16975"/>
    <cellStyle name="20% - Акцент4 2 2 8 2 9" xfId="16976"/>
    <cellStyle name="20% - Акцент4 2 2 8 3" xfId="16977"/>
    <cellStyle name="20% - Акцент4 2 2 8 3 2" xfId="16978"/>
    <cellStyle name="20% - Акцент4 2 2 8 3 2 2" xfId="16979"/>
    <cellStyle name="20% - Акцент4 2 2 8 3 3" xfId="16980"/>
    <cellStyle name="20% - Акцент4 2 2 8 3 4" xfId="16981"/>
    <cellStyle name="20% - Акцент4 2 2 8 3 5" xfId="16982"/>
    <cellStyle name="20% - Акцент4 2 2 8 3 6" xfId="16983"/>
    <cellStyle name="20% - Акцент4 2 2 8 3 7" xfId="16984"/>
    <cellStyle name="20% - Акцент4 2 2 8 4" xfId="16985"/>
    <cellStyle name="20% - Акцент4 2 2 8 4 2" xfId="16986"/>
    <cellStyle name="20% - Акцент4 2 2 8 5" xfId="16987"/>
    <cellStyle name="20% - Акцент4 2 2 8 6" xfId="16988"/>
    <cellStyle name="20% - Акцент4 2 2 8 7" xfId="16989"/>
    <cellStyle name="20% - Акцент4 2 2 8 8" xfId="16990"/>
    <cellStyle name="20% - Акцент4 2 2 8 9" xfId="16991"/>
    <cellStyle name="20% - Акцент4 2 2 9" xfId="16992"/>
    <cellStyle name="20% - Акцент4 2 2 9 10" xfId="16993"/>
    <cellStyle name="20% - Акцент4 2 2 9 2" xfId="16994"/>
    <cellStyle name="20% - Акцент4 2 2 9 2 2" xfId="16995"/>
    <cellStyle name="20% - Акцент4 2 2 9 2 2 2" xfId="16996"/>
    <cellStyle name="20% - Акцент4 2 2 9 2 2 2 2" xfId="16997"/>
    <cellStyle name="20% - Акцент4 2 2 9 2 2 3" xfId="16998"/>
    <cellStyle name="20% - Акцент4 2 2 9 2 2 4" xfId="16999"/>
    <cellStyle name="20% - Акцент4 2 2 9 2 2 5" xfId="17000"/>
    <cellStyle name="20% - Акцент4 2 2 9 2 2 6" xfId="17001"/>
    <cellStyle name="20% - Акцент4 2 2 9 2 2 7" xfId="17002"/>
    <cellStyle name="20% - Акцент4 2 2 9 2 3" xfId="17003"/>
    <cellStyle name="20% - Акцент4 2 2 9 2 3 2" xfId="17004"/>
    <cellStyle name="20% - Акцент4 2 2 9 2 4" xfId="17005"/>
    <cellStyle name="20% - Акцент4 2 2 9 2 5" xfId="17006"/>
    <cellStyle name="20% - Акцент4 2 2 9 2 6" xfId="17007"/>
    <cellStyle name="20% - Акцент4 2 2 9 2 7" xfId="17008"/>
    <cellStyle name="20% - Акцент4 2 2 9 2 8" xfId="17009"/>
    <cellStyle name="20% - Акцент4 2 2 9 2 9" xfId="17010"/>
    <cellStyle name="20% - Акцент4 2 2 9 3" xfId="17011"/>
    <cellStyle name="20% - Акцент4 2 2 9 3 2" xfId="17012"/>
    <cellStyle name="20% - Акцент4 2 2 9 3 2 2" xfId="17013"/>
    <cellStyle name="20% - Акцент4 2 2 9 3 3" xfId="17014"/>
    <cellStyle name="20% - Акцент4 2 2 9 3 4" xfId="17015"/>
    <cellStyle name="20% - Акцент4 2 2 9 3 5" xfId="17016"/>
    <cellStyle name="20% - Акцент4 2 2 9 3 6" xfId="17017"/>
    <cellStyle name="20% - Акцент4 2 2 9 3 7" xfId="17018"/>
    <cellStyle name="20% - Акцент4 2 2 9 4" xfId="17019"/>
    <cellStyle name="20% - Акцент4 2 2 9 4 2" xfId="17020"/>
    <cellStyle name="20% - Акцент4 2 2 9 5" xfId="17021"/>
    <cellStyle name="20% - Акцент4 2 2 9 6" xfId="17022"/>
    <cellStyle name="20% - Акцент4 2 2 9 7" xfId="17023"/>
    <cellStyle name="20% - Акцент4 2 2 9 8" xfId="17024"/>
    <cellStyle name="20% - Акцент4 2 2 9 9" xfId="17025"/>
    <cellStyle name="20% - Акцент4 2 20" xfId="17026"/>
    <cellStyle name="20% - Акцент4 2 21" xfId="17027"/>
    <cellStyle name="20% - Акцент4 2 22" xfId="17028"/>
    <cellStyle name="20% - Акцент4 2 23" xfId="17029"/>
    <cellStyle name="20% - Акцент4 2 24" xfId="17030"/>
    <cellStyle name="20% - Акцент4 2 3" xfId="17031"/>
    <cellStyle name="20% - Акцент4 2 3 10" xfId="17032"/>
    <cellStyle name="20% - Акцент4 2 3 10 2" xfId="17033"/>
    <cellStyle name="20% - Акцент4 2 3 10 2 2" xfId="17034"/>
    <cellStyle name="20% - Акцент4 2 3 10 2 2 2" xfId="17035"/>
    <cellStyle name="20% - Акцент4 2 3 10 2 3" xfId="17036"/>
    <cellStyle name="20% - Акцент4 2 3 10 2 4" xfId="17037"/>
    <cellStyle name="20% - Акцент4 2 3 10 2 5" xfId="17038"/>
    <cellStyle name="20% - Акцент4 2 3 10 2 6" xfId="17039"/>
    <cellStyle name="20% - Акцент4 2 3 10 2 7" xfId="17040"/>
    <cellStyle name="20% - Акцент4 2 3 10 3" xfId="17041"/>
    <cellStyle name="20% - Акцент4 2 3 10 3 2" xfId="17042"/>
    <cellStyle name="20% - Акцент4 2 3 10 4" xfId="17043"/>
    <cellStyle name="20% - Акцент4 2 3 10 5" xfId="17044"/>
    <cellStyle name="20% - Акцент4 2 3 10 6" xfId="17045"/>
    <cellStyle name="20% - Акцент4 2 3 10 7" xfId="17046"/>
    <cellStyle name="20% - Акцент4 2 3 10 8" xfId="17047"/>
    <cellStyle name="20% - Акцент4 2 3 10 9" xfId="17048"/>
    <cellStyle name="20% - Акцент4 2 3 11" xfId="17049"/>
    <cellStyle name="20% - Акцент4 2 3 11 2" xfId="17050"/>
    <cellStyle name="20% - Акцент4 2 3 11 2 2" xfId="17051"/>
    <cellStyle name="20% - Акцент4 2 3 11 2 2 2" xfId="17052"/>
    <cellStyle name="20% - Акцент4 2 3 11 2 3" xfId="17053"/>
    <cellStyle name="20% - Акцент4 2 3 11 2 4" xfId="17054"/>
    <cellStyle name="20% - Акцент4 2 3 11 2 5" xfId="17055"/>
    <cellStyle name="20% - Акцент4 2 3 11 2 6" xfId="17056"/>
    <cellStyle name="20% - Акцент4 2 3 11 2 7" xfId="17057"/>
    <cellStyle name="20% - Акцент4 2 3 11 3" xfId="17058"/>
    <cellStyle name="20% - Акцент4 2 3 11 3 2" xfId="17059"/>
    <cellStyle name="20% - Акцент4 2 3 11 4" xfId="17060"/>
    <cellStyle name="20% - Акцент4 2 3 11 5" xfId="17061"/>
    <cellStyle name="20% - Акцент4 2 3 11 6" xfId="17062"/>
    <cellStyle name="20% - Акцент4 2 3 11 7" xfId="17063"/>
    <cellStyle name="20% - Акцент4 2 3 11 8" xfId="17064"/>
    <cellStyle name="20% - Акцент4 2 3 11 9" xfId="17065"/>
    <cellStyle name="20% - Акцент4 2 3 12" xfId="17066"/>
    <cellStyle name="20% - Акцент4 2 3 12 2" xfId="17067"/>
    <cellStyle name="20% - Акцент4 2 3 12 2 2" xfId="17068"/>
    <cellStyle name="20% - Акцент4 2 3 12 2 3" xfId="17069"/>
    <cellStyle name="20% - Акцент4 2 3 12 3" xfId="17070"/>
    <cellStyle name="20% - Акцент4 2 3 12 4" xfId="17071"/>
    <cellStyle name="20% - Акцент4 2 3 12 5" xfId="17072"/>
    <cellStyle name="20% - Акцент4 2 3 12 6" xfId="17073"/>
    <cellStyle name="20% - Акцент4 2 3 12 7" xfId="17074"/>
    <cellStyle name="20% - Акцент4 2 3 13" xfId="17075"/>
    <cellStyle name="20% - Акцент4 2 3 13 2" xfId="17076"/>
    <cellStyle name="20% - Акцент4 2 3 13 2 2" xfId="17077"/>
    <cellStyle name="20% - Акцент4 2 3 13 2 3" xfId="17078"/>
    <cellStyle name="20% - Акцент4 2 3 13 3" xfId="17079"/>
    <cellStyle name="20% - Акцент4 2 3 13 4" xfId="17080"/>
    <cellStyle name="20% - Акцент4 2 3 13 5" xfId="17081"/>
    <cellStyle name="20% - Акцент4 2 3 13 6" xfId="17082"/>
    <cellStyle name="20% - Акцент4 2 3 13 7" xfId="17083"/>
    <cellStyle name="20% - Акцент4 2 3 14" xfId="17084"/>
    <cellStyle name="20% - Акцент4 2 3 14 2" xfId="17085"/>
    <cellStyle name="20% - Акцент4 2 3 14 3" xfId="17086"/>
    <cellStyle name="20% - Акцент4 2 3 15" xfId="17087"/>
    <cellStyle name="20% - Акцент4 2 3 16" xfId="17088"/>
    <cellStyle name="20% - Акцент4 2 3 17" xfId="17089"/>
    <cellStyle name="20% - Акцент4 2 3 18" xfId="17090"/>
    <cellStyle name="20% - Акцент4 2 3 19" xfId="17091"/>
    <cellStyle name="20% - Акцент4 2 3 2" xfId="17092"/>
    <cellStyle name="20% - Акцент4 2 3 2 10" xfId="17093"/>
    <cellStyle name="20% - Акцент4 2 3 2 10 2" xfId="17094"/>
    <cellStyle name="20% - Акцент4 2 3 2 10 3" xfId="17095"/>
    <cellStyle name="20% - Акцент4 2 3 2 11" xfId="17096"/>
    <cellStyle name="20% - Акцент4 2 3 2 12" xfId="17097"/>
    <cellStyle name="20% - Акцент4 2 3 2 13" xfId="17098"/>
    <cellStyle name="20% - Акцент4 2 3 2 14" xfId="17099"/>
    <cellStyle name="20% - Акцент4 2 3 2 15" xfId="17100"/>
    <cellStyle name="20% - Акцент4 2 3 2 16" xfId="17101"/>
    <cellStyle name="20% - Акцент4 2 3 2 2" xfId="17102"/>
    <cellStyle name="20% - Акцент4 2 3 2 2 10" xfId="17103"/>
    <cellStyle name="20% - Акцент4 2 3 2 2 11" xfId="17104"/>
    <cellStyle name="20% - Акцент4 2 3 2 2 12" xfId="17105"/>
    <cellStyle name="20% - Акцент4 2 3 2 2 13" xfId="17106"/>
    <cellStyle name="20% - Акцент4 2 3 2 2 2" xfId="17107"/>
    <cellStyle name="20% - Акцент4 2 3 2 2 2 10" xfId="17108"/>
    <cellStyle name="20% - Акцент4 2 3 2 2 2 2" xfId="17109"/>
    <cellStyle name="20% - Акцент4 2 3 2 2 2 2 2" xfId="17110"/>
    <cellStyle name="20% - Акцент4 2 3 2 2 2 2 2 2" xfId="17111"/>
    <cellStyle name="20% - Акцент4 2 3 2 2 2 2 2 2 2" xfId="17112"/>
    <cellStyle name="20% - Акцент4 2 3 2 2 2 2 2 3" xfId="17113"/>
    <cellStyle name="20% - Акцент4 2 3 2 2 2 2 2 4" xfId="17114"/>
    <cellStyle name="20% - Акцент4 2 3 2 2 2 2 2 5" xfId="17115"/>
    <cellStyle name="20% - Акцент4 2 3 2 2 2 2 2 6" xfId="17116"/>
    <cellStyle name="20% - Акцент4 2 3 2 2 2 2 2 7" xfId="17117"/>
    <cellStyle name="20% - Акцент4 2 3 2 2 2 2 3" xfId="17118"/>
    <cellStyle name="20% - Акцент4 2 3 2 2 2 2 3 2" xfId="17119"/>
    <cellStyle name="20% - Акцент4 2 3 2 2 2 2 4" xfId="17120"/>
    <cellStyle name="20% - Акцент4 2 3 2 2 2 2 5" xfId="17121"/>
    <cellStyle name="20% - Акцент4 2 3 2 2 2 2 6" xfId="17122"/>
    <cellStyle name="20% - Акцент4 2 3 2 2 2 2 7" xfId="17123"/>
    <cellStyle name="20% - Акцент4 2 3 2 2 2 2 8" xfId="17124"/>
    <cellStyle name="20% - Акцент4 2 3 2 2 2 2 9" xfId="17125"/>
    <cellStyle name="20% - Акцент4 2 3 2 2 2 3" xfId="17126"/>
    <cellStyle name="20% - Акцент4 2 3 2 2 2 3 2" xfId="17127"/>
    <cellStyle name="20% - Акцент4 2 3 2 2 2 3 2 2" xfId="17128"/>
    <cellStyle name="20% - Акцент4 2 3 2 2 2 3 3" xfId="17129"/>
    <cellStyle name="20% - Акцент4 2 3 2 2 2 3 4" xfId="17130"/>
    <cellStyle name="20% - Акцент4 2 3 2 2 2 3 5" xfId="17131"/>
    <cellStyle name="20% - Акцент4 2 3 2 2 2 3 6" xfId="17132"/>
    <cellStyle name="20% - Акцент4 2 3 2 2 2 3 7" xfId="17133"/>
    <cellStyle name="20% - Акцент4 2 3 2 2 2 4" xfId="17134"/>
    <cellStyle name="20% - Акцент4 2 3 2 2 2 4 2" xfId="17135"/>
    <cellStyle name="20% - Акцент4 2 3 2 2 2 5" xfId="17136"/>
    <cellStyle name="20% - Акцент4 2 3 2 2 2 6" xfId="17137"/>
    <cellStyle name="20% - Акцент4 2 3 2 2 2 7" xfId="17138"/>
    <cellStyle name="20% - Акцент4 2 3 2 2 2 8" xfId="17139"/>
    <cellStyle name="20% - Акцент4 2 3 2 2 2 9" xfId="17140"/>
    <cellStyle name="20% - Акцент4 2 3 2 2 3" xfId="17141"/>
    <cellStyle name="20% - Акцент4 2 3 2 2 3 10" xfId="17142"/>
    <cellStyle name="20% - Акцент4 2 3 2 2 3 2" xfId="17143"/>
    <cellStyle name="20% - Акцент4 2 3 2 2 3 2 2" xfId="17144"/>
    <cellStyle name="20% - Акцент4 2 3 2 2 3 2 2 2" xfId="17145"/>
    <cellStyle name="20% - Акцент4 2 3 2 2 3 2 2 2 2" xfId="17146"/>
    <cellStyle name="20% - Акцент4 2 3 2 2 3 2 2 3" xfId="17147"/>
    <cellStyle name="20% - Акцент4 2 3 2 2 3 2 2 4" xfId="17148"/>
    <cellStyle name="20% - Акцент4 2 3 2 2 3 2 2 5" xfId="17149"/>
    <cellStyle name="20% - Акцент4 2 3 2 2 3 2 2 6" xfId="17150"/>
    <cellStyle name="20% - Акцент4 2 3 2 2 3 2 2 7" xfId="17151"/>
    <cellStyle name="20% - Акцент4 2 3 2 2 3 2 3" xfId="17152"/>
    <cellStyle name="20% - Акцент4 2 3 2 2 3 2 3 2" xfId="17153"/>
    <cellStyle name="20% - Акцент4 2 3 2 2 3 2 4" xfId="17154"/>
    <cellStyle name="20% - Акцент4 2 3 2 2 3 2 5" xfId="17155"/>
    <cellStyle name="20% - Акцент4 2 3 2 2 3 2 6" xfId="17156"/>
    <cellStyle name="20% - Акцент4 2 3 2 2 3 2 7" xfId="17157"/>
    <cellStyle name="20% - Акцент4 2 3 2 2 3 2 8" xfId="17158"/>
    <cellStyle name="20% - Акцент4 2 3 2 2 3 2 9" xfId="17159"/>
    <cellStyle name="20% - Акцент4 2 3 2 2 3 3" xfId="17160"/>
    <cellStyle name="20% - Акцент4 2 3 2 2 3 3 2" xfId="17161"/>
    <cellStyle name="20% - Акцент4 2 3 2 2 3 3 2 2" xfId="17162"/>
    <cellStyle name="20% - Акцент4 2 3 2 2 3 3 3" xfId="17163"/>
    <cellStyle name="20% - Акцент4 2 3 2 2 3 3 4" xfId="17164"/>
    <cellStyle name="20% - Акцент4 2 3 2 2 3 3 5" xfId="17165"/>
    <cellStyle name="20% - Акцент4 2 3 2 2 3 3 6" xfId="17166"/>
    <cellStyle name="20% - Акцент4 2 3 2 2 3 3 7" xfId="17167"/>
    <cellStyle name="20% - Акцент4 2 3 2 2 3 4" xfId="17168"/>
    <cellStyle name="20% - Акцент4 2 3 2 2 3 4 2" xfId="17169"/>
    <cellStyle name="20% - Акцент4 2 3 2 2 3 5" xfId="17170"/>
    <cellStyle name="20% - Акцент4 2 3 2 2 3 6" xfId="17171"/>
    <cellStyle name="20% - Акцент4 2 3 2 2 3 7" xfId="17172"/>
    <cellStyle name="20% - Акцент4 2 3 2 2 3 8" xfId="17173"/>
    <cellStyle name="20% - Акцент4 2 3 2 2 3 9" xfId="17174"/>
    <cellStyle name="20% - Акцент4 2 3 2 2 4" xfId="17175"/>
    <cellStyle name="20% - Акцент4 2 3 2 2 4 2" xfId="17176"/>
    <cellStyle name="20% - Акцент4 2 3 2 2 4 2 2" xfId="17177"/>
    <cellStyle name="20% - Акцент4 2 3 2 2 4 2 2 2" xfId="17178"/>
    <cellStyle name="20% - Акцент4 2 3 2 2 4 2 3" xfId="17179"/>
    <cellStyle name="20% - Акцент4 2 3 2 2 4 2 4" xfId="17180"/>
    <cellStyle name="20% - Акцент4 2 3 2 2 4 2 5" xfId="17181"/>
    <cellStyle name="20% - Акцент4 2 3 2 2 4 2 6" xfId="17182"/>
    <cellStyle name="20% - Акцент4 2 3 2 2 4 2 7" xfId="17183"/>
    <cellStyle name="20% - Акцент4 2 3 2 2 4 3" xfId="17184"/>
    <cellStyle name="20% - Акцент4 2 3 2 2 4 3 2" xfId="17185"/>
    <cellStyle name="20% - Акцент4 2 3 2 2 4 4" xfId="17186"/>
    <cellStyle name="20% - Акцент4 2 3 2 2 4 5" xfId="17187"/>
    <cellStyle name="20% - Акцент4 2 3 2 2 4 6" xfId="17188"/>
    <cellStyle name="20% - Акцент4 2 3 2 2 4 7" xfId="17189"/>
    <cellStyle name="20% - Акцент4 2 3 2 2 4 8" xfId="17190"/>
    <cellStyle name="20% - Акцент4 2 3 2 2 4 9" xfId="17191"/>
    <cellStyle name="20% - Акцент4 2 3 2 2 5" xfId="17192"/>
    <cellStyle name="20% - Акцент4 2 3 2 2 5 2" xfId="17193"/>
    <cellStyle name="20% - Акцент4 2 3 2 2 5 2 2" xfId="17194"/>
    <cellStyle name="20% - Акцент4 2 3 2 2 5 2 2 2" xfId="17195"/>
    <cellStyle name="20% - Акцент4 2 3 2 2 5 2 3" xfId="17196"/>
    <cellStyle name="20% - Акцент4 2 3 2 2 5 2 4" xfId="17197"/>
    <cellStyle name="20% - Акцент4 2 3 2 2 5 2 5" xfId="17198"/>
    <cellStyle name="20% - Акцент4 2 3 2 2 5 2 6" xfId="17199"/>
    <cellStyle name="20% - Акцент4 2 3 2 2 5 2 7" xfId="17200"/>
    <cellStyle name="20% - Акцент4 2 3 2 2 5 3" xfId="17201"/>
    <cellStyle name="20% - Акцент4 2 3 2 2 5 3 2" xfId="17202"/>
    <cellStyle name="20% - Акцент4 2 3 2 2 5 4" xfId="17203"/>
    <cellStyle name="20% - Акцент4 2 3 2 2 5 5" xfId="17204"/>
    <cellStyle name="20% - Акцент4 2 3 2 2 5 6" xfId="17205"/>
    <cellStyle name="20% - Акцент4 2 3 2 2 5 7" xfId="17206"/>
    <cellStyle name="20% - Акцент4 2 3 2 2 5 8" xfId="17207"/>
    <cellStyle name="20% - Акцент4 2 3 2 2 5 9" xfId="17208"/>
    <cellStyle name="20% - Акцент4 2 3 2 2 6" xfId="17209"/>
    <cellStyle name="20% - Акцент4 2 3 2 2 6 2" xfId="17210"/>
    <cellStyle name="20% - Акцент4 2 3 2 2 6 2 2" xfId="17211"/>
    <cellStyle name="20% - Акцент4 2 3 2 2 6 3" xfId="17212"/>
    <cellStyle name="20% - Акцент4 2 3 2 2 6 4" xfId="17213"/>
    <cellStyle name="20% - Акцент4 2 3 2 2 6 5" xfId="17214"/>
    <cellStyle name="20% - Акцент4 2 3 2 2 6 6" xfId="17215"/>
    <cellStyle name="20% - Акцент4 2 3 2 2 6 7" xfId="17216"/>
    <cellStyle name="20% - Акцент4 2 3 2 2 7" xfId="17217"/>
    <cellStyle name="20% - Акцент4 2 3 2 2 7 2" xfId="17218"/>
    <cellStyle name="20% - Акцент4 2 3 2 2 8" xfId="17219"/>
    <cellStyle name="20% - Акцент4 2 3 2 2 9" xfId="17220"/>
    <cellStyle name="20% - Акцент4 2 3 2 3" xfId="17221"/>
    <cellStyle name="20% - Акцент4 2 3 2 3 10" xfId="17222"/>
    <cellStyle name="20% - Акцент4 2 3 2 3 11" xfId="17223"/>
    <cellStyle name="20% - Акцент4 2 3 2 3 12" xfId="17224"/>
    <cellStyle name="20% - Акцент4 2 3 2 3 13" xfId="17225"/>
    <cellStyle name="20% - Акцент4 2 3 2 3 2" xfId="17226"/>
    <cellStyle name="20% - Акцент4 2 3 2 3 2 10" xfId="17227"/>
    <cellStyle name="20% - Акцент4 2 3 2 3 2 2" xfId="17228"/>
    <cellStyle name="20% - Акцент4 2 3 2 3 2 2 2" xfId="17229"/>
    <cellStyle name="20% - Акцент4 2 3 2 3 2 2 2 2" xfId="17230"/>
    <cellStyle name="20% - Акцент4 2 3 2 3 2 2 2 2 2" xfId="17231"/>
    <cellStyle name="20% - Акцент4 2 3 2 3 2 2 2 3" xfId="17232"/>
    <cellStyle name="20% - Акцент4 2 3 2 3 2 2 2 4" xfId="17233"/>
    <cellStyle name="20% - Акцент4 2 3 2 3 2 2 2 5" xfId="17234"/>
    <cellStyle name="20% - Акцент4 2 3 2 3 2 2 2 6" xfId="17235"/>
    <cellStyle name="20% - Акцент4 2 3 2 3 2 2 2 7" xfId="17236"/>
    <cellStyle name="20% - Акцент4 2 3 2 3 2 2 3" xfId="17237"/>
    <cellStyle name="20% - Акцент4 2 3 2 3 2 2 3 2" xfId="17238"/>
    <cellStyle name="20% - Акцент4 2 3 2 3 2 2 4" xfId="17239"/>
    <cellStyle name="20% - Акцент4 2 3 2 3 2 2 5" xfId="17240"/>
    <cellStyle name="20% - Акцент4 2 3 2 3 2 2 6" xfId="17241"/>
    <cellStyle name="20% - Акцент4 2 3 2 3 2 2 7" xfId="17242"/>
    <cellStyle name="20% - Акцент4 2 3 2 3 2 2 8" xfId="17243"/>
    <cellStyle name="20% - Акцент4 2 3 2 3 2 2 9" xfId="17244"/>
    <cellStyle name="20% - Акцент4 2 3 2 3 2 3" xfId="17245"/>
    <cellStyle name="20% - Акцент4 2 3 2 3 2 3 2" xfId="17246"/>
    <cellStyle name="20% - Акцент4 2 3 2 3 2 3 2 2" xfId="17247"/>
    <cellStyle name="20% - Акцент4 2 3 2 3 2 3 3" xfId="17248"/>
    <cellStyle name="20% - Акцент4 2 3 2 3 2 3 4" xfId="17249"/>
    <cellStyle name="20% - Акцент4 2 3 2 3 2 3 5" xfId="17250"/>
    <cellStyle name="20% - Акцент4 2 3 2 3 2 3 6" xfId="17251"/>
    <cellStyle name="20% - Акцент4 2 3 2 3 2 3 7" xfId="17252"/>
    <cellStyle name="20% - Акцент4 2 3 2 3 2 4" xfId="17253"/>
    <cellStyle name="20% - Акцент4 2 3 2 3 2 4 2" xfId="17254"/>
    <cellStyle name="20% - Акцент4 2 3 2 3 2 5" xfId="17255"/>
    <cellStyle name="20% - Акцент4 2 3 2 3 2 6" xfId="17256"/>
    <cellStyle name="20% - Акцент4 2 3 2 3 2 7" xfId="17257"/>
    <cellStyle name="20% - Акцент4 2 3 2 3 2 8" xfId="17258"/>
    <cellStyle name="20% - Акцент4 2 3 2 3 2 9" xfId="17259"/>
    <cellStyle name="20% - Акцент4 2 3 2 3 3" xfId="17260"/>
    <cellStyle name="20% - Акцент4 2 3 2 3 3 10" xfId="17261"/>
    <cellStyle name="20% - Акцент4 2 3 2 3 3 2" xfId="17262"/>
    <cellStyle name="20% - Акцент4 2 3 2 3 3 2 2" xfId="17263"/>
    <cellStyle name="20% - Акцент4 2 3 2 3 3 2 2 2" xfId="17264"/>
    <cellStyle name="20% - Акцент4 2 3 2 3 3 2 2 2 2" xfId="17265"/>
    <cellStyle name="20% - Акцент4 2 3 2 3 3 2 2 3" xfId="17266"/>
    <cellStyle name="20% - Акцент4 2 3 2 3 3 2 2 4" xfId="17267"/>
    <cellStyle name="20% - Акцент4 2 3 2 3 3 2 2 5" xfId="17268"/>
    <cellStyle name="20% - Акцент4 2 3 2 3 3 2 2 6" xfId="17269"/>
    <cellStyle name="20% - Акцент4 2 3 2 3 3 2 2 7" xfId="17270"/>
    <cellStyle name="20% - Акцент4 2 3 2 3 3 2 3" xfId="17271"/>
    <cellStyle name="20% - Акцент4 2 3 2 3 3 2 3 2" xfId="17272"/>
    <cellStyle name="20% - Акцент4 2 3 2 3 3 2 4" xfId="17273"/>
    <cellStyle name="20% - Акцент4 2 3 2 3 3 2 5" xfId="17274"/>
    <cellStyle name="20% - Акцент4 2 3 2 3 3 2 6" xfId="17275"/>
    <cellStyle name="20% - Акцент4 2 3 2 3 3 2 7" xfId="17276"/>
    <cellStyle name="20% - Акцент4 2 3 2 3 3 2 8" xfId="17277"/>
    <cellStyle name="20% - Акцент4 2 3 2 3 3 2 9" xfId="17278"/>
    <cellStyle name="20% - Акцент4 2 3 2 3 3 3" xfId="17279"/>
    <cellStyle name="20% - Акцент4 2 3 2 3 3 3 2" xfId="17280"/>
    <cellStyle name="20% - Акцент4 2 3 2 3 3 3 2 2" xfId="17281"/>
    <cellStyle name="20% - Акцент4 2 3 2 3 3 3 3" xfId="17282"/>
    <cellStyle name="20% - Акцент4 2 3 2 3 3 3 4" xfId="17283"/>
    <cellStyle name="20% - Акцент4 2 3 2 3 3 3 5" xfId="17284"/>
    <cellStyle name="20% - Акцент4 2 3 2 3 3 3 6" xfId="17285"/>
    <cellStyle name="20% - Акцент4 2 3 2 3 3 3 7" xfId="17286"/>
    <cellStyle name="20% - Акцент4 2 3 2 3 3 4" xfId="17287"/>
    <cellStyle name="20% - Акцент4 2 3 2 3 3 4 2" xfId="17288"/>
    <cellStyle name="20% - Акцент4 2 3 2 3 3 5" xfId="17289"/>
    <cellStyle name="20% - Акцент4 2 3 2 3 3 6" xfId="17290"/>
    <cellStyle name="20% - Акцент4 2 3 2 3 3 7" xfId="17291"/>
    <cellStyle name="20% - Акцент4 2 3 2 3 3 8" xfId="17292"/>
    <cellStyle name="20% - Акцент4 2 3 2 3 3 9" xfId="17293"/>
    <cellStyle name="20% - Акцент4 2 3 2 3 4" xfId="17294"/>
    <cellStyle name="20% - Акцент4 2 3 2 3 4 2" xfId="17295"/>
    <cellStyle name="20% - Акцент4 2 3 2 3 4 2 2" xfId="17296"/>
    <cellStyle name="20% - Акцент4 2 3 2 3 4 2 2 2" xfId="17297"/>
    <cellStyle name="20% - Акцент4 2 3 2 3 4 2 3" xfId="17298"/>
    <cellStyle name="20% - Акцент4 2 3 2 3 4 2 4" xfId="17299"/>
    <cellStyle name="20% - Акцент4 2 3 2 3 4 2 5" xfId="17300"/>
    <cellStyle name="20% - Акцент4 2 3 2 3 4 2 6" xfId="17301"/>
    <cellStyle name="20% - Акцент4 2 3 2 3 4 2 7" xfId="17302"/>
    <cellStyle name="20% - Акцент4 2 3 2 3 4 3" xfId="17303"/>
    <cellStyle name="20% - Акцент4 2 3 2 3 4 3 2" xfId="17304"/>
    <cellStyle name="20% - Акцент4 2 3 2 3 4 4" xfId="17305"/>
    <cellStyle name="20% - Акцент4 2 3 2 3 4 5" xfId="17306"/>
    <cellStyle name="20% - Акцент4 2 3 2 3 4 6" xfId="17307"/>
    <cellStyle name="20% - Акцент4 2 3 2 3 4 7" xfId="17308"/>
    <cellStyle name="20% - Акцент4 2 3 2 3 4 8" xfId="17309"/>
    <cellStyle name="20% - Акцент4 2 3 2 3 4 9" xfId="17310"/>
    <cellStyle name="20% - Акцент4 2 3 2 3 5" xfId="17311"/>
    <cellStyle name="20% - Акцент4 2 3 2 3 5 2" xfId="17312"/>
    <cellStyle name="20% - Акцент4 2 3 2 3 5 2 2" xfId="17313"/>
    <cellStyle name="20% - Акцент4 2 3 2 3 5 2 2 2" xfId="17314"/>
    <cellStyle name="20% - Акцент4 2 3 2 3 5 2 3" xfId="17315"/>
    <cellStyle name="20% - Акцент4 2 3 2 3 5 2 4" xfId="17316"/>
    <cellStyle name="20% - Акцент4 2 3 2 3 5 2 5" xfId="17317"/>
    <cellStyle name="20% - Акцент4 2 3 2 3 5 2 6" xfId="17318"/>
    <cellStyle name="20% - Акцент4 2 3 2 3 5 2 7" xfId="17319"/>
    <cellStyle name="20% - Акцент4 2 3 2 3 5 3" xfId="17320"/>
    <cellStyle name="20% - Акцент4 2 3 2 3 5 3 2" xfId="17321"/>
    <cellStyle name="20% - Акцент4 2 3 2 3 5 4" xfId="17322"/>
    <cellStyle name="20% - Акцент4 2 3 2 3 5 5" xfId="17323"/>
    <cellStyle name="20% - Акцент4 2 3 2 3 5 6" xfId="17324"/>
    <cellStyle name="20% - Акцент4 2 3 2 3 5 7" xfId="17325"/>
    <cellStyle name="20% - Акцент4 2 3 2 3 5 8" xfId="17326"/>
    <cellStyle name="20% - Акцент4 2 3 2 3 5 9" xfId="17327"/>
    <cellStyle name="20% - Акцент4 2 3 2 3 6" xfId="17328"/>
    <cellStyle name="20% - Акцент4 2 3 2 3 6 2" xfId="17329"/>
    <cellStyle name="20% - Акцент4 2 3 2 3 6 2 2" xfId="17330"/>
    <cellStyle name="20% - Акцент4 2 3 2 3 6 3" xfId="17331"/>
    <cellStyle name="20% - Акцент4 2 3 2 3 6 4" xfId="17332"/>
    <cellStyle name="20% - Акцент4 2 3 2 3 6 5" xfId="17333"/>
    <cellStyle name="20% - Акцент4 2 3 2 3 6 6" xfId="17334"/>
    <cellStyle name="20% - Акцент4 2 3 2 3 6 7" xfId="17335"/>
    <cellStyle name="20% - Акцент4 2 3 2 3 7" xfId="17336"/>
    <cellStyle name="20% - Акцент4 2 3 2 3 7 2" xfId="17337"/>
    <cellStyle name="20% - Акцент4 2 3 2 3 8" xfId="17338"/>
    <cellStyle name="20% - Акцент4 2 3 2 3 9" xfId="17339"/>
    <cellStyle name="20% - Акцент4 2 3 2 4" xfId="17340"/>
    <cellStyle name="20% - Акцент4 2 3 2 4 10" xfId="17341"/>
    <cellStyle name="20% - Акцент4 2 3 2 4 2" xfId="17342"/>
    <cellStyle name="20% - Акцент4 2 3 2 4 2 2" xfId="17343"/>
    <cellStyle name="20% - Акцент4 2 3 2 4 2 2 2" xfId="17344"/>
    <cellStyle name="20% - Акцент4 2 3 2 4 2 2 2 2" xfId="17345"/>
    <cellStyle name="20% - Акцент4 2 3 2 4 2 2 3" xfId="17346"/>
    <cellStyle name="20% - Акцент4 2 3 2 4 2 2 4" xfId="17347"/>
    <cellStyle name="20% - Акцент4 2 3 2 4 2 2 5" xfId="17348"/>
    <cellStyle name="20% - Акцент4 2 3 2 4 2 2 6" xfId="17349"/>
    <cellStyle name="20% - Акцент4 2 3 2 4 2 2 7" xfId="17350"/>
    <cellStyle name="20% - Акцент4 2 3 2 4 2 3" xfId="17351"/>
    <cellStyle name="20% - Акцент4 2 3 2 4 2 3 2" xfId="17352"/>
    <cellStyle name="20% - Акцент4 2 3 2 4 2 4" xfId="17353"/>
    <cellStyle name="20% - Акцент4 2 3 2 4 2 5" xfId="17354"/>
    <cellStyle name="20% - Акцент4 2 3 2 4 2 6" xfId="17355"/>
    <cellStyle name="20% - Акцент4 2 3 2 4 2 7" xfId="17356"/>
    <cellStyle name="20% - Акцент4 2 3 2 4 2 8" xfId="17357"/>
    <cellStyle name="20% - Акцент4 2 3 2 4 2 9" xfId="17358"/>
    <cellStyle name="20% - Акцент4 2 3 2 4 3" xfId="17359"/>
    <cellStyle name="20% - Акцент4 2 3 2 4 3 2" xfId="17360"/>
    <cellStyle name="20% - Акцент4 2 3 2 4 3 2 2" xfId="17361"/>
    <cellStyle name="20% - Акцент4 2 3 2 4 3 3" xfId="17362"/>
    <cellStyle name="20% - Акцент4 2 3 2 4 3 4" xfId="17363"/>
    <cellStyle name="20% - Акцент4 2 3 2 4 3 5" xfId="17364"/>
    <cellStyle name="20% - Акцент4 2 3 2 4 3 6" xfId="17365"/>
    <cellStyle name="20% - Акцент4 2 3 2 4 3 7" xfId="17366"/>
    <cellStyle name="20% - Акцент4 2 3 2 4 4" xfId="17367"/>
    <cellStyle name="20% - Акцент4 2 3 2 4 4 2" xfId="17368"/>
    <cellStyle name="20% - Акцент4 2 3 2 4 5" xfId="17369"/>
    <cellStyle name="20% - Акцент4 2 3 2 4 6" xfId="17370"/>
    <cellStyle name="20% - Акцент4 2 3 2 4 7" xfId="17371"/>
    <cellStyle name="20% - Акцент4 2 3 2 4 8" xfId="17372"/>
    <cellStyle name="20% - Акцент4 2 3 2 4 9" xfId="17373"/>
    <cellStyle name="20% - Акцент4 2 3 2 5" xfId="17374"/>
    <cellStyle name="20% - Акцент4 2 3 2 5 10" xfId="17375"/>
    <cellStyle name="20% - Акцент4 2 3 2 5 2" xfId="17376"/>
    <cellStyle name="20% - Акцент4 2 3 2 5 2 2" xfId="17377"/>
    <cellStyle name="20% - Акцент4 2 3 2 5 2 2 2" xfId="17378"/>
    <cellStyle name="20% - Акцент4 2 3 2 5 2 2 2 2" xfId="17379"/>
    <cellStyle name="20% - Акцент4 2 3 2 5 2 2 3" xfId="17380"/>
    <cellStyle name="20% - Акцент4 2 3 2 5 2 2 4" xfId="17381"/>
    <cellStyle name="20% - Акцент4 2 3 2 5 2 2 5" xfId="17382"/>
    <cellStyle name="20% - Акцент4 2 3 2 5 2 2 6" xfId="17383"/>
    <cellStyle name="20% - Акцент4 2 3 2 5 2 2 7" xfId="17384"/>
    <cellStyle name="20% - Акцент4 2 3 2 5 2 3" xfId="17385"/>
    <cellStyle name="20% - Акцент4 2 3 2 5 2 3 2" xfId="17386"/>
    <cellStyle name="20% - Акцент4 2 3 2 5 2 4" xfId="17387"/>
    <cellStyle name="20% - Акцент4 2 3 2 5 2 5" xfId="17388"/>
    <cellStyle name="20% - Акцент4 2 3 2 5 2 6" xfId="17389"/>
    <cellStyle name="20% - Акцент4 2 3 2 5 2 7" xfId="17390"/>
    <cellStyle name="20% - Акцент4 2 3 2 5 2 8" xfId="17391"/>
    <cellStyle name="20% - Акцент4 2 3 2 5 2 9" xfId="17392"/>
    <cellStyle name="20% - Акцент4 2 3 2 5 3" xfId="17393"/>
    <cellStyle name="20% - Акцент4 2 3 2 5 3 2" xfId="17394"/>
    <cellStyle name="20% - Акцент4 2 3 2 5 3 2 2" xfId="17395"/>
    <cellStyle name="20% - Акцент4 2 3 2 5 3 3" xfId="17396"/>
    <cellStyle name="20% - Акцент4 2 3 2 5 3 4" xfId="17397"/>
    <cellStyle name="20% - Акцент4 2 3 2 5 3 5" xfId="17398"/>
    <cellStyle name="20% - Акцент4 2 3 2 5 3 6" xfId="17399"/>
    <cellStyle name="20% - Акцент4 2 3 2 5 3 7" xfId="17400"/>
    <cellStyle name="20% - Акцент4 2 3 2 5 4" xfId="17401"/>
    <cellStyle name="20% - Акцент4 2 3 2 5 4 2" xfId="17402"/>
    <cellStyle name="20% - Акцент4 2 3 2 5 5" xfId="17403"/>
    <cellStyle name="20% - Акцент4 2 3 2 5 6" xfId="17404"/>
    <cellStyle name="20% - Акцент4 2 3 2 5 7" xfId="17405"/>
    <cellStyle name="20% - Акцент4 2 3 2 5 8" xfId="17406"/>
    <cellStyle name="20% - Акцент4 2 3 2 5 9" xfId="17407"/>
    <cellStyle name="20% - Акцент4 2 3 2 6" xfId="17408"/>
    <cellStyle name="20% - Акцент4 2 3 2 6 2" xfId="17409"/>
    <cellStyle name="20% - Акцент4 2 3 2 6 2 2" xfId="17410"/>
    <cellStyle name="20% - Акцент4 2 3 2 6 2 2 2" xfId="17411"/>
    <cellStyle name="20% - Акцент4 2 3 2 6 2 3" xfId="17412"/>
    <cellStyle name="20% - Акцент4 2 3 2 6 2 4" xfId="17413"/>
    <cellStyle name="20% - Акцент4 2 3 2 6 2 5" xfId="17414"/>
    <cellStyle name="20% - Акцент4 2 3 2 6 2 6" xfId="17415"/>
    <cellStyle name="20% - Акцент4 2 3 2 6 2 7" xfId="17416"/>
    <cellStyle name="20% - Акцент4 2 3 2 6 3" xfId="17417"/>
    <cellStyle name="20% - Акцент4 2 3 2 6 3 2" xfId="17418"/>
    <cellStyle name="20% - Акцент4 2 3 2 6 4" xfId="17419"/>
    <cellStyle name="20% - Акцент4 2 3 2 6 5" xfId="17420"/>
    <cellStyle name="20% - Акцент4 2 3 2 6 6" xfId="17421"/>
    <cellStyle name="20% - Акцент4 2 3 2 6 7" xfId="17422"/>
    <cellStyle name="20% - Акцент4 2 3 2 6 8" xfId="17423"/>
    <cellStyle name="20% - Акцент4 2 3 2 6 9" xfId="17424"/>
    <cellStyle name="20% - Акцент4 2 3 2 7" xfId="17425"/>
    <cellStyle name="20% - Акцент4 2 3 2 7 2" xfId="17426"/>
    <cellStyle name="20% - Акцент4 2 3 2 7 2 2" xfId="17427"/>
    <cellStyle name="20% - Акцент4 2 3 2 7 2 2 2" xfId="17428"/>
    <cellStyle name="20% - Акцент4 2 3 2 7 2 3" xfId="17429"/>
    <cellStyle name="20% - Акцент4 2 3 2 7 2 4" xfId="17430"/>
    <cellStyle name="20% - Акцент4 2 3 2 7 2 5" xfId="17431"/>
    <cellStyle name="20% - Акцент4 2 3 2 7 2 6" xfId="17432"/>
    <cellStyle name="20% - Акцент4 2 3 2 7 2 7" xfId="17433"/>
    <cellStyle name="20% - Акцент4 2 3 2 7 3" xfId="17434"/>
    <cellStyle name="20% - Акцент4 2 3 2 7 3 2" xfId="17435"/>
    <cellStyle name="20% - Акцент4 2 3 2 7 4" xfId="17436"/>
    <cellStyle name="20% - Акцент4 2 3 2 7 5" xfId="17437"/>
    <cellStyle name="20% - Акцент4 2 3 2 7 6" xfId="17438"/>
    <cellStyle name="20% - Акцент4 2 3 2 7 7" xfId="17439"/>
    <cellStyle name="20% - Акцент4 2 3 2 7 8" xfId="17440"/>
    <cellStyle name="20% - Акцент4 2 3 2 7 9" xfId="17441"/>
    <cellStyle name="20% - Акцент4 2 3 2 8" xfId="17442"/>
    <cellStyle name="20% - Акцент4 2 3 2 8 2" xfId="17443"/>
    <cellStyle name="20% - Акцент4 2 3 2 8 2 2" xfId="17444"/>
    <cellStyle name="20% - Акцент4 2 3 2 8 2 3" xfId="17445"/>
    <cellStyle name="20% - Акцент4 2 3 2 8 3" xfId="17446"/>
    <cellStyle name="20% - Акцент4 2 3 2 8 4" xfId="17447"/>
    <cellStyle name="20% - Акцент4 2 3 2 8 5" xfId="17448"/>
    <cellStyle name="20% - Акцент4 2 3 2 8 6" xfId="17449"/>
    <cellStyle name="20% - Акцент4 2 3 2 8 7" xfId="17450"/>
    <cellStyle name="20% - Акцент4 2 3 2 9" xfId="17451"/>
    <cellStyle name="20% - Акцент4 2 3 2 9 2" xfId="17452"/>
    <cellStyle name="20% - Акцент4 2 3 2 9 2 2" xfId="17453"/>
    <cellStyle name="20% - Акцент4 2 3 2 9 2 3" xfId="17454"/>
    <cellStyle name="20% - Акцент4 2 3 2 9 3" xfId="17455"/>
    <cellStyle name="20% - Акцент4 2 3 2 9 4" xfId="17456"/>
    <cellStyle name="20% - Акцент4 2 3 2 9 5" xfId="17457"/>
    <cellStyle name="20% - Акцент4 2 3 2 9 6" xfId="17458"/>
    <cellStyle name="20% - Акцент4 2 3 2 9 7" xfId="17459"/>
    <cellStyle name="20% - Акцент4 2 3 20" xfId="17460"/>
    <cellStyle name="20% - Акцент4 2 3 3" xfId="17461"/>
    <cellStyle name="20% - Акцент4 2 3 3 10" xfId="17462"/>
    <cellStyle name="20% - Акцент4 2 3 3 11" xfId="17463"/>
    <cellStyle name="20% - Акцент4 2 3 3 12" xfId="17464"/>
    <cellStyle name="20% - Акцент4 2 3 3 13" xfId="17465"/>
    <cellStyle name="20% - Акцент4 2 3 3 14" xfId="17466"/>
    <cellStyle name="20% - Акцент4 2 3 3 15" xfId="17467"/>
    <cellStyle name="20% - Акцент4 2 3 3 16" xfId="17468"/>
    <cellStyle name="20% - Акцент4 2 3 3 2" xfId="17469"/>
    <cellStyle name="20% - Акцент4 2 3 3 2 10" xfId="17470"/>
    <cellStyle name="20% - Акцент4 2 3 3 2 2" xfId="17471"/>
    <cellStyle name="20% - Акцент4 2 3 3 2 2 2" xfId="17472"/>
    <cellStyle name="20% - Акцент4 2 3 3 2 2 2 2" xfId="17473"/>
    <cellStyle name="20% - Акцент4 2 3 3 2 2 2 2 2" xfId="17474"/>
    <cellStyle name="20% - Акцент4 2 3 3 2 2 2 3" xfId="17475"/>
    <cellStyle name="20% - Акцент4 2 3 3 2 2 2 4" xfId="17476"/>
    <cellStyle name="20% - Акцент4 2 3 3 2 2 2 5" xfId="17477"/>
    <cellStyle name="20% - Акцент4 2 3 3 2 2 2 6" xfId="17478"/>
    <cellStyle name="20% - Акцент4 2 3 3 2 2 2 7" xfId="17479"/>
    <cellStyle name="20% - Акцент4 2 3 3 2 2 3" xfId="17480"/>
    <cellStyle name="20% - Акцент4 2 3 3 2 2 3 2" xfId="17481"/>
    <cellStyle name="20% - Акцент4 2 3 3 2 2 4" xfId="17482"/>
    <cellStyle name="20% - Акцент4 2 3 3 2 2 5" xfId="17483"/>
    <cellStyle name="20% - Акцент4 2 3 3 2 2 6" xfId="17484"/>
    <cellStyle name="20% - Акцент4 2 3 3 2 2 7" xfId="17485"/>
    <cellStyle name="20% - Акцент4 2 3 3 2 2 8" xfId="17486"/>
    <cellStyle name="20% - Акцент4 2 3 3 2 2 9" xfId="17487"/>
    <cellStyle name="20% - Акцент4 2 3 3 2 3" xfId="17488"/>
    <cellStyle name="20% - Акцент4 2 3 3 2 3 2" xfId="17489"/>
    <cellStyle name="20% - Акцент4 2 3 3 2 3 2 2" xfId="17490"/>
    <cellStyle name="20% - Акцент4 2 3 3 2 3 3" xfId="17491"/>
    <cellStyle name="20% - Акцент4 2 3 3 2 3 4" xfId="17492"/>
    <cellStyle name="20% - Акцент4 2 3 3 2 3 5" xfId="17493"/>
    <cellStyle name="20% - Акцент4 2 3 3 2 3 6" xfId="17494"/>
    <cellStyle name="20% - Акцент4 2 3 3 2 3 7" xfId="17495"/>
    <cellStyle name="20% - Акцент4 2 3 3 2 4" xfId="17496"/>
    <cellStyle name="20% - Акцент4 2 3 3 2 4 2" xfId="17497"/>
    <cellStyle name="20% - Акцент4 2 3 3 2 5" xfId="17498"/>
    <cellStyle name="20% - Акцент4 2 3 3 2 6" xfId="17499"/>
    <cellStyle name="20% - Акцент4 2 3 3 2 7" xfId="17500"/>
    <cellStyle name="20% - Акцент4 2 3 3 2 8" xfId="17501"/>
    <cellStyle name="20% - Акцент4 2 3 3 2 9" xfId="17502"/>
    <cellStyle name="20% - Акцент4 2 3 3 3" xfId="17503"/>
    <cellStyle name="20% - Акцент4 2 3 3 3 10" xfId="17504"/>
    <cellStyle name="20% - Акцент4 2 3 3 3 2" xfId="17505"/>
    <cellStyle name="20% - Акцент4 2 3 3 3 2 2" xfId="17506"/>
    <cellStyle name="20% - Акцент4 2 3 3 3 2 2 2" xfId="17507"/>
    <cellStyle name="20% - Акцент4 2 3 3 3 2 2 2 2" xfId="17508"/>
    <cellStyle name="20% - Акцент4 2 3 3 3 2 2 3" xfId="17509"/>
    <cellStyle name="20% - Акцент4 2 3 3 3 2 2 4" xfId="17510"/>
    <cellStyle name="20% - Акцент4 2 3 3 3 2 2 5" xfId="17511"/>
    <cellStyle name="20% - Акцент4 2 3 3 3 2 2 6" xfId="17512"/>
    <cellStyle name="20% - Акцент4 2 3 3 3 2 2 7" xfId="17513"/>
    <cellStyle name="20% - Акцент4 2 3 3 3 2 3" xfId="17514"/>
    <cellStyle name="20% - Акцент4 2 3 3 3 2 3 2" xfId="17515"/>
    <cellStyle name="20% - Акцент4 2 3 3 3 2 4" xfId="17516"/>
    <cellStyle name="20% - Акцент4 2 3 3 3 2 5" xfId="17517"/>
    <cellStyle name="20% - Акцент4 2 3 3 3 2 6" xfId="17518"/>
    <cellStyle name="20% - Акцент4 2 3 3 3 2 7" xfId="17519"/>
    <cellStyle name="20% - Акцент4 2 3 3 3 2 8" xfId="17520"/>
    <cellStyle name="20% - Акцент4 2 3 3 3 2 9" xfId="17521"/>
    <cellStyle name="20% - Акцент4 2 3 3 3 3" xfId="17522"/>
    <cellStyle name="20% - Акцент4 2 3 3 3 3 2" xfId="17523"/>
    <cellStyle name="20% - Акцент4 2 3 3 3 3 2 2" xfId="17524"/>
    <cellStyle name="20% - Акцент4 2 3 3 3 3 3" xfId="17525"/>
    <cellStyle name="20% - Акцент4 2 3 3 3 3 4" xfId="17526"/>
    <cellStyle name="20% - Акцент4 2 3 3 3 3 5" xfId="17527"/>
    <cellStyle name="20% - Акцент4 2 3 3 3 3 6" xfId="17528"/>
    <cellStyle name="20% - Акцент4 2 3 3 3 3 7" xfId="17529"/>
    <cellStyle name="20% - Акцент4 2 3 3 3 4" xfId="17530"/>
    <cellStyle name="20% - Акцент4 2 3 3 3 4 2" xfId="17531"/>
    <cellStyle name="20% - Акцент4 2 3 3 3 5" xfId="17532"/>
    <cellStyle name="20% - Акцент4 2 3 3 3 6" xfId="17533"/>
    <cellStyle name="20% - Акцент4 2 3 3 3 7" xfId="17534"/>
    <cellStyle name="20% - Акцент4 2 3 3 3 8" xfId="17535"/>
    <cellStyle name="20% - Акцент4 2 3 3 3 9" xfId="17536"/>
    <cellStyle name="20% - Акцент4 2 3 3 4" xfId="17537"/>
    <cellStyle name="20% - Акцент4 2 3 3 4 10" xfId="17538"/>
    <cellStyle name="20% - Акцент4 2 3 3 4 2" xfId="17539"/>
    <cellStyle name="20% - Акцент4 2 3 3 4 2 2" xfId="17540"/>
    <cellStyle name="20% - Акцент4 2 3 3 4 2 2 2" xfId="17541"/>
    <cellStyle name="20% - Акцент4 2 3 3 4 2 2 2 2" xfId="17542"/>
    <cellStyle name="20% - Акцент4 2 3 3 4 2 2 3" xfId="17543"/>
    <cellStyle name="20% - Акцент4 2 3 3 4 2 2 4" xfId="17544"/>
    <cellStyle name="20% - Акцент4 2 3 3 4 2 2 5" xfId="17545"/>
    <cellStyle name="20% - Акцент4 2 3 3 4 2 2 6" xfId="17546"/>
    <cellStyle name="20% - Акцент4 2 3 3 4 2 2 7" xfId="17547"/>
    <cellStyle name="20% - Акцент4 2 3 3 4 2 3" xfId="17548"/>
    <cellStyle name="20% - Акцент4 2 3 3 4 2 3 2" xfId="17549"/>
    <cellStyle name="20% - Акцент4 2 3 3 4 2 4" xfId="17550"/>
    <cellStyle name="20% - Акцент4 2 3 3 4 2 5" xfId="17551"/>
    <cellStyle name="20% - Акцент4 2 3 3 4 2 6" xfId="17552"/>
    <cellStyle name="20% - Акцент4 2 3 3 4 2 7" xfId="17553"/>
    <cellStyle name="20% - Акцент4 2 3 3 4 2 8" xfId="17554"/>
    <cellStyle name="20% - Акцент4 2 3 3 4 2 9" xfId="17555"/>
    <cellStyle name="20% - Акцент4 2 3 3 4 3" xfId="17556"/>
    <cellStyle name="20% - Акцент4 2 3 3 4 3 2" xfId="17557"/>
    <cellStyle name="20% - Акцент4 2 3 3 4 3 2 2" xfId="17558"/>
    <cellStyle name="20% - Акцент4 2 3 3 4 3 3" xfId="17559"/>
    <cellStyle name="20% - Акцент4 2 3 3 4 3 4" xfId="17560"/>
    <cellStyle name="20% - Акцент4 2 3 3 4 3 5" xfId="17561"/>
    <cellStyle name="20% - Акцент4 2 3 3 4 3 6" xfId="17562"/>
    <cellStyle name="20% - Акцент4 2 3 3 4 3 7" xfId="17563"/>
    <cellStyle name="20% - Акцент4 2 3 3 4 4" xfId="17564"/>
    <cellStyle name="20% - Акцент4 2 3 3 4 4 2" xfId="17565"/>
    <cellStyle name="20% - Акцент4 2 3 3 4 5" xfId="17566"/>
    <cellStyle name="20% - Акцент4 2 3 3 4 6" xfId="17567"/>
    <cellStyle name="20% - Акцент4 2 3 3 4 7" xfId="17568"/>
    <cellStyle name="20% - Акцент4 2 3 3 4 8" xfId="17569"/>
    <cellStyle name="20% - Акцент4 2 3 3 4 9" xfId="17570"/>
    <cellStyle name="20% - Акцент4 2 3 3 5" xfId="17571"/>
    <cellStyle name="20% - Акцент4 2 3 3 5 2" xfId="17572"/>
    <cellStyle name="20% - Акцент4 2 3 3 5 2 2" xfId="17573"/>
    <cellStyle name="20% - Акцент4 2 3 3 5 2 2 2" xfId="17574"/>
    <cellStyle name="20% - Акцент4 2 3 3 5 2 3" xfId="17575"/>
    <cellStyle name="20% - Акцент4 2 3 3 5 2 4" xfId="17576"/>
    <cellStyle name="20% - Акцент4 2 3 3 5 2 5" xfId="17577"/>
    <cellStyle name="20% - Акцент4 2 3 3 5 2 6" xfId="17578"/>
    <cellStyle name="20% - Акцент4 2 3 3 5 2 7" xfId="17579"/>
    <cellStyle name="20% - Акцент4 2 3 3 5 3" xfId="17580"/>
    <cellStyle name="20% - Акцент4 2 3 3 5 3 2" xfId="17581"/>
    <cellStyle name="20% - Акцент4 2 3 3 5 4" xfId="17582"/>
    <cellStyle name="20% - Акцент4 2 3 3 5 5" xfId="17583"/>
    <cellStyle name="20% - Акцент4 2 3 3 5 6" xfId="17584"/>
    <cellStyle name="20% - Акцент4 2 3 3 5 7" xfId="17585"/>
    <cellStyle name="20% - Акцент4 2 3 3 5 8" xfId="17586"/>
    <cellStyle name="20% - Акцент4 2 3 3 5 9" xfId="17587"/>
    <cellStyle name="20% - Акцент4 2 3 3 6" xfId="17588"/>
    <cellStyle name="20% - Акцент4 2 3 3 6 2" xfId="17589"/>
    <cellStyle name="20% - Акцент4 2 3 3 6 2 2" xfId="17590"/>
    <cellStyle name="20% - Акцент4 2 3 3 6 2 2 2" xfId="17591"/>
    <cellStyle name="20% - Акцент4 2 3 3 6 2 3" xfId="17592"/>
    <cellStyle name="20% - Акцент4 2 3 3 6 2 4" xfId="17593"/>
    <cellStyle name="20% - Акцент4 2 3 3 6 2 5" xfId="17594"/>
    <cellStyle name="20% - Акцент4 2 3 3 6 2 6" xfId="17595"/>
    <cellStyle name="20% - Акцент4 2 3 3 6 2 7" xfId="17596"/>
    <cellStyle name="20% - Акцент4 2 3 3 6 3" xfId="17597"/>
    <cellStyle name="20% - Акцент4 2 3 3 6 3 2" xfId="17598"/>
    <cellStyle name="20% - Акцент4 2 3 3 6 4" xfId="17599"/>
    <cellStyle name="20% - Акцент4 2 3 3 6 5" xfId="17600"/>
    <cellStyle name="20% - Акцент4 2 3 3 6 6" xfId="17601"/>
    <cellStyle name="20% - Акцент4 2 3 3 6 7" xfId="17602"/>
    <cellStyle name="20% - Акцент4 2 3 3 6 8" xfId="17603"/>
    <cellStyle name="20% - Акцент4 2 3 3 6 9" xfId="17604"/>
    <cellStyle name="20% - Акцент4 2 3 3 7" xfId="17605"/>
    <cellStyle name="20% - Акцент4 2 3 3 7 2" xfId="17606"/>
    <cellStyle name="20% - Акцент4 2 3 3 7 2 2" xfId="17607"/>
    <cellStyle name="20% - Акцент4 2 3 3 7 2 3" xfId="17608"/>
    <cellStyle name="20% - Акцент4 2 3 3 7 3" xfId="17609"/>
    <cellStyle name="20% - Акцент4 2 3 3 7 4" xfId="17610"/>
    <cellStyle name="20% - Акцент4 2 3 3 7 5" xfId="17611"/>
    <cellStyle name="20% - Акцент4 2 3 3 7 6" xfId="17612"/>
    <cellStyle name="20% - Акцент4 2 3 3 7 7" xfId="17613"/>
    <cellStyle name="20% - Акцент4 2 3 3 8" xfId="17614"/>
    <cellStyle name="20% - Акцент4 2 3 3 8 2" xfId="17615"/>
    <cellStyle name="20% - Акцент4 2 3 3 8 2 2" xfId="17616"/>
    <cellStyle name="20% - Акцент4 2 3 3 8 3" xfId="17617"/>
    <cellStyle name="20% - Акцент4 2 3 3 8 4" xfId="17618"/>
    <cellStyle name="20% - Акцент4 2 3 3 8 5" xfId="17619"/>
    <cellStyle name="20% - Акцент4 2 3 3 8 6" xfId="17620"/>
    <cellStyle name="20% - Акцент4 2 3 3 8 7" xfId="17621"/>
    <cellStyle name="20% - Акцент4 2 3 3 9" xfId="17622"/>
    <cellStyle name="20% - Акцент4 2 3 3 9 2" xfId="17623"/>
    <cellStyle name="20% - Акцент4 2 3 3 9 3" xfId="17624"/>
    <cellStyle name="20% - Акцент4 2 3 4" xfId="17625"/>
    <cellStyle name="20% - Акцент4 2 3 4 10" xfId="17626"/>
    <cellStyle name="20% - Акцент4 2 3 4 11" xfId="17627"/>
    <cellStyle name="20% - Акцент4 2 3 4 12" xfId="17628"/>
    <cellStyle name="20% - Акцент4 2 3 4 13" xfId="17629"/>
    <cellStyle name="20% - Акцент4 2 3 4 2" xfId="17630"/>
    <cellStyle name="20% - Акцент4 2 3 4 2 10" xfId="17631"/>
    <cellStyle name="20% - Акцент4 2 3 4 2 2" xfId="17632"/>
    <cellStyle name="20% - Акцент4 2 3 4 2 2 2" xfId="17633"/>
    <cellStyle name="20% - Акцент4 2 3 4 2 2 2 2" xfId="17634"/>
    <cellStyle name="20% - Акцент4 2 3 4 2 2 2 2 2" xfId="17635"/>
    <cellStyle name="20% - Акцент4 2 3 4 2 2 2 3" xfId="17636"/>
    <cellStyle name="20% - Акцент4 2 3 4 2 2 2 4" xfId="17637"/>
    <cellStyle name="20% - Акцент4 2 3 4 2 2 2 5" xfId="17638"/>
    <cellStyle name="20% - Акцент4 2 3 4 2 2 2 6" xfId="17639"/>
    <cellStyle name="20% - Акцент4 2 3 4 2 2 2 7" xfId="17640"/>
    <cellStyle name="20% - Акцент4 2 3 4 2 2 3" xfId="17641"/>
    <cellStyle name="20% - Акцент4 2 3 4 2 2 3 2" xfId="17642"/>
    <cellStyle name="20% - Акцент4 2 3 4 2 2 4" xfId="17643"/>
    <cellStyle name="20% - Акцент4 2 3 4 2 2 5" xfId="17644"/>
    <cellStyle name="20% - Акцент4 2 3 4 2 2 6" xfId="17645"/>
    <cellStyle name="20% - Акцент4 2 3 4 2 2 7" xfId="17646"/>
    <cellStyle name="20% - Акцент4 2 3 4 2 2 8" xfId="17647"/>
    <cellStyle name="20% - Акцент4 2 3 4 2 2 9" xfId="17648"/>
    <cellStyle name="20% - Акцент4 2 3 4 2 3" xfId="17649"/>
    <cellStyle name="20% - Акцент4 2 3 4 2 3 2" xfId="17650"/>
    <cellStyle name="20% - Акцент4 2 3 4 2 3 2 2" xfId="17651"/>
    <cellStyle name="20% - Акцент4 2 3 4 2 3 3" xfId="17652"/>
    <cellStyle name="20% - Акцент4 2 3 4 2 3 4" xfId="17653"/>
    <cellStyle name="20% - Акцент4 2 3 4 2 3 5" xfId="17654"/>
    <cellStyle name="20% - Акцент4 2 3 4 2 3 6" xfId="17655"/>
    <cellStyle name="20% - Акцент4 2 3 4 2 3 7" xfId="17656"/>
    <cellStyle name="20% - Акцент4 2 3 4 2 4" xfId="17657"/>
    <cellStyle name="20% - Акцент4 2 3 4 2 4 2" xfId="17658"/>
    <cellStyle name="20% - Акцент4 2 3 4 2 5" xfId="17659"/>
    <cellStyle name="20% - Акцент4 2 3 4 2 6" xfId="17660"/>
    <cellStyle name="20% - Акцент4 2 3 4 2 7" xfId="17661"/>
    <cellStyle name="20% - Акцент4 2 3 4 2 8" xfId="17662"/>
    <cellStyle name="20% - Акцент4 2 3 4 2 9" xfId="17663"/>
    <cellStyle name="20% - Акцент4 2 3 4 3" xfId="17664"/>
    <cellStyle name="20% - Акцент4 2 3 4 3 10" xfId="17665"/>
    <cellStyle name="20% - Акцент4 2 3 4 3 2" xfId="17666"/>
    <cellStyle name="20% - Акцент4 2 3 4 3 2 2" xfId="17667"/>
    <cellStyle name="20% - Акцент4 2 3 4 3 2 2 2" xfId="17668"/>
    <cellStyle name="20% - Акцент4 2 3 4 3 2 2 2 2" xfId="17669"/>
    <cellStyle name="20% - Акцент4 2 3 4 3 2 2 3" xfId="17670"/>
    <cellStyle name="20% - Акцент4 2 3 4 3 2 2 4" xfId="17671"/>
    <cellStyle name="20% - Акцент4 2 3 4 3 2 2 5" xfId="17672"/>
    <cellStyle name="20% - Акцент4 2 3 4 3 2 2 6" xfId="17673"/>
    <cellStyle name="20% - Акцент4 2 3 4 3 2 2 7" xfId="17674"/>
    <cellStyle name="20% - Акцент4 2 3 4 3 2 3" xfId="17675"/>
    <cellStyle name="20% - Акцент4 2 3 4 3 2 3 2" xfId="17676"/>
    <cellStyle name="20% - Акцент4 2 3 4 3 2 4" xfId="17677"/>
    <cellStyle name="20% - Акцент4 2 3 4 3 2 5" xfId="17678"/>
    <cellStyle name="20% - Акцент4 2 3 4 3 2 6" xfId="17679"/>
    <cellStyle name="20% - Акцент4 2 3 4 3 2 7" xfId="17680"/>
    <cellStyle name="20% - Акцент4 2 3 4 3 2 8" xfId="17681"/>
    <cellStyle name="20% - Акцент4 2 3 4 3 2 9" xfId="17682"/>
    <cellStyle name="20% - Акцент4 2 3 4 3 3" xfId="17683"/>
    <cellStyle name="20% - Акцент4 2 3 4 3 3 2" xfId="17684"/>
    <cellStyle name="20% - Акцент4 2 3 4 3 3 2 2" xfId="17685"/>
    <cellStyle name="20% - Акцент4 2 3 4 3 3 3" xfId="17686"/>
    <cellStyle name="20% - Акцент4 2 3 4 3 3 4" xfId="17687"/>
    <cellStyle name="20% - Акцент4 2 3 4 3 3 5" xfId="17688"/>
    <cellStyle name="20% - Акцент4 2 3 4 3 3 6" xfId="17689"/>
    <cellStyle name="20% - Акцент4 2 3 4 3 3 7" xfId="17690"/>
    <cellStyle name="20% - Акцент4 2 3 4 3 4" xfId="17691"/>
    <cellStyle name="20% - Акцент4 2 3 4 3 4 2" xfId="17692"/>
    <cellStyle name="20% - Акцент4 2 3 4 3 5" xfId="17693"/>
    <cellStyle name="20% - Акцент4 2 3 4 3 6" xfId="17694"/>
    <cellStyle name="20% - Акцент4 2 3 4 3 7" xfId="17695"/>
    <cellStyle name="20% - Акцент4 2 3 4 3 8" xfId="17696"/>
    <cellStyle name="20% - Акцент4 2 3 4 3 9" xfId="17697"/>
    <cellStyle name="20% - Акцент4 2 3 4 4" xfId="17698"/>
    <cellStyle name="20% - Акцент4 2 3 4 4 2" xfId="17699"/>
    <cellStyle name="20% - Акцент4 2 3 4 4 2 2" xfId="17700"/>
    <cellStyle name="20% - Акцент4 2 3 4 4 2 2 2" xfId="17701"/>
    <cellStyle name="20% - Акцент4 2 3 4 4 2 3" xfId="17702"/>
    <cellStyle name="20% - Акцент4 2 3 4 4 2 4" xfId="17703"/>
    <cellStyle name="20% - Акцент4 2 3 4 4 2 5" xfId="17704"/>
    <cellStyle name="20% - Акцент4 2 3 4 4 2 6" xfId="17705"/>
    <cellStyle name="20% - Акцент4 2 3 4 4 2 7" xfId="17706"/>
    <cellStyle name="20% - Акцент4 2 3 4 4 3" xfId="17707"/>
    <cellStyle name="20% - Акцент4 2 3 4 4 3 2" xfId="17708"/>
    <cellStyle name="20% - Акцент4 2 3 4 4 4" xfId="17709"/>
    <cellStyle name="20% - Акцент4 2 3 4 4 5" xfId="17710"/>
    <cellStyle name="20% - Акцент4 2 3 4 4 6" xfId="17711"/>
    <cellStyle name="20% - Акцент4 2 3 4 4 7" xfId="17712"/>
    <cellStyle name="20% - Акцент4 2 3 4 4 8" xfId="17713"/>
    <cellStyle name="20% - Акцент4 2 3 4 4 9" xfId="17714"/>
    <cellStyle name="20% - Акцент4 2 3 4 5" xfId="17715"/>
    <cellStyle name="20% - Акцент4 2 3 4 5 2" xfId="17716"/>
    <cellStyle name="20% - Акцент4 2 3 4 5 2 2" xfId="17717"/>
    <cellStyle name="20% - Акцент4 2 3 4 5 2 2 2" xfId="17718"/>
    <cellStyle name="20% - Акцент4 2 3 4 5 2 3" xfId="17719"/>
    <cellStyle name="20% - Акцент4 2 3 4 5 2 4" xfId="17720"/>
    <cellStyle name="20% - Акцент4 2 3 4 5 2 5" xfId="17721"/>
    <cellStyle name="20% - Акцент4 2 3 4 5 2 6" xfId="17722"/>
    <cellStyle name="20% - Акцент4 2 3 4 5 2 7" xfId="17723"/>
    <cellStyle name="20% - Акцент4 2 3 4 5 3" xfId="17724"/>
    <cellStyle name="20% - Акцент4 2 3 4 5 3 2" xfId="17725"/>
    <cellStyle name="20% - Акцент4 2 3 4 5 4" xfId="17726"/>
    <cellStyle name="20% - Акцент4 2 3 4 5 5" xfId="17727"/>
    <cellStyle name="20% - Акцент4 2 3 4 5 6" xfId="17728"/>
    <cellStyle name="20% - Акцент4 2 3 4 5 7" xfId="17729"/>
    <cellStyle name="20% - Акцент4 2 3 4 5 8" xfId="17730"/>
    <cellStyle name="20% - Акцент4 2 3 4 5 9" xfId="17731"/>
    <cellStyle name="20% - Акцент4 2 3 4 6" xfId="17732"/>
    <cellStyle name="20% - Акцент4 2 3 4 6 2" xfId="17733"/>
    <cellStyle name="20% - Акцент4 2 3 4 6 2 2" xfId="17734"/>
    <cellStyle name="20% - Акцент4 2 3 4 6 3" xfId="17735"/>
    <cellStyle name="20% - Акцент4 2 3 4 6 4" xfId="17736"/>
    <cellStyle name="20% - Акцент4 2 3 4 6 5" xfId="17737"/>
    <cellStyle name="20% - Акцент4 2 3 4 6 6" xfId="17738"/>
    <cellStyle name="20% - Акцент4 2 3 4 6 7" xfId="17739"/>
    <cellStyle name="20% - Акцент4 2 3 4 7" xfId="17740"/>
    <cellStyle name="20% - Акцент4 2 3 4 7 2" xfId="17741"/>
    <cellStyle name="20% - Акцент4 2 3 4 8" xfId="17742"/>
    <cellStyle name="20% - Акцент4 2 3 4 9" xfId="17743"/>
    <cellStyle name="20% - Акцент4 2 3 5" xfId="17744"/>
    <cellStyle name="20% - Акцент4 2 3 5 10" xfId="17745"/>
    <cellStyle name="20% - Акцент4 2 3 5 11" xfId="17746"/>
    <cellStyle name="20% - Акцент4 2 3 5 12" xfId="17747"/>
    <cellStyle name="20% - Акцент4 2 3 5 13" xfId="17748"/>
    <cellStyle name="20% - Акцент4 2 3 5 2" xfId="17749"/>
    <cellStyle name="20% - Акцент4 2 3 5 2 10" xfId="17750"/>
    <cellStyle name="20% - Акцент4 2 3 5 2 2" xfId="17751"/>
    <cellStyle name="20% - Акцент4 2 3 5 2 2 2" xfId="17752"/>
    <cellStyle name="20% - Акцент4 2 3 5 2 2 2 2" xfId="17753"/>
    <cellStyle name="20% - Акцент4 2 3 5 2 2 2 2 2" xfId="17754"/>
    <cellStyle name="20% - Акцент4 2 3 5 2 2 2 3" xfId="17755"/>
    <cellStyle name="20% - Акцент4 2 3 5 2 2 2 4" xfId="17756"/>
    <cellStyle name="20% - Акцент4 2 3 5 2 2 2 5" xfId="17757"/>
    <cellStyle name="20% - Акцент4 2 3 5 2 2 2 6" xfId="17758"/>
    <cellStyle name="20% - Акцент4 2 3 5 2 2 2 7" xfId="17759"/>
    <cellStyle name="20% - Акцент4 2 3 5 2 2 3" xfId="17760"/>
    <cellStyle name="20% - Акцент4 2 3 5 2 2 3 2" xfId="17761"/>
    <cellStyle name="20% - Акцент4 2 3 5 2 2 4" xfId="17762"/>
    <cellStyle name="20% - Акцент4 2 3 5 2 2 5" xfId="17763"/>
    <cellStyle name="20% - Акцент4 2 3 5 2 2 6" xfId="17764"/>
    <cellStyle name="20% - Акцент4 2 3 5 2 2 7" xfId="17765"/>
    <cellStyle name="20% - Акцент4 2 3 5 2 2 8" xfId="17766"/>
    <cellStyle name="20% - Акцент4 2 3 5 2 2 9" xfId="17767"/>
    <cellStyle name="20% - Акцент4 2 3 5 2 3" xfId="17768"/>
    <cellStyle name="20% - Акцент4 2 3 5 2 3 2" xfId="17769"/>
    <cellStyle name="20% - Акцент4 2 3 5 2 3 2 2" xfId="17770"/>
    <cellStyle name="20% - Акцент4 2 3 5 2 3 3" xfId="17771"/>
    <cellStyle name="20% - Акцент4 2 3 5 2 3 4" xfId="17772"/>
    <cellStyle name="20% - Акцент4 2 3 5 2 3 5" xfId="17773"/>
    <cellStyle name="20% - Акцент4 2 3 5 2 3 6" xfId="17774"/>
    <cellStyle name="20% - Акцент4 2 3 5 2 3 7" xfId="17775"/>
    <cellStyle name="20% - Акцент4 2 3 5 2 4" xfId="17776"/>
    <cellStyle name="20% - Акцент4 2 3 5 2 4 2" xfId="17777"/>
    <cellStyle name="20% - Акцент4 2 3 5 2 5" xfId="17778"/>
    <cellStyle name="20% - Акцент4 2 3 5 2 6" xfId="17779"/>
    <cellStyle name="20% - Акцент4 2 3 5 2 7" xfId="17780"/>
    <cellStyle name="20% - Акцент4 2 3 5 2 8" xfId="17781"/>
    <cellStyle name="20% - Акцент4 2 3 5 2 9" xfId="17782"/>
    <cellStyle name="20% - Акцент4 2 3 5 3" xfId="17783"/>
    <cellStyle name="20% - Акцент4 2 3 5 3 10" xfId="17784"/>
    <cellStyle name="20% - Акцент4 2 3 5 3 2" xfId="17785"/>
    <cellStyle name="20% - Акцент4 2 3 5 3 2 2" xfId="17786"/>
    <cellStyle name="20% - Акцент4 2 3 5 3 2 2 2" xfId="17787"/>
    <cellStyle name="20% - Акцент4 2 3 5 3 2 2 2 2" xfId="17788"/>
    <cellStyle name="20% - Акцент4 2 3 5 3 2 2 3" xfId="17789"/>
    <cellStyle name="20% - Акцент4 2 3 5 3 2 2 4" xfId="17790"/>
    <cellStyle name="20% - Акцент4 2 3 5 3 2 2 5" xfId="17791"/>
    <cellStyle name="20% - Акцент4 2 3 5 3 2 2 6" xfId="17792"/>
    <cellStyle name="20% - Акцент4 2 3 5 3 2 2 7" xfId="17793"/>
    <cellStyle name="20% - Акцент4 2 3 5 3 2 3" xfId="17794"/>
    <cellStyle name="20% - Акцент4 2 3 5 3 2 3 2" xfId="17795"/>
    <cellStyle name="20% - Акцент4 2 3 5 3 2 4" xfId="17796"/>
    <cellStyle name="20% - Акцент4 2 3 5 3 2 5" xfId="17797"/>
    <cellStyle name="20% - Акцент4 2 3 5 3 2 6" xfId="17798"/>
    <cellStyle name="20% - Акцент4 2 3 5 3 2 7" xfId="17799"/>
    <cellStyle name="20% - Акцент4 2 3 5 3 2 8" xfId="17800"/>
    <cellStyle name="20% - Акцент4 2 3 5 3 2 9" xfId="17801"/>
    <cellStyle name="20% - Акцент4 2 3 5 3 3" xfId="17802"/>
    <cellStyle name="20% - Акцент4 2 3 5 3 3 2" xfId="17803"/>
    <cellStyle name="20% - Акцент4 2 3 5 3 3 2 2" xfId="17804"/>
    <cellStyle name="20% - Акцент4 2 3 5 3 3 3" xfId="17805"/>
    <cellStyle name="20% - Акцент4 2 3 5 3 3 4" xfId="17806"/>
    <cellStyle name="20% - Акцент4 2 3 5 3 3 5" xfId="17807"/>
    <cellStyle name="20% - Акцент4 2 3 5 3 3 6" xfId="17808"/>
    <cellStyle name="20% - Акцент4 2 3 5 3 3 7" xfId="17809"/>
    <cellStyle name="20% - Акцент4 2 3 5 3 4" xfId="17810"/>
    <cellStyle name="20% - Акцент4 2 3 5 3 4 2" xfId="17811"/>
    <cellStyle name="20% - Акцент4 2 3 5 3 5" xfId="17812"/>
    <cellStyle name="20% - Акцент4 2 3 5 3 6" xfId="17813"/>
    <cellStyle name="20% - Акцент4 2 3 5 3 7" xfId="17814"/>
    <cellStyle name="20% - Акцент4 2 3 5 3 8" xfId="17815"/>
    <cellStyle name="20% - Акцент4 2 3 5 3 9" xfId="17816"/>
    <cellStyle name="20% - Акцент4 2 3 5 4" xfId="17817"/>
    <cellStyle name="20% - Акцент4 2 3 5 4 2" xfId="17818"/>
    <cellStyle name="20% - Акцент4 2 3 5 4 2 2" xfId="17819"/>
    <cellStyle name="20% - Акцент4 2 3 5 4 2 2 2" xfId="17820"/>
    <cellStyle name="20% - Акцент4 2 3 5 4 2 3" xfId="17821"/>
    <cellStyle name="20% - Акцент4 2 3 5 4 2 4" xfId="17822"/>
    <cellStyle name="20% - Акцент4 2 3 5 4 2 5" xfId="17823"/>
    <cellStyle name="20% - Акцент4 2 3 5 4 2 6" xfId="17824"/>
    <cellStyle name="20% - Акцент4 2 3 5 4 2 7" xfId="17825"/>
    <cellStyle name="20% - Акцент4 2 3 5 4 3" xfId="17826"/>
    <cellStyle name="20% - Акцент4 2 3 5 4 3 2" xfId="17827"/>
    <cellStyle name="20% - Акцент4 2 3 5 4 4" xfId="17828"/>
    <cellStyle name="20% - Акцент4 2 3 5 4 5" xfId="17829"/>
    <cellStyle name="20% - Акцент4 2 3 5 4 6" xfId="17830"/>
    <cellStyle name="20% - Акцент4 2 3 5 4 7" xfId="17831"/>
    <cellStyle name="20% - Акцент4 2 3 5 4 8" xfId="17832"/>
    <cellStyle name="20% - Акцент4 2 3 5 4 9" xfId="17833"/>
    <cellStyle name="20% - Акцент4 2 3 5 5" xfId="17834"/>
    <cellStyle name="20% - Акцент4 2 3 5 5 2" xfId="17835"/>
    <cellStyle name="20% - Акцент4 2 3 5 5 2 2" xfId="17836"/>
    <cellStyle name="20% - Акцент4 2 3 5 5 2 2 2" xfId="17837"/>
    <cellStyle name="20% - Акцент4 2 3 5 5 2 3" xfId="17838"/>
    <cellStyle name="20% - Акцент4 2 3 5 5 2 4" xfId="17839"/>
    <cellStyle name="20% - Акцент4 2 3 5 5 2 5" xfId="17840"/>
    <cellStyle name="20% - Акцент4 2 3 5 5 2 6" xfId="17841"/>
    <cellStyle name="20% - Акцент4 2 3 5 5 2 7" xfId="17842"/>
    <cellStyle name="20% - Акцент4 2 3 5 5 3" xfId="17843"/>
    <cellStyle name="20% - Акцент4 2 3 5 5 3 2" xfId="17844"/>
    <cellStyle name="20% - Акцент4 2 3 5 5 4" xfId="17845"/>
    <cellStyle name="20% - Акцент4 2 3 5 5 5" xfId="17846"/>
    <cellStyle name="20% - Акцент4 2 3 5 5 6" xfId="17847"/>
    <cellStyle name="20% - Акцент4 2 3 5 5 7" xfId="17848"/>
    <cellStyle name="20% - Акцент4 2 3 5 5 8" xfId="17849"/>
    <cellStyle name="20% - Акцент4 2 3 5 5 9" xfId="17850"/>
    <cellStyle name="20% - Акцент4 2 3 5 6" xfId="17851"/>
    <cellStyle name="20% - Акцент4 2 3 5 6 2" xfId="17852"/>
    <cellStyle name="20% - Акцент4 2 3 5 6 2 2" xfId="17853"/>
    <cellStyle name="20% - Акцент4 2 3 5 6 3" xfId="17854"/>
    <cellStyle name="20% - Акцент4 2 3 5 6 4" xfId="17855"/>
    <cellStyle name="20% - Акцент4 2 3 5 6 5" xfId="17856"/>
    <cellStyle name="20% - Акцент4 2 3 5 6 6" xfId="17857"/>
    <cellStyle name="20% - Акцент4 2 3 5 6 7" xfId="17858"/>
    <cellStyle name="20% - Акцент4 2 3 5 7" xfId="17859"/>
    <cellStyle name="20% - Акцент4 2 3 5 7 2" xfId="17860"/>
    <cellStyle name="20% - Акцент4 2 3 5 8" xfId="17861"/>
    <cellStyle name="20% - Акцент4 2 3 5 9" xfId="17862"/>
    <cellStyle name="20% - Акцент4 2 3 6" xfId="17863"/>
    <cellStyle name="20% - Акцент4 2 3 6 10" xfId="17864"/>
    <cellStyle name="20% - Акцент4 2 3 6 2" xfId="17865"/>
    <cellStyle name="20% - Акцент4 2 3 6 2 2" xfId="17866"/>
    <cellStyle name="20% - Акцент4 2 3 6 2 2 2" xfId="17867"/>
    <cellStyle name="20% - Акцент4 2 3 6 2 2 2 2" xfId="17868"/>
    <cellStyle name="20% - Акцент4 2 3 6 2 2 3" xfId="17869"/>
    <cellStyle name="20% - Акцент4 2 3 6 2 2 4" xfId="17870"/>
    <cellStyle name="20% - Акцент4 2 3 6 2 2 5" xfId="17871"/>
    <cellStyle name="20% - Акцент4 2 3 6 2 2 6" xfId="17872"/>
    <cellStyle name="20% - Акцент4 2 3 6 2 2 7" xfId="17873"/>
    <cellStyle name="20% - Акцент4 2 3 6 2 3" xfId="17874"/>
    <cellStyle name="20% - Акцент4 2 3 6 2 3 2" xfId="17875"/>
    <cellStyle name="20% - Акцент4 2 3 6 2 4" xfId="17876"/>
    <cellStyle name="20% - Акцент4 2 3 6 2 5" xfId="17877"/>
    <cellStyle name="20% - Акцент4 2 3 6 2 6" xfId="17878"/>
    <cellStyle name="20% - Акцент4 2 3 6 2 7" xfId="17879"/>
    <cellStyle name="20% - Акцент4 2 3 6 2 8" xfId="17880"/>
    <cellStyle name="20% - Акцент4 2 3 6 2 9" xfId="17881"/>
    <cellStyle name="20% - Акцент4 2 3 6 3" xfId="17882"/>
    <cellStyle name="20% - Акцент4 2 3 6 3 2" xfId="17883"/>
    <cellStyle name="20% - Акцент4 2 3 6 3 2 2" xfId="17884"/>
    <cellStyle name="20% - Акцент4 2 3 6 3 3" xfId="17885"/>
    <cellStyle name="20% - Акцент4 2 3 6 3 4" xfId="17886"/>
    <cellStyle name="20% - Акцент4 2 3 6 3 5" xfId="17887"/>
    <cellStyle name="20% - Акцент4 2 3 6 3 6" xfId="17888"/>
    <cellStyle name="20% - Акцент4 2 3 6 3 7" xfId="17889"/>
    <cellStyle name="20% - Акцент4 2 3 6 4" xfId="17890"/>
    <cellStyle name="20% - Акцент4 2 3 6 4 2" xfId="17891"/>
    <cellStyle name="20% - Акцент4 2 3 6 5" xfId="17892"/>
    <cellStyle name="20% - Акцент4 2 3 6 6" xfId="17893"/>
    <cellStyle name="20% - Акцент4 2 3 6 7" xfId="17894"/>
    <cellStyle name="20% - Акцент4 2 3 6 8" xfId="17895"/>
    <cellStyle name="20% - Акцент4 2 3 6 9" xfId="17896"/>
    <cellStyle name="20% - Акцент4 2 3 7" xfId="17897"/>
    <cellStyle name="20% - Акцент4 2 3 7 10" xfId="17898"/>
    <cellStyle name="20% - Акцент4 2 3 7 2" xfId="17899"/>
    <cellStyle name="20% - Акцент4 2 3 7 2 2" xfId="17900"/>
    <cellStyle name="20% - Акцент4 2 3 7 2 2 2" xfId="17901"/>
    <cellStyle name="20% - Акцент4 2 3 7 2 2 2 2" xfId="17902"/>
    <cellStyle name="20% - Акцент4 2 3 7 2 2 3" xfId="17903"/>
    <cellStyle name="20% - Акцент4 2 3 7 2 2 4" xfId="17904"/>
    <cellStyle name="20% - Акцент4 2 3 7 2 2 5" xfId="17905"/>
    <cellStyle name="20% - Акцент4 2 3 7 2 2 6" xfId="17906"/>
    <cellStyle name="20% - Акцент4 2 3 7 2 2 7" xfId="17907"/>
    <cellStyle name="20% - Акцент4 2 3 7 2 3" xfId="17908"/>
    <cellStyle name="20% - Акцент4 2 3 7 2 3 2" xfId="17909"/>
    <cellStyle name="20% - Акцент4 2 3 7 2 4" xfId="17910"/>
    <cellStyle name="20% - Акцент4 2 3 7 2 5" xfId="17911"/>
    <cellStyle name="20% - Акцент4 2 3 7 2 6" xfId="17912"/>
    <cellStyle name="20% - Акцент4 2 3 7 2 7" xfId="17913"/>
    <cellStyle name="20% - Акцент4 2 3 7 2 8" xfId="17914"/>
    <cellStyle name="20% - Акцент4 2 3 7 2 9" xfId="17915"/>
    <cellStyle name="20% - Акцент4 2 3 7 3" xfId="17916"/>
    <cellStyle name="20% - Акцент4 2 3 7 3 2" xfId="17917"/>
    <cellStyle name="20% - Акцент4 2 3 7 3 2 2" xfId="17918"/>
    <cellStyle name="20% - Акцент4 2 3 7 3 3" xfId="17919"/>
    <cellStyle name="20% - Акцент4 2 3 7 3 4" xfId="17920"/>
    <cellStyle name="20% - Акцент4 2 3 7 3 5" xfId="17921"/>
    <cellStyle name="20% - Акцент4 2 3 7 3 6" xfId="17922"/>
    <cellStyle name="20% - Акцент4 2 3 7 3 7" xfId="17923"/>
    <cellStyle name="20% - Акцент4 2 3 7 4" xfId="17924"/>
    <cellStyle name="20% - Акцент4 2 3 7 4 2" xfId="17925"/>
    <cellStyle name="20% - Акцент4 2 3 7 5" xfId="17926"/>
    <cellStyle name="20% - Акцент4 2 3 7 6" xfId="17927"/>
    <cellStyle name="20% - Акцент4 2 3 7 7" xfId="17928"/>
    <cellStyle name="20% - Акцент4 2 3 7 8" xfId="17929"/>
    <cellStyle name="20% - Акцент4 2 3 7 9" xfId="17930"/>
    <cellStyle name="20% - Акцент4 2 3 8" xfId="17931"/>
    <cellStyle name="20% - Акцент4 2 3 8 2" xfId="17932"/>
    <cellStyle name="20% - Акцент4 2 3 8 2 2" xfId="17933"/>
    <cellStyle name="20% - Акцент4 2 3 8 2 2 2" xfId="17934"/>
    <cellStyle name="20% - Акцент4 2 3 8 2 3" xfId="17935"/>
    <cellStyle name="20% - Акцент4 2 3 8 2 4" xfId="17936"/>
    <cellStyle name="20% - Акцент4 2 3 8 2 5" xfId="17937"/>
    <cellStyle name="20% - Акцент4 2 3 8 2 6" xfId="17938"/>
    <cellStyle name="20% - Акцент4 2 3 8 2 7" xfId="17939"/>
    <cellStyle name="20% - Акцент4 2 3 8 3" xfId="17940"/>
    <cellStyle name="20% - Акцент4 2 3 8 3 2" xfId="17941"/>
    <cellStyle name="20% - Акцент4 2 3 8 4" xfId="17942"/>
    <cellStyle name="20% - Акцент4 2 3 8 5" xfId="17943"/>
    <cellStyle name="20% - Акцент4 2 3 8 6" xfId="17944"/>
    <cellStyle name="20% - Акцент4 2 3 8 7" xfId="17945"/>
    <cellStyle name="20% - Акцент4 2 3 8 8" xfId="17946"/>
    <cellStyle name="20% - Акцент4 2 3 8 9" xfId="17947"/>
    <cellStyle name="20% - Акцент4 2 3 9" xfId="17948"/>
    <cellStyle name="20% - Акцент4 2 3 9 2" xfId="17949"/>
    <cellStyle name="20% - Акцент4 2 3 9 2 2" xfId="17950"/>
    <cellStyle name="20% - Акцент4 2 3 9 2 2 2" xfId="17951"/>
    <cellStyle name="20% - Акцент4 2 3 9 2 3" xfId="17952"/>
    <cellStyle name="20% - Акцент4 2 3 9 2 4" xfId="17953"/>
    <cellStyle name="20% - Акцент4 2 3 9 2 5" xfId="17954"/>
    <cellStyle name="20% - Акцент4 2 3 9 2 6" xfId="17955"/>
    <cellStyle name="20% - Акцент4 2 3 9 2 7" xfId="17956"/>
    <cellStyle name="20% - Акцент4 2 3 9 3" xfId="17957"/>
    <cellStyle name="20% - Акцент4 2 3 9 3 2" xfId="17958"/>
    <cellStyle name="20% - Акцент4 2 3 9 4" xfId="17959"/>
    <cellStyle name="20% - Акцент4 2 3 9 5" xfId="17960"/>
    <cellStyle name="20% - Акцент4 2 3 9 6" xfId="17961"/>
    <cellStyle name="20% - Акцент4 2 3 9 7" xfId="17962"/>
    <cellStyle name="20% - Акцент4 2 3 9 8" xfId="17963"/>
    <cellStyle name="20% - Акцент4 2 3 9 9" xfId="17964"/>
    <cellStyle name="20% - Акцент4 2 4" xfId="17965"/>
    <cellStyle name="20% - Акцент4 2 4 10" xfId="17966"/>
    <cellStyle name="20% - Акцент4 2 4 10 2" xfId="17967"/>
    <cellStyle name="20% - Акцент4 2 4 10 2 2" xfId="17968"/>
    <cellStyle name="20% - Акцент4 2 4 10 2 3" xfId="17969"/>
    <cellStyle name="20% - Акцент4 2 4 10 3" xfId="17970"/>
    <cellStyle name="20% - Акцент4 2 4 10 4" xfId="17971"/>
    <cellStyle name="20% - Акцент4 2 4 10 5" xfId="17972"/>
    <cellStyle name="20% - Акцент4 2 4 10 6" xfId="17973"/>
    <cellStyle name="20% - Акцент4 2 4 10 7" xfId="17974"/>
    <cellStyle name="20% - Акцент4 2 4 11" xfId="17975"/>
    <cellStyle name="20% - Акцент4 2 4 11 2" xfId="17976"/>
    <cellStyle name="20% - Акцент4 2 4 11 2 2" xfId="17977"/>
    <cellStyle name="20% - Акцент4 2 4 11 2 3" xfId="17978"/>
    <cellStyle name="20% - Акцент4 2 4 11 3" xfId="17979"/>
    <cellStyle name="20% - Акцент4 2 4 11 4" xfId="17980"/>
    <cellStyle name="20% - Акцент4 2 4 11 5" xfId="17981"/>
    <cellStyle name="20% - Акцент4 2 4 11 6" xfId="17982"/>
    <cellStyle name="20% - Акцент4 2 4 11 7" xfId="17983"/>
    <cellStyle name="20% - Акцент4 2 4 12" xfId="17984"/>
    <cellStyle name="20% - Акцент4 2 4 12 2" xfId="17985"/>
    <cellStyle name="20% - Акцент4 2 4 12 3" xfId="17986"/>
    <cellStyle name="20% - Акцент4 2 4 13" xfId="17987"/>
    <cellStyle name="20% - Акцент4 2 4 14" xfId="17988"/>
    <cellStyle name="20% - Акцент4 2 4 15" xfId="17989"/>
    <cellStyle name="20% - Акцент4 2 4 16" xfId="17990"/>
    <cellStyle name="20% - Акцент4 2 4 17" xfId="17991"/>
    <cellStyle name="20% - Акцент4 2 4 18" xfId="17992"/>
    <cellStyle name="20% - Акцент4 2 4 2" xfId="17993"/>
    <cellStyle name="20% - Акцент4 2 4 2 10" xfId="17994"/>
    <cellStyle name="20% - Акцент4 2 4 2 11" xfId="17995"/>
    <cellStyle name="20% - Акцент4 2 4 2 12" xfId="17996"/>
    <cellStyle name="20% - Акцент4 2 4 2 13" xfId="17997"/>
    <cellStyle name="20% - Акцент4 2 4 2 14" xfId="17998"/>
    <cellStyle name="20% - Акцент4 2 4 2 2" xfId="17999"/>
    <cellStyle name="20% - Акцент4 2 4 2 2 10" xfId="18000"/>
    <cellStyle name="20% - Акцент4 2 4 2 2 2" xfId="18001"/>
    <cellStyle name="20% - Акцент4 2 4 2 2 2 2" xfId="18002"/>
    <cellStyle name="20% - Акцент4 2 4 2 2 2 2 2" xfId="18003"/>
    <cellStyle name="20% - Акцент4 2 4 2 2 2 2 2 2" xfId="18004"/>
    <cellStyle name="20% - Акцент4 2 4 2 2 2 2 3" xfId="18005"/>
    <cellStyle name="20% - Акцент4 2 4 2 2 2 2 4" xfId="18006"/>
    <cellStyle name="20% - Акцент4 2 4 2 2 2 2 5" xfId="18007"/>
    <cellStyle name="20% - Акцент4 2 4 2 2 2 2 6" xfId="18008"/>
    <cellStyle name="20% - Акцент4 2 4 2 2 2 2 7" xfId="18009"/>
    <cellStyle name="20% - Акцент4 2 4 2 2 2 3" xfId="18010"/>
    <cellStyle name="20% - Акцент4 2 4 2 2 2 3 2" xfId="18011"/>
    <cellStyle name="20% - Акцент4 2 4 2 2 2 4" xfId="18012"/>
    <cellStyle name="20% - Акцент4 2 4 2 2 2 5" xfId="18013"/>
    <cellStyle name="20% - Акцент4 2 4 2 2 2 6" xfId="18014"/>
    <cellStyle name="20% - Акцент4 2 4 2 2 2 7" xfId="18015"/>
    <cellStyle name="20% - Акцент4 2 4 2 2 2 8" xfId="18016"/>
    <cellStyle name="20% - Акцент4 2 4 2 2 2 9" xfId="18017"/>
    <cellStyle name="20% - Акцент4 2 4 2 2 3" xfId="18018"/>
    <cellStyle name="20% - Акцент4 2 4 2 2 3 2" xfId="18019"/>
    <cellStyle name="20% - Акцент4 2 4 2 2 3 2 2" xfId="18020"/>
    <cellStyle name="20% - Акцент4 2 4 2 2 3 3" xfId="18021"/>
    <cellStyle name="20% - Акцент4 2 4 2 2 3 4" xfId="18022"/>
    <cellStyle name="20% - Акцент4 2 4 2 2 3 5" xfId="18023"/>
    <cellStyle name="20% - Акцент4 2 4 2 2 3 6" xfId="18024"/>
    <cellStyle name="20% - Акцент4 2 4 2 2 3 7" xfId="18025"/>
    <cellStyle name="20% - Акцент4 2 4 2 2 4" xfId="18026"/>
    <cellStyle name="20% - Акцент4 2 4 2 2 4 2" xfId="18027"/>
    <cellStyle name="20% - Акцент4 2 4 2 2 5" xfId="18028"/>
    <cellStyle name="20% - Акцент4 2 4 2 2 6" xfId="18029"/>
    <cellStyle name="20% - Акцент4 2 4 2 2 7" xfId="18030"/>
    <cellStyle name="20% - Акцент4 2 4 2 2 8" xfId="18031"/>
    <cellStyle name="20% - Акцент4 2 4 2 2 9" xfId="18032"/>
    <cellStyle name="20% - Акцент4 2 4 2 3" xfId="18033"/>
    <cellStyle name="20% - Акцент4 2 4 2 3 10" xfId="18034"/>
    <cellStyle name="20% - Акцент4 2 4 2 3 2" xfId="18035"/>
    <cellStyle name="20% - Акцент4 2 4 2 3 2 2" xfId="18036"/>
    <cellStyle name="20% - Акцент4 2 4 2 3 2 2 2" xfId="18037"/>
    <cellStyle name="20% - Акцент4 2 4 2 3 2 2 2 2" xfId="18038"/>
    <cellStyle name="20% - Акцент4 2 4 2 3 2 2 3" xfId="18039"/>
    <cellStyle name="20% - Акцент4 2 4 2 3 2 2 4" xfId="18040"/>
    <cellStyle name="20% - Акцент4 2 4 2 3 2 2 5" xfId="18041"/>
    <cellStyle name="20% - Акцент4 2 4 2 3 2 2 6" xfId="18042"/>
    <cellStyle name="20% - Акцент4 2 4 2 3 2 2 7" xfId="18043"/>
    <cellStyle name="20% - Акцент4 2 4 2 3 2 3" xfId="18044"/>
    <cellStyle name="20% - Акцент4 2 4 2 3 2 3 2" xfId="18045"/>
    <cellStyle name="20% - Акцент4 2 4 2 3 2 4" xfId="18046"/>
    <cellStyle name="20% - Акцент4 2 4 2 3 2 5" xfId="18047"/>
    <cellStyle name="20% - Акцент4 2 4 2 3 2 6" xfId="18048"/>
    <cellStyle name="20% - Акцент4 2 4 2 3 2 7" xfId="18049"/>
    <cellStyle name="20% - Акцент4 2 4 2 3 2 8" xfId="18050"/>
    <cellStyle name="20% - Акцент4 2 4 2 3 2 9" xfId="18051"/>
    <cellStyle name="20% - Акцент4 2 4 2 3 3" xfId="18052"/>
    <cellStyle name="20% - Акцент4 2 4 2 3 3 2" xfId="18053"/>
    <cellStyle name="20% - Акцент4 2 4 2 3 3 2 2" xfId="18054"/>
    <cellStyle name="20% - Акцент4 2 4 2 3 3 3" xfId="18055"/>
    <cellStyle name="20% - Акцент4 2 4 2 3 3 4" xfId="18056"/>
    <cellStyle name="20% - Акцент4 2 4 2 3 3 5" xfId="18057"/>
    <cellStyle name="20% - Акцент4 2 4 2 3 3 6" xfId="18058"/>
    <cellStyle name="20% - Акцент4 2 4 2 3 3 7" xfId="18059"/>
    <cellStyle name="20% - Акцент4 2 4 2 3 4" xfId="18060"/>
    <cellStyle name="20% - Акцент4 2 4 2 3 4 2" xfId="18061"/>
    <cellStyle name="20% - Акцент4 2 4 2 3 5" xfId="18062"/>
    <cellStyle name="20% - Акцент4 2 4 2 3 6" xfId="18063"/>
    <cellStyle name="20% - Акцент4 2 4 2 3 7" xfId="18064"/>
    <cellStyle name="20% - Акцент4 2 4 2 3 8" xfId="18065"/>
    <cellStyle name="20% - Акцент4 2 4 2 3 9" xfId="18066"/>
    <cellStyle name="20% - Акцент4 2 4 2 4" xfId="18067"/>
    <cellStyle name="20% - Акцент4 2 4 2 4 10" xfId="18068"/>
    <cellStyle name="20% - Акцент4 2 4 2 4 2" xfId="18069"/>
    <cellStyle name="20% - Акцент4 2 4 2 4 2 2" xfId="18070"/>
    <cellStyle name="20% - Акцент4 2 4 2 4 2 2 2" xfId="18071"/>
    <cellStyle name="20% - Акцент4 2 4 2 4 2 2 2 2" xfId="18072"/>
    <cellStyle name="20% - Акцент4 2 4 2 4 2 2 3" xfId="18073"/>
    <cellStyle name="20% - Акцент4 2 4 2 4 2 2 4" xfId="18074"/>
    <cellStyle name="20% - Акцент4 2 4 2 4 2 2 5" xfId="18075"/>
    <cellStyle name="20% - Акцент4 2 4 2 4 2 2 6" xfId="18076"/>
    <cellStyle name="20% - Акцент4 2 4 2 4 2 2 7" xfId="18077"/>
    <cellStyle name="20% - Акцент4 2 4 2 4 2 3" xfId="18078"/>
    <cellStyle name="20% - Акцент4 2 4 2 4 2 3 2" xfId="18079"/>
    <cellStyle name="20% - Акцент4 2 4 2 4 2 4" xfId="18080"/>
    <cellStyle name="20% - Акцент4 2 4 2 4 2 5" xfId="18081"/>
    <cellStyle name="20% - Акцент4 2 4 2 4 2 6" xfId="18082"/>
    <cellStyle name="20% - Акцент4 2 4 2 4 2 7" xfId="18083"/>
    <cellStyle name="20% - Акцент4 2 4 2 4 2 8" xfId="18084"/>
    <cellStyle name="20% - Акцент4 2 4 2 4 2 9" xfId="18085"/>
    <cellStyle name="20% - Акцент4 2 4 2 4 3" xfId="18086"/>
    <cellStyle name="20% - Акцент4 2 4 2 4 3 2" xfId="18087"/>
    <cellStyle name="20% - Акцент4 2 4 2 4 3 2 2" xfId="18088"/>
    <cellStyle name="20% - Акцент4 2 4 2 4 3 3" xfId="18089"/>
    <cellStyle name="20% - Акцент4 2 4 2 4 3 4" xfId="18090"/>
    <cellStyle name="20% - Акцент4 2 4 2 4 3 5" xfId="18091"/>
    <cellStyle name="20% - Акцент4 2 4 2 4 3 6" xfId="18092"/>
    <cellStyle name="20% - Акцент4 2 4 2 4 3 7" xfId="18093"/>
    <cellStyle name="20% - Акцент4 2 4 2 4 4" xfId="18094"/>
    <cellStyle name="20% - Акцент4 2 4 2 4 4 2" xfId="18095"/>
    <cellStyle name="20% - Акцент4 2 4 2 4 5" xfId="18096"/>
    <cellStyle name="20% - Акцент4 2 4 2 4 6" xfId="18097"/>
    <cellStyle name="20% - Акцент4 2 4 2 4 7" xfId="18098"/>
    <cellStyle name="20% - Акцент4 2 4 2 4 8" xfId="18099"/>
    <cellStyle name="20% - Акцент4 2 4 2 4 9" xfId="18100"/>
    <cellStyle name="20% - Акцент4 2 4 2 5" xfId="18101"/>
    <cellStyle name="20% - Акцент4 2 4 2 5 2" xfId="18102"/>
    <cellStyle name="20% - Акцент4 2 4 2 5 2 2" xfId="18103"/>
    <cellStyle name="20% - Акцент4 2 4 2 5 2 2 2" xfId="18104"/>
    <cellStyle name="20% - Акцент4 2 4 2 5 2 3" xfId="18105"/>
    <cellStyle name="20% - Акцент4 2 4 2 5 2 4" xfId="18106"/>
    <cellStyle name="20% - Акцент4 2 4 2 5 2 5" xfId="18107"/>
    <cellStyle name="20% - Акцент4 2 4 2 5 2 6" xfId="18108"/>
    <cellStyle name="20% - Акцент4 2 4 2 5 2 7" xfId="18109"/>
    <cellStyle name="20% - Акцент4 2 4 2 5 3" xfId="18110"/>
    <cellStyle name="20% - Акцент4 2 4 2 5 3 2" xfId="18111"/>
    <cellStyle name="20% - Акцент4 2 4 2 5 4" xfId="18112"/>
    <cellStyle name="20% - Акцент4 2 4 2 5 5" xfId="18113"/>
    <cellStyle name="20% - Акцент4 2 4 2 5 6" xfId="18114"/>
    <cellStyle name="20% - Акцент4 2 4 2 5 7" xfId="18115"/>
    <cellStyle name="20% - Акцент4 2 4 2 5 8" xfId="18116"/>
    <cellStyle name="20% - Акцент4 2 4 2 5 9" xfId="18117"/>
    <cellStyle name="20% - Акцент4 2 4 2 6" xfId="18118"/>
    <cellStyle name="20% - Акцент4 2 4 2 6 2" xfId="18119"/>
    <cellStyle name="20% - Акцент4 2 4 2 6 2 2" xfId="18120"/>
    <cellStyle name="20% - Акцент4 2 4 2 6 2 2 2" xfId="18121"/>
    <cellStyle name="20% - Акцент4 2 4 2 6 2 3" xfId="18122"/>
    <cellStyle name="20% - Акцент4 2 4 2 6 2 4" xfId="18123"/>
    <cellStyle name="20% - Акцент4 2 4 2 6 2 5" xfId="18124"/>
    <cellStyle name="20% - Акцент4 2 4 2 6 2 6" xfId="18125"/>
    <cellStyle name="20% - Акцент4 2 4 2 6 2 7" xfId="18126"/>
    <cellStyle name="20% - Акцент4 2 4 2 6 3" xfId="18127"/>
    <cellStyle name="20% - Акцент4 2 4 2 6 3 2" xfId="18128"/>
    <cellStyle name="20% - Акцент4 2 4 2 6 4" xfId="18129"/>
    <cellStyle name="20% - Акцент4 2 4 2 6 5" xfId="18130"/>
    <cellStyle name="20% - Акцент4 2 4 2 6 6" xfId="18131"/>
    <cellStyle name="20% - Акцент4 2 4 2 6 7" xfId="18132"/>
    <cellStyle name="20% - Акцент4 2 4 2 6 8" xfId="18133"/>
    <cellStyle name="20% - Акцент4 2 4 2 6 9" xfId="18134"/>
    <cellStyle name="20% - Акцент4 2 4 2 7" xfId="18135"/>
    <cellStyle name="20% - Акцент4 2 4 2 7 2" xfId="18136"/>
    <cellStyle name="20% - Акцент4 2 4 2 7 2 2" xfId="18137"/>
    <cellStyle name="20% - Акцент4 2 4 2 7 3" xfId="18138"/>
    <cellStyle name="20% - Акцент4 2 4 2 7 4" xfId="18139"/>
    <cellStyle name="20% - Акцент4 2 4 2 7 5" xfId="18140"/>
    <cellStyle name="20% - Акцент4 2 4 2 7 6" xfId="18141"/>
    <cellStyle name="20% - Акцент4 2 4 2 7 7" xfId="18142"/>
    <cellStyle name="20% - Акцент4 2 4 2 8" xfId="18143"/>
    <cellStyle name="20% - Акцент4 2 4 2 8 2" xfId="18144"/>
    <cellStyle name="20% - Акцент4 2 4 2 9" xfId="18145"/>
    <cellStyle name="20% - Акцент4 2 4 3" xfId="18146"/>
    <cellStyle name="20% - Акцент4 2 4 3 10" xfId="18147"/>
    <cellStyle name="20% - Акцент4 2 4 3 11" xfId="18148"/>
    <cellStyle name="20% - Акцент4 2 4 3 12" xfId="18149"/>
    <cellStyle name="20% - Акцент4 2 4 3 13" xfId="18150"/>
    <cellStyle name="20% - Акцент4 2 4 3 2" xfId="18151"/>
    <cellStyle name="20% - Акцент4 2 4 3 2 10" xfId="18152"/>
    <cellStyle name="20% - Акцент4 2 4 3 2 2" xfId="18153"/>
    <cellStyle name="20% - Акцент4 2 4 3 2 2 2" xfId="18154"/>
    <cellStyle name="20% - Акцент4 2 4 3 2 2 2 2" xfId="18155"/>
    <cellStyle name="20% - Акцент4 2 4 3 2 2 2 2 2" xfId="18156"/>
    <cellStyle name="20% - Акцент4 2 4 3 2 2 2 3" xfId="18157"/>
    <cellStyle name="20% - Акцент4 2 4 3 2 2 2 4" xfId="18158"/>
    <cellStyle name="20% - Акцент4 2 4 3 2 2 2 5" xfId="18159"/>
    <cellStyle name="20% - Акцент4 2 4 3 2 2 2 6" xfId="18160"/>
    <cellStyle name="20% - Акцент4 2 4 3 2 2 2 7" xfId="18161"/>
    <cellStyle name="20% - Акцент4 2 4 3 2 2 3" xfId="18162"/>
    <cellStyle name="20% - Акцент4 2 4 3 2 2 3 2" xfId="18163"/>
    <cellStyle name="20% - Акцент4 2 4 3 2 2 4" xfId="18164"/>
    <cellStyle name="20% - Акцент4 2 4 3 2 2 5" xfId="18165"/>
    <cellStyle name="20% - Акцент4 2 4 3 2 2 6" xfId="18166"/>
    <cellStyle name="20% - Акцент4 2 4 3 2 2 7" xfId="18167"/>
    <cellStyle name="20% - Акцент4 2 4 3 2 2 8" xfId="18168"/>
    <cellStyle name="20% - Акцент4 2 4 3 2 2 9" xfId="18169"/>
    <cellStyle name="20% - Акцент4 2 4 3 2 3" xfId="18170"/>
    <cellStyle name="20% - Акцент4 2 4 3 2 3 2" xfId="18171"/>
    <cellStyle name="20% - Акцент4 2 4 3 2 3 2 2" xfId="18172"/>
    <cellStyle name="20% - Акцент4 2 4 3 2 3 3" xfId="18173"/>
    <cellStyle name="20% - Акцент4 2 4 3 2 3 4" xfId="18174"/>
    <cellStyle name="20% - Акцент4 2 4 3 2 3 5" xfId="18175"/>
    <cellStyle name="20% - Акцент4 2 4 3 2 3 6" xfId="18176"/>
    <cellStyle name="20% - Акцент4 2 4 3 2 3 7" xfId="18177"/>
    <cellStyle name="20% - Акцент4 2 4 3 2 4" xfId="18178"/>
    <cellStyle name="20% - Акцент4 2 4 3 2 4 2" xfId="18179"/>
    <cellStyle name="20% - Акцент4 2 4 3 2 5" xfId="18180"/>
    <cellStyle name="20% - Акцент4 2 4 3 2 6" xfId="18181"/>
    <cellStyle name="20% - Акцент4 2 4 3 2 7" xfId="18182"/>
    <cellStyle name="20% - Акцент4 2 4 3 2 8" xfId="18183"/>
    <cellStyle name="20% - Акцент4 2 4 3 2 9" xfId="18184"/>
    <cellStyle name="20% - Акцент4 2 4 3 3" xfId="18185"/>
    <cellStyle name="20% - Акцент4 2 4 3 3 10" xfId="18186"/>
    <cellStyle name="20% - Акцент4 2 4 3 3 2" xfId="18187"/>
    <cellStyle name="20% - Акцент4 2 4 3 3 2 2" xfId="18188"/>
    <cellStyle name="20% - Акцент4 2 4 3 3 2 2 2" xfId="18189"/>
    <cellStyle name="20% - Акцент4 2 4 3 3 2 2 2 2" xfId="18190"/>
    <cellStyle name="20% - Акцент4 2 4 3 3 2 2 3" xfId="18191"/>
    <cellStyle name="20% - Акцент4 2 4 3 3 2 2 4" xfId="18192"/>
    <cellStyle name="20% - Акцент4 2 4 3 3 2 2 5" xfId="18193"/>
    <cellStyle name="20% - Акцент4 2 4 3 3 2 2 6" xfId="18194"/>
    <cellStyle name="20% - Акцент4 2 4 3 3 2 2 7" xfId="18195"/>
    <cellStyle name="20% - Акцент4 2 4 3 3 2 3" xfId="18196"/>
    <cellStyle name="20% - Акцент4 2 4 3 3 2 3 2" xfId="18197"/>
    <cellStyle name="20% - Акцент4 2 4 3 3 2 4" xfId="18198"/>
    <cellStyle name="20% - Акцент4 2 4 3 3 2 5" xfId="18199"/>
    <cellStyle name="20% - Акцент4 2 4 3 3 2 6" xfId="18200"/>
    <cellStyle name="20% - Акцент4 2 4 3 3 2 7" xfId="18201"/>
    <cellStyle name="20% - Акцент4 2 4 3 3 2 8" xfId="18202"/>
    <cellStyle name="20% - Акцент4 2 4 3 3 2 9" xfId="18203"/>
    <cellStyle name="20% - Акцент4 2 4 3 3 3" xfId="18204"/>
    <cellStyle name="20% - Акцент4 2 4 3 3 3 2" xfId="18205"/>
    <cellStyle name="20% - Акцент4 2 4 3 3 3 2 2" xfId="18206"/>
    <cellStyle name="20% - Акцент4 2 4 3 3 3 3" xfId="18207"/>
    <cellStyle name="20% - Акцент4 2 4 3 3 3 4" xfId="18208"/>
    <cellStyle name="20% - Акцент4 2 4 3 3 3 5" xfId="18209"/>
    <cellStyle name="20% - Акцент4 2 4 3 3 3 6" xfId="18210"/>
    <cellStyle name="20% - Акцент4 2 4 3 3 3 7" xfId="18211"/>
    <cellStyle name="20% - Акцент4 2 4 3 3 4" xfId="18212"/>
    <cellStyle name="20% - Акцент4 2 4 3 3 4 2" xfId="18213"/>
    <cellStyle name="20% - Акцент4 2 4 3 3 5" xfId="18214"/>
    <cellStyle name="20% - Акцент4 2 4 3 3 6" xfId="18215"/>
    <cellStyle name="20% - Акцент4 2 4 3 3 7" xfId="18216"/>
    <cellStyle name="20% - Акцент4 2 4 3 3 8" xfId="18217"/>
    <cellStyle name="20% - Акцент4 2 4 3 3 9" xfId="18218"/>
    <cellStyle name="20% - Акцент4 2 4 3 4" xfId="18219"/>
    <cellStyle name="20% - Акцент4 2 4 3 4 2" xfId="18220"/>
    <cellStyle name="20% - Акцент4 2 4 3 4 2 2" xfId="18221"/>
    <cellStyle name="20% - Акцент4 2 4 3 4 2 2 2" xfId="18222"/>
    <cellStyle name="20% - Акцент4 2 4 3 4 2 3" xfId="18223"/>
    <cellStyle name="20% - Акцент4 2 4 3 4 2 4" xfId="18224"/>
    <cellStyle name="20% - Акцент4 2 4 3 4 2 5" xfId="18225"/>
    <cellStyle name="20% - Акцент4 2 4 3 4 2 6" xfId="18226"/>
    <cellStyle name="20% - Акцент4 2 4 3 4 2 7" xfId="18227"/>
    <cellStyle name="20% - Акцент4 2 4 3 4 3" xfId="18228"/>
    <cellStyle name="20% - Акцент4 2 4 3 4 3 2" xfId="18229"/>
    <cellStyle name="20% - Акцент4 2 4 3 4 4" xfId="18230"/>
    <cellStyle name="20% - Акцент4 2 4 3 4 5" xfId="18231"/>
    <cellStyle name="20% - Акцент4 2 4 3 4 6" xfId="18232"/>
    <cellStyle name="20% - Акцент4 2 4 3 4 7" xfId="18233"/>
    <cellStyle name="20% - Акцент4 2 4 3 4 8" xfId="18234"/>
    <cellStyle name="20% - Акцент4 2 4 3 4 9" xfId="18235"/>
    <cellStyle name="20% - Акцент4 2 4 3 5" xfId="18236"/>
    <cellStyle name="20% - Акцент4 2 4 3 5 2" xfId="18237"/>
    <cellStyle name="20% - Акцент4 2 4 3 5 2 2" xfId="18238"/>
    <cellStyle name="20% - Акцент4 2 4 3 5 2 2 2" xfId="18239"/>
    <cellStyle name="20% - Акцент4 2 4 3 5 2 3" xfId="18240"/>
    <cellStyle name="20% - Акцент4 2 4 3 5 2 4" xfId="18241"/>
    <cellStyle name="20% - Акцент4 2 4 3 5 2 5" xfId="18242"/>
    <cellStyle name="20% - Акцент4 2 4 3 5 2 6" xfId="18243"/>
    <cellStyle name="20% - Акцент4 2 4 3 5 2 7" xfId="18244"/>
    <cellStyle name="20% - Акцент4 2 4 3 5 3" xfId="18245"/>
    <cellStyle name="20% - Акцент4 2 4 3 5 3 2" xfId="18246"/>
    <cellStyle name="20% - Акцент4 2 4 3 5 4" xfId="18247"/>
    <cellStyle name="20% - Акцент4 2 4 3 5 5" xfId="18248"/>
    <cellStyle name="20% - Акцент4 2 4 3 5 6" xfId="18249"/>
    <cellStyle name="20% - Акцент4 2 4 3 5 7" xfId="18250"/>
    <cellStyle name="20% - Акцент4 2 4 3 5 8" xfId="18251"/>
    <cellStyle name="20% - Акцент4 2 4 3 5 9" xfId="18252"/>
    <cellStyle name="20% - Акцент4 2 4 3 6" xfId="18253"/>
    <cellStyle name="20% - Акцент4 2 4 3 6 2" xfId="18254"/>
    <cellStyle name="20% - Акцент4 2 4 3 6 2 2" xfId="18255"/>
    <cellStyle name="20% - Акцент4 2 4 3 6 3" xfId="18256"/>
    <cellStyle name="20% - Акцент4 2 4 3 6 4" xfId="18257"/>
    <cellStyle name="20% - Акцент4 2 4 3 6 5" xfId="18258"/>
    <cellStyle name="20% - Акцент4 2 4 3 6 6" xfId="18259"/>
    <cellStyle name="20% - Акцент4 2 4 3 6 7" xfId="18260"/>
    <cellStyle name="20% - Акцент4 2 4 3 7" xfId="18261"/>
    <cellStyle name="20% - Акцент4 2 4 3 7 2" xfId="18262"/>
    <cellStyle name="20% - Акцент4 2 4 3 8" xfId="18263"/>
    <cellStyle name="20% - Акцент4 2 4 3 9" xfId="18264"/>
    <cellStyle name="20% - Акцент4 2 4 4" xfId="18265"/>
    <cellStyle name="20% - Акцент4 2 4 4 10" xfId="18266"/>
    <cellStyle name="20% - Акцент4 2 4 4 11" xfId="18267"/>
    <cellStyle name="20% - Акцент4 2 4 4 12" xfId="18268"/>
    <cellStyle name="20% - Акцент4 2 4 4 13" xfId="18269"/>
    <cellStyle name="20% - Акцент4 2 4 4 2" xfId="18270"/>
    <cellStyle name="20% - Акцент4 2 4 4 2 10" xfId="18271"/>
    <cellStyle name="20% - Акцент4 2 4 4 2 2" xfId="18272"/>
    <cellStyle name="20% - Акцент4 2 4 4 2 2 2" xfId="18273"/>
    <cellStyle name="20% - Акцент4 2 4 4 2 2 2 2" xfId="18274"/>
    <cellStyle name="20% - Акцент4 2 4 4 2 2 2 2 2" xfId="18275"/>
    <cellStyle name="20% - Акцент4 2 4 4 2 2 2 3" xfId="18276"/>
    <cellStyle name="20% - Акцент4 2 4 4 2 2 2 4" xfId="18277"/>
    <cellStyle name="20% - Акцент4 2 4 4 2 2 2 5" xfId="18278"/>
    <cellStyle name="20% - Акцент4 2 4 4 2 2 2 6" xfId="18279"/>
    <cellStyle name="20% - Акцент4 2 4 4 2 2 2 7" xfId="18280"/>
    <cellStyle name="20% - Акцент4 2 4 4 2 2 3" xfId="18281"/>
    <cellStyle name="20% - Акцент4 2 4 4 2 2 3 2" xfId="18282"/>
    <cellStyle name="20% - Акцент4 2 4 4 2 2 4" xfId="18283"/>
    <cellStyle name="20% - Акцент4 2 4 4 2 2 5" xfId="18284"/>
    <cellStyle name="20% - Акцент4 2 4 4 2 2 6" xfId="18285"/>
    <cellStyle name="20% - Акцент4 2 4 4 2 2 7" xfId="18286"/>
    <cellStyle name="20% - Акцент4 2 4 4 2 2 8" xfId="18287"/>
    <cellStyle name="20% - Акцент4 2 4 4 2 2 9" xfId="18288"/>
    <cellStyle name="20% - Акцент4 2 4 4 2 3" xfId="18289"/>
    <cellStyle name="20% - Акцент4 2 4 4 2 3 2" xfId="18290"/>
    <cellStyle name="20% - Акцент4 2 4 4 2 3 2 2" xfId="18291"/>
    <cellStyle name="20% - Акцент4 2 4 4 2 3 3" xfId="18292"/>
    <cellStyle name="20% - Акцент4 2 4 4 2 3 4" xfId="18293"/>
    <cellStyle name="20% - Акцент4 2 4 4 2 3 5" xfId="18294"/>
    <cellStyle name="20% - Акцент4 2 4 4 2 3 6" xfId="18295"/>
    <cellStyle name="20% - Акцент4 2 4 4 2 3 7" xfId="18296"/>
    <cellStyle name="20% - Акцент4 2 4 4 2 4" xfId="18297"/>
    <cellStyle name="20% - Акцент4 2 4 4 2 4 2" xfId="18298"/>
    <cellStyle name="20% - Акцент4 2 4 4 2 5" xfId="18299"/>
    <cellStyle name="20% - Акцент4 2 4 4 2 6" xfId="18300"/>
    <cellStyle name="20% - Акцент4 2 4 4 2 7" xfId="18301"/>
    <cellStyle name="20% - Акцент4 2 4 4 2 8" xfId="18302"/>
    <cellStyle name="20% - Акцент4 2 4 4 2 9" xfId="18303"/>
    <cellStyle name="20% - Акцент4 2 4 4 3" xfId="18304"/>
    <cellStyle name="20% - Акцент4 2 4 4 3 10" xfId="18305"/>
    <cellStyle name="20% - Акцент4 2 4 4 3 2" xfId="18306"/>
    <cellStyle name="20% - Акцент4 2 4 4 3 2 2" xfId="18307"/>
    <cellStyle name="20% - Акцент4 2 4 4 3 2 2 2" xfId="18308"/>
    <cellStyle name="20% - Акцент4 2 4 4 3 2 2 2 2" xfId="18309"/>
    <cellStyle name="20% - Акцент4 2 4 4 3 2 2 3" xfId="18310"/>
    <cellStyle name="20% - Акцент4 2 4 4 3 2 2 4" xfId="18311"/>
    <cellStyle name="20% - Акцент4 2 4 4 3 2 2 5" xfId="18312"/>
    <cellStyle name="20% - Акцент4 2 4 4 3 2 2 6" xfId="18313"/>
    <cellStyle name="20% - Акцент4 2 4 4 3 2 2 7" xfId="18314"/>
    <cellStyle name="20% - Акцент4 2 4 4 3 2 3" xfId="18315"/>
    <cellStyle name="20% - Акцент4 2 4 4 3 2 3 2" xfId="18316"/>
    <cellStyle name="20% - Акцент4 2 4 4 3 2 4" xfId="18317"/>
    <cellStyle name="20% - Акцент4 2 4 4 3 2 5" xfId="18318"/>
    <cellStyle name="20% - Акцент4 2 4 4 3 2 6" xfId="18319"/>
    <cellStyle name="20% - Акцент4 2 4 4 3 2 7" xfId="18320"/>
    <cellStyle name="20% - Акцент4 2 4 4 3 2 8" xfId="18321"/>
    <cellStyle name="20% - Акцент4 2 4 4 3 2 9" xfId="18322"/>
    <cellStyle name="20% - Акцент4 2 4 4 3 3" xfId="18323"/>
    <cellStyle name="20% - Акцент4 2 4 4 3 3 2" xfId="18324"/>
    <cellStyle name="20% - Акцент4 2 4 4 3 3 2 2" xfId="18325"/>
    <cellStyle name="20% - Акцент4 2 4 4 3 3 3" xfId="18326"/>
    <cellStyle name="20% - Акцент4 2 4 4 3 3 4" xfId="18327"/>
    <cellStyle name="20% - Акцент4 2 4 4 3 3 5" xfId="18328"/>
    <cellStyle name="20% - Акцент4 2 4 4 3 3 6" xfId="18329"/>
    <cellStyle name="20% - Акцент4 2 4 4 3 3 7" xfId="18330"/>
    <cellStyle name="20% - Акцент4 2 4 4 3 4" xfId="18331"/>
    <cellStyle name="20% - Акцент4 2 4 4 3 4 2" xfId="18332"/>
    <cellStyle name="20% - Акцент4 2 4 4 3 5" xfId="18333"/>
    <cellStyle name="20% - Акцент4 2 4 4 3 6" xfId="18334"/>
    <cellStyle name="20% - Акцент4 2 4 4 3 7" xfId="18335"/>
    <cellStyle name="20% - Акцент4 2 4 4 3 8" xfId="18336"/>
    <cellStyle name="20% - Акцент4 2 4 4 3 9" xfId="18337"/>
    <cellStyle name="20% - Акцент4 2 4 4 4" xfId="18338"/>
    <cellStyle name="20% - Акцент4 2 4 4 4 2" xfId="18339"/>
    <cellStyle name="20% - Акцент4 2 4 4 4 2 2" xfId="18340"/>
    <cellStyle name="20% - Акцент4 2 4 4 4 2 2 2" xfId="18341"/>
    <cellStyle name="20% - Акцент4 2 4 4 4 2 3" xfId="18342"/>
    <cellStyle name="20% - Акцент4 2 4 4 4 2 4" xfId="18343"/>
    <cellStyle name="20% - Акцент4 2 4 4 4 2 5" xfId="18344"/>
    <cellStyle name="20% - Акцент4 2 4 4 4 2 6" xfId="18345"/>
    <cellStyle name="20% - Акцент4 2 4 4 4 2 7" xfId="18346"/>
    <cellStyle name="20% - Акцент4 2 4 4 4 3" xfId="18347"/>
    <cellStyle name="20% - Акцент4 2 4 4 4 3 2" xfId="18348"/>
    <cellStyle name="20% - Акцент4 2 4 4 4 4" xfId="18349"/>
    <cellStyle name="20% - Акцент4 2 4 4 4 5" xfId="18350"/>
    <cellStyle name="20% - Акцент4 2 4 4 4 6" xfId="18351"/>
    <cellStyle name="20% - Акцент4 2 4 4 4 7" xfId="18352"/>
    <cellStyle name="20% - Акцент4 2 4 4 4 8" xfId="18353"/>
    <cellStyle name="20% - Акцент4 2 4 4 4 9" xfId="18354"/>
    <cellStyle name="20% - Акцент4 2 4 4 5" xfId="18355"/>
    <cellStyle name="20% - Акцент4 2 4 4 5 2" xfId="18356"/>
    <cellStyle name="20% - Акцент4 2 4 4 5 2 2" xfId="18357"/>
    <cellStyle name="20% - Акцент4 2 4 4 5 2 2 2" xfId="18358"/>
    <cellStyle name="20% - Акцент4 2 4 4 5 2 3" xfId="18359"/>
    <cellStyle name="20% - Акцент4 2 4 4 5 2 4" xfId="18360"/>
    <cellStyle name="20% - Акцент4 2 4 4 5 2 5" xfId="18361"/>
    <cellStyle name="20% - Акцент4 2 4 4 5 2 6" xfId="18362"/>
    <cellStyle name="20% - Акцент4 2 4 4 5 2 7" xfId="18363"/>
    <cellStyle name="20% - Акцент4 2 4 4 5 3" xfId="18364"/>
    <cellStyle name="20% - Акцент4 2 4 4 5 3 2" xfId="18365"/>
    <cellStyle name="20% - Акцент4 2 4 4 5 4" xfId="18366"/>
    <cellStyle name="20% - Акцент4 2 4 4 5 5" xfId="18367"/>
    <cellStyle name="20% - Акцент4 2 4 4 5 6" xfId="18368"/>
    <cellStyle name="20% - Акцент4 2 4 4 5 7" xfId="18369"/>
    <cellStyle name="20% - Акцент4 2 4 4 5 8" xfId="18370"/>
    <cellStyle name="20% - Акцент4 2 4 4 5 9" xfId="18371"/>
    <cellStyle name="20% - Акцент4 2 4 4 6" xfId="18372"/>
    <cellStyle name="20% - Акцент4 2 4 4 6 2" xfId="18373"/>
    <cellStyle name="20% - Акцент4 2 4 4 6 2 2" xfId="18374"/>
    <cellStyle name="20% - Акцент4 2 4 4 6 3" xfId="18375"/>
    <cellStyle name="20% - Акцент4 2 4 4 6 4" xfId="18376"/>
    <cellStyle name="20% - Акцент4 2 4 4 6 5" xfId="18377"/>
    <cellStyle name="20% - Акцент4 2 4 4 6 6" xfId="18378"/>
    <cellStyle name="20% - Акцент4 2 4 4 6 7" xfId="18379"/>
    <cellStyle name="20% - Акцент4 2 4 4 7" xfId="18380"/>
    <cellStyle name="20% - Акцент4 2 4 4 7 2" xfId="18381"/>
    <cellStyle name="20% - Акцент4 2 4 4 8" xfId="18382"/>
    <cellStyle name="20% - Акцент4 2 4 4 9" xfId="18383"/>
    <cellStyle name="20% - Акцент4 2 4 5" xfId="18384"/>
    <cellStyle name="20% - Акцент4 2 4 5 10" xfId="18385"/>
    <cellStyle name="20% - Акцент4 2 4 5 2" xfId="18386"/>
    <cellStyle name="20% - Акцент4 2 4 5 2 2" xfId="18387"/>
    <cellStyle name="20% - Акцент4 2 4 5 2 2 2" xfId="18388"/>
    <cellStyle name="20% - Акцент4 2 4 5 2 2 2 2" xfId="18389"/>
    <cellStyle name="20% - Акцент4 2 4 5 2 2 3" xfId="18390"/>
    <cellStyle name="20% - Акцент4 2 4 5 2 2 4" xfId="18391"/>
    <cellStyle name="20% - Акцент4 2 4 5 2 2 5" xfId="18392"/>
    <cellStyle name="20% - Акцент4 2 4 5 2 2 6" xfId="18393"/>
    <cellStyle name="20% - Акцент4 2 4 5 2 2 7" xfId="18394"/>
    <cellStyle name="20% - Акцент4 2 4 5 2 3" xfId="18395"/>
    <cellStyle name="20% - Акцент4 2 4 5 2 3 2" xfId="18396"/>
    <cellStyle name="20% - Акцент4 2 4 5 2 4" xfId="18397"/>
    <cellStyle name="20% - Акцент4 2 4 5 2 5" xfId="18398"/>
    <cellStyle name="20% - Акцент4 2 4 5 2 6" xfId="18399"/>
    <cellStyle name="20% - Акцент4 2 4 5 2 7" xfId="18400"/>
    <cellStyle name="20% - Акцент4 2 4 5 2 8" xfId="18401"/>
    <cellStyle name="20% - Акцент4 2 4 5 2 9" xfId="18402"/>
    <cellStyle name="20% - Акцент4 2 4 5 3" xfId="18403"/>
    <cellStyle name="20% - Акцент4 2 4 5 3 2" xfId="18404"/>
    <cellStyle name="20% - Акцент4 2 4 5 3 2 2" xfId="18405"/>
    <cellStyle name="20% - Акцент4 2 4 5 3 3" xfId="18406"/>
    <cellStyle name="20% - Акцент4 2 4 5 3 4" xfId="18407"/>
    <cellStyle name="20% - Акцент4 2 4 5 3 5" xfId="18408"/>
    <cellStyle name="20% - Акцент4 2 4 5 3 6" xfId="18409"/>
    <cellStyle name="20% - Акцент4 2 4 5 3 7" xfId="18410"/>
    <cellStyle name="20% - Акцент4 2 4 5 4" xfId="18411"/>
    <cellStyle name="20% - Акцент4 2 4 5 4 2" xfId="18412"/>
    <cellStyle name="20% - Акцент4 2 4 5 5" xfId="18413"/>
    <cellStyle name="20% - Акцент4 2 4 5 6" xfId="18414"/>
    <cellStyle name="20% - Акцент4 2 4 5 7" xfId="18415"/>
    <cellStyle name="20% - Акцент4 2 4 5 8" xfId="18416"/>
    <cellStyle name="20% - Акцент4 2 4 5 9" xfId="18417"/>
    <cellStyle name="20% - Акцент4 2 4 6" xfId="18418"/>
    <cellStyle name="20% - Акцент4 2 4 6 10" xfId="18419"/>
    <cellStyle name="20% - Акцент4 2 4 6 2" xfId="18420"/>
    <cellStyle name="20% - Акцент4 2 4 6 2 2" xfId="18421"/>
    <cellStyle name="20% - Акцент4 2 4 6 2 2 2" xfId="18422"/>
    <cellStyle name="20% - Акцент4 2 4 6 2 2 2 2" xfId="18423"/>
    <cellStyle name="20% - Акцент4 2 4 6 2 2 3" xfId="18424"/>
    <cellStyle name="20% - Акцент4 2 4 6 2 2 4" xfId="18425"/>
    <cellStyle name="20% - Акцент4 2 4 6 2 2 5" xfId="18426"/>
    <cellStyle name="20% - Акцент4 2 4 6 2 2 6" xfId="18427"/>
    <cellStyle name="20% - Акцент4 2 4 6 2 2 7" xfId="18428"/>
    <cellStyle name="20% - Акцент4 2 4 6 2 3" xfId="18429"/>
    <cellStyle name="20% - Акцент4 2 4 6 2 3 2" xfId="18430"/>
    <cellStyle name="20% - Акцент4 2 4 6 2 4" xfId="18431"/>
    <cellStyle name="20% - Акцент4 2 4 6 2 5" xfId="18432"/>
    <cellStyle name="20% - Акцент4 2 4 6 2 6" xfId="18433"/>
    <cellStyle name="20% - Акцент4 2 4 6 2 7" xfId="18434"/>
    <cellStyle name="20% - Акцент4 2 4 6 2 8" xfId="18435"/>
    <cellStyle name="20% - Акцент4 2 4 6 2 9" xfId="18436"/>
    <cellStyle name="20% - Акцент4 2 4 6 3" xfId="18437"/>
    <cellStyle name="20% - Акцент4 2 4 6 3 2" xfId="18438"/>
    <cellStyle name="20% - Акцент4 2 4 6 3 2 2" xfId="18439"/>
    <cellStyle name="20% - Акцент4 2 4 6 3 3" xfId="18440"/>
    <cellStyle name="20% - Акцент4 2 4 6 3 4" xfId="18441"/>
    <cellStyle name="20% - Акцент4 2 4 6 3 5" xfId="18442"/>
    <cellStyle name="20% - Акцент4 2 4 6 3 6" xfId="18443"/>
    <cellStyle name="20% - Акцент4 2 4 6 3 7" xfId="18444"/>
    <cellStyle name="20% - Акцент4 2 4 6 4" xfId="18445"/>
    <cellStyle name="20% - Акцент4 2 4 6 4 2" xfId="18446"/>
    <cellStyle name="20% - Акцент4 2 4 6 5" xfId="18447"/>
    <cellStyle name="20% - Акцент4 2 4 6 6" xfId="18448"/>
    <cellStyle name="20% - Акцент4 2 4 6 7" xfId="18449"/>
    <cellStyle name="20% - Акцент4 2 4 6 8" xfId="18450"/>
    <cellStyle name="20% - Акцент4 2 4 6 9" xfId="18451"/>
    <cellStyle name="20% - Акцент4 2 4 7" xfId="18452"/>
    <cellStyle name="20% - Акцент4 2 4 7 2" xfId="18453"/>
    <cellStyle name="20% - Акцент4 2 4 7 2 2" xfId="18454"/>
    <cellStyle name="20% - Акцент4 2 4 7 2 2 2" xfId="18455"/>
    <cellStyle name="20% - Акцент4 2 4 7 2 3" xfId="18456"/>
    <cellStyle name="20% - Акцент4 2 4 7 2 4" xfId="18457"/>
    <cellStyle name="20% - Акцент4 2 4 7 2 5" xfId="18458"/>
    <cellStyle name="20% - Акцент4 2 4 7 2 6" xfId="18459"/>
    <cellStyle name="20% - Акцент4 2 4 7 2 7" xfId="18460"/>
    <cellStyle name="20% - Акцент4 2 4 7 3" xfId="18461"/>
    <cellStyle name="20% - Акцент4 2 4 7 3 2" xfId="18462"/>
    <cellStyle name="20% - Акцент4 2 4 7 4" xfId="18463"/>
    <cellStyle name="20% - Акцент4 2 4 7 5" xfId="18464"/>
    <cellStyle name="20% - Акцент4 2 4 7 6" xfId="18465"/>
    <cellStyle name="20% - Акцент4 2 4 7 7" xfId="18466"/>
    <cellStyle name="20% - Акцент4 2 4 7 8" xfId="18467"/>
    <cellStyle name="20% - Акцент4 2 4 7 9" xfId="18468"/>
    <cellStyle name="20% - Акцент4 2 4 8" xfId="18469"/>
    <cellStyle name="20% - Акцент4 2 4 8 2" xfId="18470"/>
    <cellStyle name="20% - Акцент4 2 4 8 2 2" xfId="18471"/>
    <cellStyle name="20% - Акцент4 2 4 8 2 2 2" xfId="18472"/>
    <cellStyle name="20% - Акцент4 2 4 8 2 3" xfId="18473"/>
    <cellStyle name="20% - Акцент4 2 4 8 2 4" xfId="18474"/>
    <cellStyle name="20% - Акцент4 2 4 8 2 5" xfId="18475"/>
    <cellStyle name="20% - Акцент4 2 4 8 2 6" xfId="18476"/>
    <cellStyle name="20% - Акцент4 2 4 8 2 7" xfId="18477"/>
    <cellStyle name="20% - Акцент4 2 4 8 3" xfId="18478"/>
    <cellStyle name="20% - Акцент4 2 4 8 3 2" xfId="18479"/>
    <cellStyle name="20% - Акцент4 2 4 8 4" xfId="18480"/>
    <cellStyle name="20% - Акцент4 2 4 8 5" xfId="18481"/>
    <cellStyle name="20% - Акцент4 2 4 8 6" xfId="18482"/>
    <cellStyle name="20% - Акцент4 2 4 8 7" xfId="18483"/>
    <cellStyle name="20% - Акцент4 2 4 8 8" xfId="18484"/>
    <cellStyle name="20% - Акцент4 2 4 8 9" xfId="18485"/>
    <cellStyle name="20% - Акцент4 2 4 9" xfId="18486"/>
    <cellStyle name="20% - Акцент4 2 4 9 2" xfId="18487"/>
    <cellStyle name="20% - Акцент4 2 4 9 2 2" xfId="18488"/>
    <cellStyle name="20% - Акцент4 2 4 9 2 2 2" xfId="18489"/>
    <cellStyle name="20% - Акцент4 2 4 9 2 3" xfId="18490"/>
    <cellStyle name="20% - Акцент4 2 4 9 2 4" xfId="18491"/>
    <cellStyle name="20% - Акцент4 2 4 9 2 5" xfId="18492"/>
    <cellStyle name="20% - Акцент4 2 4 9 2 6" xfId="18493"/>
    <cellStyle name="20% - Акцент4 2 4 9 2 7" xfId="18494"/>
    <cellStyle name="20% - Акцент4 2 4 9 3" xfId="18495"/>
    <cellStyle name="20% - Акцент4 2 4 9 3 2" xfId="18496"/>
    <cellStyle name="20% - Акцент4 2 4 9 4" xfId="18497"/>
    <cellStyle name="20% - Акцент4 2 4 9 5" xfId="18498"/>
    <cellStyle name="20% - Акцент4 2 4 9 6" xfId="18499"/>
    <cellStyle name="20% - Акцент4 2 4 9 7" xfId="18500"/>
    <cellStyle name="20% - Акцент4 2 4 9 8" xfId="18501"/>
    <cellStyle name="20% - Акцент4 2 4 9 9" xfId="18502"/>
    <cellStyle name="20% - Акцент4 2 5" xfId="18503"/>
    <cellStyle name="20% - Акцент4 2 5 10" xfId="18504"/>
    <cellStyle name="20% - Акцент4 2 5 11" xfId="18505"/>
    <cellStyle name="20% - Акцент4 2 5 12" xfId="18506"/>
    <cellStyle name="20% - Акцент4 2 5 13" xfId="18507"/>
    <cellStyle name="20% - Акцент4 2 5 14" xfId="18508"/>
    <cellStyle name="20% - Акцент4 2 5 15" xfId="18509"/>
    <cellStyle name="20% - Акцент4 2 5 2" xfId="18510"/>
    <cellStyle name="20% - Акцент4 2 5 2 10" xfId="18511"/>
    <cellStyle name="20% - Акцент4 2 5 2 11" xfId="18512"/>
    <cellStyle name="20% - Акцент4 2 5 2 12" xfId="18513"/>
    <cellStyle name="20% - Акцент4 2 5 2 13" xfId="18514"/>
    <cellStyle name="20% - Акцент4 2 5 2 2" xfId="18515"/>
    <cellStyle name="20% - Акцент4 2 5 2 2 10" xfId="18516"/>
    <cellStyle name="20% - Акцент4 2 5 2 2 2" xfId="18517"/>
    <cellStyle name="20% - Акцент4 2 5 2 2 2 2" xfId="18518"/>
    <cellStyle name="20% - Акцент4 2 5 2 2 2 2 2" xfId="18519"/>
    <cellStyle name="20% - Акцент4 2 5 2 2 2 2 2 2" xfId="18520"/>
    <cellStyle name="20% - Акцент4 2 5 2 2 2 2 3" xfId="18521"/>
    <cellStyle name="20% - Акцент4 2 5 2 2 2 2 4" xfId="18522"/>
    <cellStyle name="20% - Акцент4 2 5 2 2 2 2 5" xfId="18523"/>
    <cellStyle name="20% - Акцент4 2 5 2 2 2 2 6" xfId="18524"/>
    <cellStyle name="20% - Акцент4 2 5 2 2 2 2 7" xfId="18525"/>
    <cellStyle name="20% - Акцент4 2 5 2 2 2 3" xfId="18526"/>
    <cellStyle name="20% - Акцент4 2 5 2 2 2 3 2" xfId="18527"/>
    <cellStyle name="20% - Акцент4 2 5 2 2 2 4" xfId="18528"/>
    <cellStyle name="20% - Акцент4 2 5 2 2 2 5" xfId="18529"/>
    <cellStyle name="20% - Акцент4 2 5 2 2 2 6" xfId="18530"/>
    <cellStyle name="20% - Акцент4 2 5 2 2 2 7" xfId="18531"/>
    <cellStyle name="20% - Акцент4 2 5 2 2 2 8" xfId="18532"/>
    <cellStyle name="20% - Акцент4 2 5 2 2 2 9" xfId="18533"/>
    <cellStyle name="20% - Акцент4 2 5 2 2 3" xfId="18534"/>
    <cellStyle name="20% - Акцент4 2 5 2 2 3 2" xfId="18535"/>
    <cellStyle name="20% - Акцент4 2 5 2 2 3 2 2" xfId="18536"/>
    <cellStyle name="20% - Акцент4 2 5 2 2 3 3" xfId="18537"/>
    <cellStyle name="20% - Акцент4 2 5 2 2 3 4" xfId="18538"/>
    <cellStyle name="20% - Акцент4 2 5 2 2 3 5" xfId="18539"/>
    <cellStyle name="20% - Акцент4 2 5 2 2 3 6" xfId="18540"/>
    <cellStyle name="20% - Акцент4 2 5 2 2 3 7" xfId="18541"/>
    <cellStyle name="20% - Акцент4 2 5 2 2 4" xfId="18542"/>
    <cellStyle name="20% - Акцент4 2 5 2 2 4 2" xfId="18543"/>
    <cellStyle name="20% - Акцент4 2 5 2 2 5" xfId="18544"/>
    <cellStyle name="20% - Акцент4 2 5 2 2 6" xfId="18545"/>
    <cellStyle name="20% - Акцент4 2 5 2 2 7" xfId="18546"/>
    <cellStyle name="20% - Акцент4 2 5 2 2 8" xfId="18547"/>
    <cellStyle name="20% - Акцент4 2 5 2 2 9" xfId="18548"/>
    <cellStyle name="20% - Акцент4 2 5 2 3" xfId="18549"/>
    <cellStyle name="20% - Акцент4 2 5 2 3 10" xfId="18550"/>
    <cellStyle name="20% - Акцент4 2 5 2 3 2" xfId="18551"/>
    <cellStyle name="20% - Акцент4 2 5 2 3 2 2" xfId="18552"/>
    <cellStyle name="20% - Акцент4 2 5 2 3 2 2 2" xfId="18553"/>
    <cellStyle name="20% - Акцент4 2 5 2 3 2 2 2 2" xfId="18554"/>
    <cellStyle name="20% - Акцент4 2 5 2 3 2 2 3" xfId="18555"/>
    <cellStyle name="20% - Акцент4 2 5 2 3 2 2 4" xfId="18556"/>
    <cellStyle name="20% - Акцент4 2 5 2 3 2 2 5" xfId="18557"/>
    <cellStyle name="20% - Акцент4 2 5 2 3 2 2 6" xfId="18558"/>
    <cellStyle name="20% - Акцент4 2 5 2 3 2 2 7" xfId="18559"/>
    <cellStyle name="20% - Акцент4 2 5 2 3 2 3" xfId="18560"/>
    <cellStyle name="20% - Акцент4 2 5 2 3 2 3 2" xfId="18561"/>
    <cellStyle name="20% - Акцент4 2 5 2 3 2 4" xfId="18562"/>
    <cellStyle name="20% - Акцент4 2 5 2 3 2 5" xfId="18563"/>
    <cellStyle name="20% - Акцент4 2 5 2 3 2 6" xfId="18564"/>
    <cellStyle name="20% - Акцент4 2 5 2 3 2 7" xfId="18565"/>
    <cellStyle name="20% - Акцент4 2 5 2 3 2 8" xfId="18566"/>
    <cellStyle name="20% - Акцент4 2 5 2 3 2 9" xfId="18567"/>
    <cellStyle name="20% - Акцент4 2 5 2 3 3" xfId="18568"/>
    <cellStyle name="20% - Акцент4 2 5 2 3 3 2" xfId="18569"/>
    <cellStyle name="20% - Акцент4 2 5 2 3 3 2 2" xfId="18570"/>
    <cellStyle name="20% - Акцент4 2 5 2 3 3 3" xfId="18571"/>
    <cellStyle name="20% - Акцент4 2 5 2 3 3 4" xfId="18572"/>
    <cellStyle name="20% - Акцент4 2 5 2 3 3 5" xfId="18573"/>
    <cellStyle name="20% - Акцент4 2 5 2 3 3 6" xfId="18574"/>
    <cellStyle name="20% - Акцент4 2 5 2 3 3 7" xfId="18575"/>
    <cellStyle name="20% - Акцент4 2 5 2 3 4" xfId="18576"/>
    <cellStyle name="20% - Акцент4 2 5 2 3 4 2" xfId="18577"/>
    <cellStyle name="20% - Акцент4 2 5 2 3 5" xfId="18578"/>
    <cellStyle name="20% - Акцент4 2 5 2 3 6" xfId="18579"/>
    <cellStyle name="20% - Акцент4 2 5 2 3 7" xfId="18580"/>
    <cellStyle name="20% - Акцент4 2 5 2 3 8" xfId="18581"/>
    <cellStyle name="20% - Акцент4 2 5 2 3 9" xfId="18582"/>
    <cellStyle name="20% - Акцент4 2 5 2 4" xfId="18583"/>
    <cellStyle name="20% - Акцент4 2 5 2 4 2" xfId="18584"/>
    <cellStyle name="20% - Акцент4 2 5 2 4 2 2" xfId="18585"/>
    <cellStyle name="20% - Акцент4 2 5 2 4 2 2 2" xfId="18586"/>
    <cellStyle name="20% - Акцент4 2 5 2 4 2 3" xfId="18587"/>
    <cellStyle name="20% - Акцент4 2 5 2 4 2 4" xfId="18588"/>
    <cellStyle name="20% - Акцент4 2 5 2 4 2 5" xfId="18589"/>
    <cellStyle name="20% - Акцент4 2 5 2 4 2 6" xfId="18590"/>
    <cellStyle name="20% - Акцент4 2 5 2 4 2 7" xfId="18591"/>
    <cellStyle name="20% - Акцент4 2 5 2 4 3" xfId="18592"/>
    <cellStyle name="20% - Акцент4 2 5 2 4 3 2" xfId="18593"/>
    <cellStyle name="20% - Акцент4 2 5 2 4 4" xfId="18594"/>
    <cellStyle name="20% - Акцент4 2 5 2 4 5" xfId="18595"/>
    <cellStyle name="20% - Акцент4 2 5 2 4 6" xfId="18596"/>
    <cellStyle name="20% - Акцент4 2 5 2 4 7" xfId="18597"/>
    <cellStyle name="20% - Акцент4 2 5 2 4 8" xfId="18598"/>
    <cellStyle name="20% - Акцент4 2 5 2 4 9" xfId="18599"/>
    <cellStyle name="20% - Акцент4 2 5 2 5" xfId="18600"/>
    <cellStyle name="20% - Акцент4 2 5 2 5 2" xfId="18601"/>
    <cellStyle name="20% - Акцент4 2 5 2 5 2 2" xfId="18602"/>
    <cellStyle name="20% - Акцент4 2 5 2 5 2 2 2" xfId="18603"/>
    <cellStyle name="20% - Акцент4 2 5 2 5 2 3" xfId="18604"/>
    <cellStyle name="20% - Акцент4 2 5 2 5 2 4" xfId="18605"/>
    <cellStyle name="20% - Акцент4 2 5 2 5 2 5" xfId="18606"/>
    <cellStyle name="20% - Акцент4 2 5 2 5 2 6" xfId="18607"/>
    <cellStyle name="20% - Акцент4 2 5 2 5 2 7" xfId="18608"/>
    <cellStyle name="20% - Акцент4 2 5 2 5 3" xfId="18609"/>
    <cellStyle name="20% - Акцент4 2 5 2 5 3 2" xfId="18610"/>
    <cellStyle name="20% - Акцент4 2 5 2 5 4" xfId="18611"/>
    <cellStyle name="20% - Акцент4 2 5 2 5 5" xfId="18612"/>
    <cellStyle name="20% - Акцент4 2 5 2 5 6" xfId="18613"/>
    <cellStyle name="20% - Акцент4 2 5 2 5 7" xfId="18614"/>
    <cellStyle name="20% - Акцент4 2 5 2 5 8" xfId="18615"/>
    <cellStyle name="20% - Акцент4 2 5 2 5 9" xfId="18616"/>
    <cellStyle name="20% - Акцент4 2 5 2 6" xfId="18617"/>
    <cellStyle name="20% - Акцент4 2 5 2 6 2" xfId="18618"/>
    <cellStyle name="20% - Акцент4 2 5 2 6 2 2" xfId="18619"/>
    <cellStyle name="20% - Акцент4 2 5 2 6 3" xfId="18620"/>
    <cellStyle name="20% - Акцент4 2 5 2 6 4" xfId="18621"/>
    <cellStyle name="20% - Акцент4 2 5 2 6 5" xfId="18622"/>
    <cellStyle name="20% - Акцент4 2 5 2 6 6" xfId="18623"/>
    <cellStyle name="20% - Акцент4 2 5 2 6 7" xfId="18624"/>
    <cellStyle name="20% - Акцент4 2 5 2 7" xfId="18625"/>
    <cellStyle name="20% - Акцент4 2 5 2 7 2" xfId="18626"/>
    <cellStyle name="20% - Акцент4 2 5 2 8" xfId="18627"/>
    <cellStyle name="20% - Акцент4 2 5 2 9" xfId="18628"/>
    <cellStyle name="20% - Акцент4 2 5 3" xfId="18629"/>
    <cellStyle name="20% - Акцент4 2 5 3 10" xfId="18630"/>
    <cellStyle name="20% - Акцент4 2 5 3 11" xfId="18631"/>
    <cellStyle name="20% - Акцент4 2 5 3 12" xfId="18632"/>
    <cellStyle name="20% - Акцент4 2 5 3 13" xfId="18633"/>
    <cellStyle name="20% - Акцент4 2 5 3 2" xfId="18634"/>
    <cellStyle name="20% - Акцент4 2 5 3 2 10" xfId="18635"/>
    <cellStyle name="20% - Акцент4 2 5 3 2 2" xfId="18636"/>
    <cellStyle name="20% - Акцент4 2 5 3 2 2 2" xfId="18637"/>
    <cellStyle name="20% - Акцент4 2 5 3 2 2 2 2" xfId="18638"/>
    <cellStyle name="20% - Акцент4 2 5 3 2 2 2 2 2" xfId="18639"/>
    <cellStyle name="20% - Акцент4 2 5 3 2 2 2 3" xfId="18640"/>
    <cellStyle name="20% - Акцент4 2 5 3 2 2 2 4" xfId="18641"/>
    <cellStyle name="20% - Акцент4 2 5 3 2 2 2 5" xfId="18642"/>
    <cellStyle name="20% - Акцент4 2 5 3 2 2 2 6" xfId="18643"/>
    <cellStyle name="20% - Акцент4 2 5 3 2 2 2 7" xfId="18644"/>
    <cellStyle name="20% - Акцент4 2 5 3 2 2 3" xfId="18645"/>
    <cellStyle name="20% - Акцент4 2 5 3 2 2 3 2" xfId="18646"/>
    <cellStyle name="20% - Акцент4 2 5 3 2 2 4" xfId="18647"/>
    <cellStyle name="20% - Акцент4 2 5 3 2 2 5" xfId="18648"/>
    <cellStyle name="20% - Акцент4 2 5 3 2 2 6" xfId="18649"/>
    <cellStyle name="20% - Акцент4 2 5 3 2 2 7" xfId="18650"/>
    <cellStyle name="20% - Акцент4 2 5 3 2 2 8" xfId="18651"/>
    <cellStyle name="20% - Акцент4 2 5 3 2 2 9" xfId="18652"/>
    <cellStyle name="20% - Акцент4 2 5 3 2 3" xfId="18653"/>
    <cellStyle name="20% - Акцент4 2 5 3 2 3 2" xfId="18654"/>
    <cellStyle name="20% - Акцент4 2 5 3 2 3 2 2" xfId="18655"/>
    <cellStyle name="20% - Акцент4 2 5 3 2 3 3" xfId="18656"/>
    <cellStyle name="20% - Акцент4 2 5 3 2 3 4" xfId="18657"/>
    <cellStyle name="20% - Акцент4 2 5 3 2 3 5" xfId="18658"/>
    <cellStyle name="20% - Акцент4 2 5 3 2 3 6" xfId="18659"/>
    <cellStyle name="20% - Акцент4 2 5 3 2 3 7" xfId="18660"/>
    <cellStyle name="20% - Акцент4 2 5 3 2 4" xfId="18661"/>
    <cellStyle name="20% - Акцент4 2 5 3 2 4 2" xfId="18662"/>
    <cellStyle name="20% - Акцент4 2 5 3 2 5" xfId="18663"/>
    <cellStyle name="20% - Акцент4 2 5 3 2 6" xfId="18664"/>
    <cellStyle name="20% - Акцент4 2 5 3 2 7" xfId="18665"/>
    <cellStyle name="20% - Акцент4 2 5 3 2 8" xfId="18666"/>
    <cellStyle name="20% - Акцент4 2 5 3 2 9" xfId="18667"/>
    <cellStyle name="20% - Акцент4 2 5 3 3" xfId="18668"/>
    <cellStyle name="20% - Акцент4 2 5 3 3 10" xfId="18669"/>
    <cellStyle name="20% - Акцент4 2 5 3 3 2" xfId="18670"/>
    <cellStyle name="20% - Акцент4 2 5 3 3 2 2" xfId="18671"/>
    <cellStyle name="20% - Акцент4 2 5 3 3 2 2 2" xfId="18672"/>
    <cellStyle name="20% - Акцент4 2 5 3 3 2 2 2 2" xfId="18673"/>
    <cellStyle name="20% - Акцент4 2 5 3 3 2 2 3" xfId="18674"/>
    <cellStyle name="20% - Акцент4 2 5 3 3 2 2 4" xfId="18675"/>
    <cellStyle name="20% - Акцент4 2 5 3 3 2 2 5" xfId="18676"/>
    <cellStyle name="20% - Акцент4 2 5 3 3 2 2 6" xfId="18677"/>
    <cellStyle name="20% - Акцент4 2 5 3 3 2 2 7" xfId="18678"/>
    <cellStyle name="20% - Акцент4 2 5 3 3 2 3" xfId="18679"/>
    <cellStyle name="20% - Акцент4 2 5 3 3 2 3 2" xfId="18680"/>
    <cellStyle name="20% - Акцент4 2 5 3 3 2 4" xfId="18681"/>
    <cellStyle name="20% - Акцент4 2 5 3 3 2 5" xfId="18682"/>
    <cellStyle name="20% - Акцент4 2 5 3 3 2 6" xfId="18683"/>
    <cellStyle name="20% - Акцент4 2 5 3 3 2 7" xfId="18684"/>
    <cellStyle name="20% - Акцент4 2 5 3 3 2 8" xfId="18685"/>
    <cellStyle name="20% - Акцент4 2 5 3 3 2 9" xfId="18686"/>
    <cellStyle name="20% - Акцент4 2 5 3 3 3" xfId="18687"/>
    <cellStyle name="20% - Акцент4 2 5 3 3 3 2" xfId="18688"/>
    <cellStyle name="20% - Акцент4 2 5 3 3 3 2 2" xfId="18689"/>
    <cellStyle name="20% - Акцент4 2 5 3 3 3 3" xfId="18690"/>
    <cellStyle name="20% - Акцент4 2 5 3 3 3 4" xfId="18691"/>
    <cellStyle name="20% - Акцент4 2 5 3 3 3 5" xfId="18692"/>
    <cellStyle name="20% - Акцент4 2 5 3 3 3 6" xfId="18693"/>
    <cellStyle name="20% - Акцент4 2 5 3 3 3 7" xfId="18694"/>
    <cellStyle name="20% - Акцент4 2 5 3 3 4" xfId="18695"/>
    <cellStyle name="20% - Акцент4 2 5 3 3 4 2" xfId="18696"/>
    <cellStyle name="20% - Акцент4 2 5 3 3 5" xfId="18697"/>
    <cellStyle name="20% - Акцент4 2 5 3 3 6" xfId="18698"/>
    <cellStyle name="20% - Акцент4 2 5 3 3 7" xfId="18699"/>
    <cellStyle name="20% - Акцент4 2 5 3 3 8" xfId="18700"/>
    <cellStyle name="20% - Акцент4 2 5 3 3 9" xfId="18701"/>
    <cellStyle name="20% - Акцент4 2 5 3 4" xfId="18702"/>
    <cellStyle name="20% - Акцент4 2 5 3 4 2" xfId="18703"/>
    <cellStyle name="20% - Акцент4 2 5 3 4 2 2" xfId="18704"/>
    <cellStyle name="20% - Акцент4 2 5 3 4 2 2 2" xfId="18705"/>
    <cellStyle name="20% - Акцент4 2 5 3 4 2 3" xfId="18706"/>
    <cellStyle name="20% - Акцент4 2 5 3 4 2 4" xfId="18707"/>
    <cellStyle name="20% - Акцент4 2 5 3 4 2 5" xfId="18708"/>
    <cellStyle name="20% - Акцент4 2 5 3 4 2 6" xfId="18709"/>
    <cellStyle name="20% - Акцент4 2 5 3 4 2 7" xfId="18710"/>
    <cellStyle name="20% - Акцент4 2 5 3 4 3" xfId="18711"/>
    <cellStyle name="20% - Акцент4 2 5 3 4 3 2" xfId="18712"/>
    <cellStyle name="20% - Акцент4 2 5 3 4 4" xfId="18713"/>
    <cellStyle name="20% - Акцент4 2 5 3 4 5" xfId="18714"/>
    <cellStyle name="20% - Акцент4 2 5 3 4 6" xfId="18715"/>
    <cellStyle name="20% - Акцент4 2 5 3 4 7" xfId="18716"/>
    <cellStyle name="20% - Акцент4 2 5 3 4 8" xfId="18717"/>
    <cellStyle name="20% - Акцент4 2 5 3 4 9" xfId="18718"/>
    <cellStyle name="20% - Акцент4 2 5 3 5" xfId="18719"/>
    <cellStyle name="20% - Акцент4 2 5 3 5 2" xfId="18720"/>
    <cellStyle name="20% - Акцент4 2 5 3 5 2 2" xfId="18721"/>
    <cellStyle name="20% - Акцент4 2 5 3 5 2 2 2" xfId="18722"/>
    <cellStyle name="20% - Акцент4 2 5 3 5 2 3" xfId="18723"/>
    <cellStyle name="20% - Акцент4 2 5 3 5 2 4" xfId="18724"/>
    <cellStyle name="20% - Акцент4 2 5 3 5 2 5" xfId="18725"/>
    <cellStyle name="20% - Акцент4 2 5 3 5 2 6" xfId="18726"/>
    <cellStyle name="20% - Акцент4 2 5 3 5 2 7" xfId="18727"/>
    <cellStyle name="20% - Акцент4 2 5 3 5 3" xfId="18728"/>
    <cellStyle name="20% - Акцент4 2 5 3 5 3 2" xfId="18729"/>
    <cellStyle name="20% - Акцент4 2 5 3 5 4" xfId="18730"/>
    <cellStyle name="20% - Акцент4 2 5 3 5 5" xfId="18731"/>
    <cellStyle name="20% - Акцент4 2 5 3 5 6" xfId="18732"/>
    <cellStyle name="20% - Акцент4 2 5 3 5 7" xfId="18733"/>
    <cellStyle name="20% - Акцент4 2 5 3 5 8" xfId="18734"/>
    <cellStyle name="20% - Акцент4 2 5 3 5 9" xfId="18735"/>
    <cellStyle name="20% - Акцент4 2 5 3 6" xfId="18736"/>
    <cellStyle name="20% - Акцент4 2 5 3 6 2" xfId="18737"/>
    <cellStyle name="20% - Акцент4 2 5 3 6 2 2" xfId="18738"/>
    <cellStyle name="20% - Акцент4 2 5 3 6 3" xfId="18739"/>
    <cellStyle name="20% - Акцент4 2 5 3 6 4" xfId="18740"/>
    <cellStyle name="20% - Акцент4 2 5 3 6 5" xfId="18741"/>
    <cellStyle name="20% - Акцент4 2 5 3 6 6" xfId="18742"/>
    <cellStyle name="20% - Акцент4 2 5 3 6 7" xfId="18743"/>
    <cellStyle name="20% - Акцент4 2 5 3 7" xfId="18744"/>
    <cellStyle name="20% - Акцент4 2 5 3 7 2" xfId="18745"/>
    <cellStyle name="20% - Акцент4 2 5 3 8" xfId="18746"/>
    <cellStyle name="20% - Акцент4 2 5 3 9" xfId="18747"/>
    <cellStyle name="20% - Акцент4 2 5 4" xfId="18748"/>
    <cellStyle name="20% - Акцент4 2 5 4 10" xfId="18749"/>
    <cellStyle name="20% - Акцент4 2 5 4 2" xfId="18750"/>
    <cellStyle name="20% - Акцент4 2 5 4 2 2" xfId="18751"/>
    <cellStyle name="20% - Акцент4 2 5 4 2 2 2" xfId="18752"/>
    <cellStyle name="20% - Акцент4 2 5 4 2 2 2 2" xfId="18753"/>
    <cellStyle name="20% - Акцент4 2 5 4 2 2 3" xfId="18754"/>
    <cellStyle name="20% - Акцент4 2 5 4 2 2 4" xfId="18755"/>
    <cellStyle name="20% - Акцент4 2 5 4 2 2 5" xfId="18756"/>
    <cellStyle name="20% - Акцент4 2 5 4 2 2 6" xfId="18757"/>
    <cellStyle name="20% - Акцент4 2 5 4 2 2 7" xfId="18758"/>
    <cellStyle name="20% - Акцент4 2 5 4 2 3" xfId="18759"/>
    <cellStyle name="20% - Акцент4 2 5 4 2 3 2" xfId="18760"/>
    <cellStyle name="20% - Акцент4 2 5 4 2 4" xfId="18761"/>
    <cellStyle name="20% - Акцент4 2 5 4 2 5" xfId="18762"/>
    <cellStyle name="20% - Акцент4 2 5 4 2 6" xfId="18763"/>
    <cellStyle name="20% - Акцент4 2 5 4 2 7" xfId="18764"/>
    <cellStyle name="20% - Акцент4 2 5 4 2 8" xfId="18765"/>
    <cellStyle name="20% - Акцент4 2 5 4 2 9" xfId="18766"/>
    <cellStyle name="20% - Акцент4 2 5 4 3" xfId="18767"/>
    <cellStyle name="20% - Акцент4 2 5 4 3 2" xfId="18768"/>
    <cellStyle name="20% - Акцент4 2 5 4 3 2 2" xfId="18769"/>
    <cellStyle name="20% - Акцент4 2 5 4 3 3" xfId="18770"/>
    <cellStyle name="20% - Акцент4 2 5 4 3 4" xfId="18771"/>
    <cellStyle name="20% - Акцент4 2 5 4 3 5" xfId="18772"/>
    <cellStyle name="20% - Акцент4 2 5 4 3 6" xfId="18773"/>
    <cellStyle name="20% - Акцент4 2 5 4 3 7" xfId="18774"/>
    <cellStyle name="20% - Акцент4 2 5 4 4" xfId="18775"/>
    <cellStyle name="20% - Акцент4 2 5 4 4 2" xfId="18776"/>
    <cellStyle name="20% - Акцент4 2 5 4 5" xfId="18777"/>
    <cellStyle name="20% - Акцент4 2 5 4 6" xfId="18778"/>
    <cellStyle name="20% - Акцент4 2 5 4 7" xfId="18779"/>
    <cellStyle name="20% - Акцент4 2 5 4 8" xfId="18780"/>
    <cellStyle name="20% - Акцент4 2 5 4 9" xfId="18781"/>
    <cellStyle name="20% - Акцент4 2 5 5" xfId="18782"/>
    <cellStyle name="20% - Акцент4 2 5 5 10" xfId="18783"/>
    <cellStyle name="20% - Акцент4 2 5 5 2" xfId="18784"/>
    <cellStyle name="20% - Акцент4 2 5 5 2 2" xfId="18785"/>
    <cellStyle name="20% - Акцент4 2 5 5 2 2 2" xfId="18786"/>
    <cellStyle name="20% - Акцент4 2 5 5 2 2 2 2" xfId="18787"/>
    <cellStyle name="20% - Акцент4 2 5 5 2 2 3" xfId="18788"/>
    <cellStyle name="20% - Акцент4 2 5 5 2 2 4" xfId="18789"/>
    <cellStyle name="20% - Акцент4 2 5 5 2 2 5" xfId="18790"/>
    <cellStyle name="20% - Акцент4 2 5 5 2 2 6" xfId="18791"/>
    <cellStyle name="20% - Акцент4 2 5 5 2 2 7" xfId="18792"/>
    <cellStyle name="20% - Акцент4 2 5 5 2 3" xfId="18793"/>
    <cellStyle name="20% - Акцент4 2 5 5 2 3 2" xfId="18794"/>
    <cellStyle name="20% - Акцент4 2 5 5 2 4" xfId="18795"/>
    <cellStyle name="20% - Акцент4 2 5 5 2 5" xfId="18796"/>
    <cellStyle name="20% - Акцент4 2 5 5 2 6" xfId="18797"/>
    <cellStyle name="20% - Акцент4 2 5 5 2 7" xfId="18798"/>
    <cellStyle name="20% - Акцент4 2 5 5 2 8" xfId="18799"/>
    <cellStyle name="20% - Акцент4 2 5 5 2 9" xfId="18800"/>
    <cellStyle name="20% - Акцент4 2 5 5 3" xfId="18801"/>
    <cellStyle name="20% - Акцент4 2 5 5 3 2" xfId="18802"/>
    <cellStyle name="20% - Акцент4 2 5 5 3 2 2" xfId="18803"/>
    <cellStyle name="20% - Акцент4 2 5 5 3 3" xfId="18804"/>
    <cellStyle name="20% - Акцент4 2 5 5 3 4" xfId="18805"/>
    <cellStyle name="20% - Акцент4 2 5 5 3 5" xfId="18806"/>
    <cellStyle name="20% - Акцент4 2 5 5 3 6" xfId="18807"/>
    <cellStyle name="20% - Акцент4 2 5 5 3 7" xfId="18808"/>
    <cellStyle name="20% - Акцент4 2 5 5 4" xfId="18809"/>
    <cellStyle name="20% - Акцент4 2 5 5 4 2" xfId="18810"/>
    <cellStyle name="20% - Акцент4 2 5 5 5" xfId="18811"/>
    <cellStyle name="20% - Акцент4 2 5 5 6" xfId="18812"/>
    <cellStyle name="20% - Акцент4 2 5 5 7" xfId="18813"/>
    <cellStyle name="20% - Акцент4 2 5 5 8" xfId="18814"/>
    <cellStyle name="20% - Акцент4 2 5 5 9" xfId="18815"/>
    <cellStyle name="20% - Акцент4 2 5 6" xfId="18816"/>
    <cellStyle name="20% - Акцент4 2 5 6 2" xfId="18817"/>
    <cellStyle name="20% - Акцент4 2 5 6 2 2" xfId="18818"/>
    <cellStyle name="20% - Акцент4 2 5 6 2 2 2" xfId="18819"/>
    <cellStyle name="20% - Акцент4 2 5 6 2 3" xfId="18820"/>
    <cellStyle name="20% - Акцент4 2 5 6 2 4" xfId="18821"/>
    <cellStyle name="20% - Акцент4 2 5 6 2 5" xfId="18822"/>
    <cellStyle name="20% - Акцент4 2 5 6 2 6" xfId="18823"/>
    <cellStyle name="20% - Акцент4 2 5 6 2 7" xfId="18824"/>
    <cellStyle name="20% - Акцент4 2 5 6 3" xfId="18825"/>
    <cellStyle name="20% - Акцент4 2 5 6 3 2" xfId="18826"/>
    <cellStyle name="20% - Акцент4 2 5 6 4" xfId="18827"/>
    <cellStyle name="20% - Акцент4 2 5 6 5" xfId="18828"/>
    <cellStyle name="20% - Акцент4 2 5 6 6" xfId="18829"/>
    <cellStyle name="20% - Акцент4 2 5 6 7" xfId="18830"/>
    <cellStyle name="20% - Акцент4 2 5 6 8" xfId="18831"/>
    <cellStyle name="20% - Акцент4 2 5 6 9" xfId="18832"/>
    <cellStyle name="20% - Акцент4 2 5 7" xfId="18833"/>
    <cellStyle name="20% - Акцент4 2 5 7 2" xfId="18834"/>
    <cellStyle name="20% - Акцент4 2 5 7 2 2" xfId="18835"/>
    <cellStyle name="20% - Акцент4 2 5 7 2 2 2" xfId="18836"/>
    <cellStyle name="20% - Акцент4 2 5 7 2 3" xfId="18837"/>
    <cellStyle name="20% - Акцент4 2 5 7 2 4" xfId="18838"/>
    <cellStyle name="20% - Акцент4 2 5 7 2 5" xfId="18839"/>
    <cellStyle name="20% - Акцент4 2 5 7 2 6" xfId="18840"/>
    <cellStyle name="20% - Акцент4 2 5 7 2 7" xfId="18841"/>
    <cellStyle name="20% - Акцент4 2 5 7 3" xfId="18842"/>
    <cellStyle name="20% - Акцент4 2 5 7 3 2" xfId="18843"/>
    <cellStyle name="20% - Акцент4 2 5 7 4" xfId="18844"/>
    <cellStyle name="20% - Акцент4 2 5 7 5" xfId="18845"/>
    <cellStyle name="20% - Акцент4 2 5 7 6" xfId="18846"/>
    <cellStyle name="20% - Акцент4 2 5 7 7" xfId="18847"/>
    <cellStyle name="20% - Акцент4 2 5 7 8" xfId="18848"/>
    <cellStyle name="20% - Акцент4 2 5 7 9" xfId="18849"/>
    <cellStyle name="20% - Акцент4 2 5 8" xfId="18850"/>
    <cellStyle name="20% - Акцент4 2 5 8 2" xfId="18851"/>
    <cellStyle name="20% - Акцент4 2 5 8 2 2" xfId="18852"/>
    <cellStyle name="20% - Акцент4 2 5 8 3" xfId="18853"/>
    <cellStyle name="20% - Акцент4 2 5 8 4" xfId="18854"/>
    <cellStyle name="20% - Акцент4 2 5 8 5" xfId="18855"/>
    <cellStyle name="20% - Акцент4 2 5 8 6" xfId="18856"/>
    <cellStyle name="20% - Акцент4 2 5 8 7" xfId="18857"/>
    <cellStyle name="20% - Акцент4 2 5 9" xfId="18858"/>
    <cellStyle name="20% - Акцент4 2 5 9 2" xfId="18859"/>
    <cellStyle name="20% - Акцент4 2 6" xfId="18860"/>
    <cellStyle name="20% - Акцент4 2 6 10" xfId="18861"/>
    <cellStyle name="20% - Акцент4 2 6 11" xfId="18862"/>
    <cellStyle name="20% - Акцент4 2 6 12" xfId="18863"/>
    <cellStyle name="20% - Акцент4 2 6 13" xfId="18864"/>
    <cellStyle name="20% - Акцент4 2 6 14" xfId="18865"/>
    <cellStyle name="20% - Акцент4 2 6 15" xfId="18866"/>
    <cellStyle name="20% - Акцент4 2 6 16" xfId="18867"/>
    <cellStyle name="20% - Акцент4 2 6 2" xfId="18868"/>
    <cellStyle name="20% - Акцент4 2 6 2 10" xfId="18869"/>
    <cellStyle name="20% - Акцент4 2 6 2 2" xfId="18870"/>
    <cellStyle name="20% - Акцент4 2 6 2 2 2" xfId="18871"/>
    <cellStyle name="20% - Акцент4 2 6 2 2 2 2" xfId="18872"/>
    <cellStyle name="20% - Акцент4 2 6 2 2 2 2 2" xfId="18873"/>
    <cellStyle name="20% - Акцент4 2 6 2 2 2 3" xfId="18874"/>
    <cellStyle name="20% - Акцент4 2 6 2 2 2 4" xfId="18875"/>
    <cellStyle name="20% - Акцент4 2 6 2 2 2 5" xfId="18876"/>
    <cellStyle name="20% - Акцент4 2 6 2 2 2 6" xfId="18877"/>
    <cellStyle name="20% - Акцент4 2 6 2 2 2 7" xfId="18878"/>
    <cellStyle name="20% - Акцент4 2 6 2 2 3" xfId="18879"/>
    <cellStyle name="20% - Акцент4 2 6 2 2 3 2" xfId="18880"/>
    <cellStyle name="20% - Акцент4 2 6 2 2 4" xfId="18881"/>
    <cellStyle name="20% - Акцент4 2 6 2 2 5" xfId="18882"/>
    <cellStyle name="20% - Акцент4 2 6 2 2 6" xfId="18883"/>
    <cellStyle name="20% - Акцент4 2 6 2 2 7" xfId="18884"/>
    <cellStyle name="20% - Акцент4 2 6 2 2 8" xfId="18885"/>
    <cellStyle name="20% - Акцент4 2 6 2 2 9" xfId="18886"/>
    <cellStyle name="20% - Акцент4 2 6 2 3" xfId="18887"/>
    <cellStyle name="20% - Акцент4 2 6 2 3 2" xfId="18888"/>
    <cellStyle name="20% - Акцент4 2 6 2 3 2 2" xfId="18889"/>
    <cellStyle name="20% - Акцент4 2 6 2 3 3" xfId="18890"/>
    <cellStyle name="20% - Акцент4 2 6 2 3 4" xfId="18891"/>
    <cellStyle name="20% - Акцент4 2 6 2 3 5" xfId="18892"/>
    <cellStyle name="20% - Акцент4 2 6 2 3 6" xfId="18893"/>
    <cellStyle name="20% - Акцент4 2 6 2 3 7" xfId="18894"/>
    <cellStyle name="20% - Акцент4 2 6 2 4" xfId="18895"/>
    <cellStyle name="20% - Акцент4 2 6 2 4 2" xfId="18896"/>
    <cellStyle name="20% - Акцент4 2 6 2 5" xfId="18897"/>
    <cellStyle name="20% - Акцент4 2 6 2 6" xfId="18898"/>
    <cellStyle name="20% - Акцент4 2 6 2 7" xfId="18899"/>
    <cellStyle name="20% - Акцент4 2 6 2 8" xfId="18900"/>
    <cellStyle name="20% - Акцент4 2 6 2 9" xfId="18901"/>
    <cellStyle name="20% - Акцент4 2 6 3" xfId="18902"/>
    <cellStyle name="20% - Акцент4 2 6 3 10" xfId="18903"/>
    <cellStyle name="20% - Акцент4 2 6 3 2" xfId="18904"/>
    <cellStyle name="20% - Акцент4 2 6 3 2 2" xfId="18905"/>
    <cellStyle name="20% - Акцент4 2 6 3 2 2 2" xfId="18906"/>
    <cellStyle name="20% - Акцент4 2 6 3 2 2 2 2" xfId="18907"/>
    <cellStyle name="20% - Акцент4 2 6 3 2 2 3" xfId="18908"/>
    <cellStyle name="20% - Акцент4 2 6 3 2 2 4" xfId="18909"/>
    <cellStyle name="20% - Акцент4 2 6 3 2 2 5" xfId="18910"/>
    <cellStyle name="20% - Акцент4 2 6 3 2 2 6" xfId="18911"/>
    <cellStyle name="20% - Акцент4 2 6 3 2 2 7" xfId="18912"/>
    <cellStyle name="20% - Акцент4 2 6 3 2 3" xfId="18913"/>
    <cellStyle name="20% - Акцент4 2 6 3 2 3 2" xfId="18914"/>
    <cellStyle name="20% - Акцент4 2 6 3 2 4" xfId="18915"/>
    <cellStyle name="20% - Акцент4 2 6 3 2 5" xfId="18916"/>
    <cellStyle name="20% - Акцент4 2 6 3 2 6" xfId="18917"/>
    <cellStyle name="20% - Акцент4 2 6 3 2 7" xfId="18918"/>
    <cellStyle name="20% - Акцент4 2 6 3 2 8" xfId="18919"/>
    <cellStyle name="20% - Акцент4 2 6 3 2 9" xfId="18920"/>
    <cellStyle name="20% - Акцент4 2 6 3 3" xfId="18921"/>
    <cellStyle name="20% - Акцент4 2 6 3 3 2" xfId="18922"/>
    <cellStyle name="20% - Акцент4 2 6 3 3 2 2" xfId="18923"/>
    <cellStyle name="20% - Акцент4 2 6 3 3 3" xfId="18924"/>
    <cellStyle name="20% - Акцент4 2 6 3 3 4" xfId="18925"/>
    <cellStyle name="20% - Акцент4 2 6 3 3 5" xfId="18926"/>
    <cellStyle name="20% - Акцент4 2 6 3 3 6" xfId="18927"/>
    <cellStyle name="20% - Акцент4 2 6 3 3 7" xfId="18928"/>
    <cellStyle name="20% - Акцент4 2 6 3 4" xfId="18929"/>
    <cellStyle name="20% - Акцент4 2 6 3 4 2" xfId="18930"/>
    <cellStyle name="20% - Акцент4 2 6 3 5" xfId="18931"/>
    <cellStyle name="20% - Акцент4 2 6 3 6" xfId="18932"/>
    <cellStyle name="20% - Акцент4 2 6 3 7" xfId="18933"/>
    <cellStyle name="20% - Акцент4 2 6 3 8" xfId="18934"/>
    <cellStyle name="20% - Акцент4 2 6 3 9" xfId="18935"/>
    <cellStyle name="20% - Акцент4 2 6 4" xfId="18936"/>
    <cellStyle name="20% - Акцент4 2 6 4 10" xfId="18937"/>
    <cellStyle name="20% - Акцент4 2 6 4 2" xfId="18938"/>
    <cellStyle name="20% - Акцент4 2 6 4 2 2" xfId="18939"/>
    <cellStyle name="20% - Акцент4 2 6 4 2 2 2" xfId="18940"/>
    <cellStyle name="20% - Акцент4 2 6 4 2 2 2 2" xfId="18941"/>
    <cellStyle name="20% - Акцент4 2 6 4 2 2 3" xfId="18942"/>
    <cellStyle name="20% - Акцент4 2 6 4 2 2 4" xfId="18943"/>
    <cellStyle name="20% - Акцент4 2 6 4 2 2 5" xfId="18944"/>
    <cellStyle name="20% - Акцент4 2 6 4 2 2 6" xfId="18945"/>
    <cellStyle name="20% - Акцент4 2 6 4 2 2 7" xfId="18946"/>
    <cellStyle name="20% - Акцент4 2 6 4 2 3" xfId="18947"/>
    <cellStyle name="20% - Акцент4 2 6 4 2 3 2" xfId="18948"/>
    <cellStyle name="20% - Акцент4 2 6 4 2 4" xfId="18949"/>
    <cellStyle name="20% - Акцент4 2 6 4 2 5" xfId="18950"/>
    <cellStyle name="20% - Акцент4 2 6 4 2 6" xfId="18951"/>
    <cellStyle name="20% - Акцент4 2 6 4 2 7" xfId="18952"/>
    <cellStyle name="20% - Акцент4 2 6 4 2 8" xfId="18953"/>
    <cellStyle name="20% - Акцент4 2 6 4 2 9" xfId="18954"/>
    <cellStyle name="20% - Акцент4 2 6 4 3" xfId="18955"/>
    <cellStyle name="20% - Акцент4 2 6 4 3 2" xfId="18956"/>
    <cellStyle name="20% - Акцент4 2 6 4 3 2 2" xfId="18957"/>
    <cellStyle name="20% - Акцент4 2 6 4 3 3" xfId="18958"/>
    <cellStyle name="20% - Акцент4 2 6 4 3 4" xfId="18959"/>
    <cellStyle name="20% - Акцент4 2 6 4 3 5" xfId="18960"/>
    <cellStyle name="20% - Акцент4 2 6 4 3 6" xfId="18961"/>
    <cellStyle name="20% - Акцент4 2 6 4 3 7" xfId="18962"/>
    <cellStyle name="20% - Акцент4 2 6 4 4" xfId="18963"/>
    <cellStyle name="20% - Акцент4 2 6 4 4 2" xfId="18964"/>
    <cellStyle name="20% - Акцент4 2 6 4 5" xfId="18965"/>
    <cellStyle name="20% - Акцент4 2 6 4 6" xfId="18966"/>
    <cellStyle name="20% - Акцент4 2 6 4 7" xfId="18967"/>
    <cellStyle name="20% - Акцент4 2 6 4 8" xfId="18968"/>
    <cellStyle name="20% - Акцент4 2 6 4 9" xfId="18969"/>
    <cellStyle name="20% - Акцент4 2 6 5" xfId="18970"/>
    <cellStyle name="20% - Акцент4 2 6 5 2" xfId="18971"/>
    <cellStyle name="20% - Акцент4 2 6 5 2 2" xfId="18972"/>
    <cellStyle name="20% - Акцент4 2 6 5 2 2 2" xfId="18973"/>
    <cellStyle name="20% - Акцент4 2 6 5 2 3" xfId="18974"/>
    <cellStyle name="20% - Акцент4 2 6 5 2 4" xfId="18975"/>
    <cellStyle name="20% - Акцент4 2 6 5 2 5" xfId="18976"/>
    <cellStyle name="20% - Акцент4 2 6 5 2 6" xfId="18977"/>
    <cellStyle name="20% - Акцент4 2 6 5 2 7" xfId="18978"/>
    <cellStyle name="20% - Акцент4 2 6 5 3" xfId="18979"/>
    <cellStyle name="20% - Акцент4 2 6 5 3 2" xfId="18980"/>
    <cellStyle name="20% - Акцент4 2 6 5 4" xfId="18981"/>
    <cellStyle name="20% - Акцент4 2 6 5 5" xfId="18982"/>
    <cellStyle name="20% - Акцент4 2 6 5 6" xfId="18983"/>
    <cellStyle name="20% - Акцент4 2 6 5 7" xfId="18984"/>
    <cellStyle name="20% - Акцент4 2 6 5 8" xfId="18985"/>
    <cellStyle name="20% - Акцент4 2 6 5 9" xfId="18986"/>
    <cellStyle name="20% - Акцент4 2 6 6" xfId="18987"/>
    <cellStyle name="20% - Акцент4 2 6 6 2" xfId="18988"/>
    <cellStyle name="20% - Акцент4 2 6 6 2 2" xfId="18989"/>
    <cellStyle name="20% - Акцент4 2 6 6 2 2 2" xfId="18990"/>
    <cellStyle name="20% - Акцент4 2 6 6 2 3" xfId="18991"/>
    <cellStyle name="20% - Акцент4 2 6 6 2 4" xfId="18992"/>
    <cellStyle name="20% - Акцент4 2 6 6 2 5" xfId="18993"/>
    <cellStyle name="20% - Акцент4 2 6 6 2 6" xfId="18994"/>
    <cellStyle name="20% - Акцент4 2 6 6 2 7" xfId="18995"/>
    <cellStyle name="20% - Акцент4 2 6 6 3" xfId="18996"/>
    <cellStyle name="20% - Акцент4 2 6 6 3 2" xfId="18997"/>
    <cellStyle name="20% - Акцент4 2 6 6 4" xfId="18998"/>
    <cellStyle name="20% - Акцент4 2 6 6 5" xfId="18999"/>
    <cellStyle name="20% - Акцент4 2 6 6 6" xfId="19000"/>
    <cellStyle name="20% - Акцент4 2 6 6 7" xfId="19001"/>
    <cellStyle name="20% - Акцент4 2 6 6 8" xfId="19002"/>
    <cellStyle name="20% - Акцент4 2 6 6 9" xfId="19003"/>
    <cellStyle name="20% - Акцент4 2 6 7" xfId="19004"/>
    <cellStyle name="20% - Акцент4 2 6 7 2" xfId="19005"/>
    <cellStyle name="20% - Акцент4 2 6 7 2 2" xfId="19006"/>
    <cellStyle name="20% - Акцент4 2 6 7 3" xfId="19007"/>
    <cellStyle name="20% - Акцент4 2 6 7 4" xfId="19008"/>
    <cellStyle name="20% - Акцент4 2 6 7 5" xfId="19009"/>
    <cellStyle name="20% - Акцент4 2 6 7 6" xfId="19010"/>
    <cellStyle name="20% - Акцент4 2 6 7 7" xfId="19011"/>
    <cellStyle name="20% - Акцент4 2 6 8" xfId="19012"/>
    <cellStyle name="20% - Акцент4 2 6 8 2" xfId="19013"/>
    <cellStyle name="20% - Акцент4 2 6 8 2 2" xfId="19014"/>
    <cellStyle name="20% - Акцент4 2 6 8 3" xfId="19015"/>
    <cellStyle name="20% - Акцент4 2 6 8 4" xfId="19016"/>
    <cellStyle name="20% - Акцент4 2 6 8 5" xfId="19017"/>
    <cellStyle name="20% - Акцент4 2 6 8 6" xfId="19018"/>
    <cellStyle name="20% - Акцент4 2 6 9" xfId="19019"/>
    <cellStyle name="20% - Акцент4 2 6 9 2" xfId="19020"/>
    <cellStyle name="20% - Акцент4 2 7" xfId="19021"/>
    <cellStyle name="20% - Акцент4 2 7 10" xfId="19022"/>
    <cellStyle name="20% - Акцент4 2 7 11" xfId="19023"/>
    <cellStyle name="20% - Акцент4 2 7 12" xfId="19024"/>
    <cellStyle name="20% - Акцент4 2 7 13" xfId="19025"/>
    <cellStyle name="20% - Акцент4 2 7 14" xfId="19026"/>
    <cellStyle name="20% - Акцент4 2 7 2" xfId="19027"/>
    <cellStyle name="20% - Акцент4 2 7 2 10" xfId="19028"/>
    <cellStyle name="20% - Акцент4 2 7 2 2" xfId="19029"/>
    <cellStyle name="20% - Акцент4 2 7 2 2 2" xfId="19030"/>
    <cellStyle name="20% - Акцент4 2 7 2 2 2 2" xfId="19031"/>
    <cellStyle name="20% - Акцент4 2 7 2 2 2 2 2" xfId="19032"/>
    <cellStyle name="20% - Акцент4 2 7 2 2 2 3" xfId="19033"/>
    <cellStyle name="20% - Акцент4 2 7 2 2 2 4" xfId="19034"/>
    <cellStyle name="20% - Акцент4 2 7 2 2 2 5" xfId="19035"/>
    <cellStyle name="20% - Акцент4 2 7 2 2 2 6" xfId="19036"/>
    <cellStyle name="20% - Акцент4 2 7 2 2 2 7" xfId="19037"/>
    <cellStyle name="20% - Акцент4 2 7 2 2 3" xfId="19038"/>
    <cellStyle name="20% - Акцент4 2 7 2 2 3 2" xfId="19039"/>
    <cellStyle name="20% - Акцент4 2 7 2 2 4" xfId="19040"/>
    <cellStyle name="20% - Акцент4 2 7 2 2 5" xfId="19041"/>
    <cellStyle name="20% - Акцент4 2 7 2 2 6" xfId="19042"/>
    <cellStyle name="20% - Акцент4 2 7 2 2 7" xfId="19043"/>
    <cellStyle name="20% - Акцент4 2 7 2 2 8" xfId="19044"/>
    <cellStyle name="20% - Акцент4 2 7 2 2 9" xfId="19045"/>
    <cellStyle name="20% - Акцент4 2 7 2 3" xfId="19046"/>
    <cellStyle name="20% - Акцент4 2 7 2 3 2" xfId="19047"/>
    <cellStyle name="20% - Акцент4 2 7 2 3 2 2" xfId="19048"/>
    <cellStyle name="20% - Акцент4 2 7 2 3 3" xfId="19049"/>
    <cellStyle name="20% - Акцент4 2 7 2 3 4" xfId="19050"/>
    <cellStyle name="20% - Акцент4 2 7 2 3 5" xfId="19051"/>
    <cellStyle name="20% - Акцент4 2 7 2 3 6" xfId="19052"/>
    <cellStyle name="20% - Акцент4 2 7 2 3 7" xfId="19053"/>
    <cellStyle name="20% - Акцент4 2 7 2 4" xfId="19054"/>
    <cellStyle name="20% - Акцент4 2 7 2 4 2" xfId="19055"/>
    <cellStyle name="20% - Акцент4 2 7 2 5" xfId="19056"/>
    <cellStyle name="20% - Акцент4 2 7 2 6" xfId="19057"/>
    <cellStyle name="20% - Акцент4 2 7 2 7" xfId="19058"/>
    <cellStyle name="20% - Акцент4 2 7 2 8" xfId="19059"/>
    <cellStyle name="20% - Акцент4 2 7 2 9" xfId="19060"/>
    <cellStyle name="20% - Акцент4 2 7 3" xfId="19061"/>
    <cellStyle name="20% - Акцент4 2 7 3 10" xfId="19062"/>
    <cellStyle name="20% - Акцент4 2 7 3 2" xfId="19063"/>
    <cellStyle name="20% - Акцент4 2 7 3 2 2" xfId="19064"/>
    <cellStyle name="20% - Акцент4 2 7 3 2 2 2" xfId="19065"/>
    <cellStyle name="20% - Акцент4 2 7 3 2 2 2 2" xfId="19066"/>
    <cellStyle name="20% - Акцент4 2 7 3 2 2 3" xfId="19067"/>
    <cellStyle name="20% - Акцент4 2 7 3 2 2 4" xfId="19068"/>
    <cellStyle name="20% - Акцент4 2 7 3 2 2 5" xfId="19069"/>
    <cellStyle name="20% - Акцент4 2 7 3 2 2 6" xfId="19070"/>
    <cellStyle name="20% - Акцент4 2 7 3 2 2 7" xfId="19071"/>
    <cellStyle name="20% - Акцент4 2 7 3 2 3" xfId="19072"/>
    <cellStyle name="20% - Акцент4 2 7 3 2 3 2" xfId="19073"/>
    <cellStyle name="20% - Акцент4 2 7 3 2 4" xfId="19074"/>
    <cellStyle name="20% - Акцент4 2 7 3 2 5" xfId="19075"/>
    <cellStyle name="20% - Акцент4 2 7 3 2 6" xfId="19076"/>
    <cellStyle name="20% - Акцент4 2 7 3 2 7" xfId="19077"/>
    <cellStyle name="20% - Акцент4 2 7 3 2 8" xfId="19078"/>
    <cellStyle name="20% - Акцент4 2 7 3 2 9" xfId="19079"/>
    <cellStyle name="20% - Акцент4 2 7 3 3" xfId="19080"/>
    <cellStyle name="20% - Акцент4 2 7 3 3 2" xfId="19081"/>
    <cellStyle name="20% - Акцент4 2 7 3 3 2 2" xfId="19082"/>
    <cellStyle name="20% - Акцент4 2 7 3 3 3" xfId="19083"/>
    <cellStyle name="20% - Акцент4 2 7 3 3 4" xfId="19084"/>
    <cellStyle name="20% - Акцент4 2 7 3 3 5" xfId="19085"/>
    <cellStyle name="20% - Акцент4 2 7 3 3 6" xfId="19086"/>
    <cellStyle name="20% - Акцент4 2 7 3 3 7" xfId="19087"/>
    <cellStyle name="20% - Акцент4 2 7 3 4" xfId="19088"/>
    <cellStyle name="20% - Акцент4 2 7 3 4 2" xfId="19089"/>
    <cellStyle name="20% - Акцент4 2 7 3 5" xfId="19090"/>
    <cellStyle name="20% - Акцент4 2 7 3 6" xfId="19091"/>
    <cellStyle name="20% - Акцент4 2 7 3 7" xfId="19092"/>
    <cellStyle name="20% - Акцент4 2 7 3 8" xfId="19093"/>
    <cellStyle name="20% - Акцент4 2 7 3 9" xfId="19094"/>
    <cellStyle name="20% - Акцент4 2 7 4" xfId="19095"/>
    <cellStyle name="20% - Акцент4 2 7 4 10" xfId="19096"/>
    <cellStyle name="20% - Акцент4 2 7 4 2" xfId="19097"/>
    <cellStyle name="20% - Акцент4 2 7 4 2 2" xfId="19098"/>
    <cellStyle name="20% - Акцент4 2 7 4 2 2 2" xfId="19099"/>
    <cellStyle name="20% - Акцент4 2 7 4 2 2 2 2" xfId="19100"/>
    <cellStyle name="20% - Акцент4 2 7 4 2 2 3" xfId="19101"/>
    <cellStyle name="20% - Акцент4 2 7 4 2 2 4" xfId="19102"/>
    <cellStyle name="20% - Акцент4 2 7 4 2 2 5" xfId="19103"/>
    <cellStyle name="20% - Акцент4 2 7 4 2 2 6" xfId="19104"/>
    <cellStyle name="20% - Акцент4 2 7 4 2 2 7" xfId="19105"/>
    <cellStyle name="20% - Акцент4 2 7 4 2 3" xfId="19106"/>
    <cellStyle name="20% - Акцент4 2 7 4 2 3 2" xfId="19107"/>
    <cellStyle name="20% - Акцент4 2 7 4 2 4" xfId="19108"/>
    <cellStyle name="20% - Акцент4 2 7 4 2 5" xfId="19109"/>
    <cellStyle name="20% - Акцент4 2 7 4 2 6" xfId="19110"/>
    <cellStyle name="20% - Акцент4 2 7 4 2 7" xfId="19111"/>
    <cellStyle name="20% - Акцент4 2 7 4 2 8" xfId="19112"/>
    <cellStyle name="20% - Акцент4 2 7 4 2 9" xfId="19113"/>
    <cellStyle name="20% - Акцент4 2 7 4 3" xfId="19114"/>
    <cellStyle name="20% - Акцент4 2 7 4 3 2" xfId="19115"/>
    <cellStyle name="20% - Акцент4 2 7 4 3 2 2" xfId="19116"/>
    <cellStyle name="20% - Акцент4 2 7 4 3 3" xfId="19117"/>
    <cellStyle name="20% - Акцент4 2 7 4 3 4" xfId="19118"/>
    <cellStyle name="20% - Акцент4 2 7 4 3 5" xfId="19119"/>
    <cellStyle name="20% - Акцент4 2 7 4 3 6" xfId="19120"/>
    <cellStyle name="20% - Акцент4 2 7 4 3 7" xfId="19121"/>
    <cellStyle name="20% - Акцент4 2 7 4 4" xfId="19122"/>
    <cellStyle name="20% - Акцент4 2 7 4 4 2" xfId="19123"/>
    <cellStyle name="20% - Акцент4 2 7 4 5" xfId="19124"/>
    <cellStyle name="20% - Акцент4 2 7 4 6" xfId="19125"/>
    <cellStyle name="20% - Акцент4 2 7 4 7" xfId="19126"/>
    <cellStyle name="20% - Акцент4 2 7 4 8" xfId="19127"/>
    <cellStyle name="20% - Акцент4 2 7 4 9" xfId="19128"/>
    <cellStyle name="20% - Акцент4 2 7 5" xfId="19129"/>
    <cellStyle name="20% - Акцент4 2 7 5 2" xfId="19130"/>
    <cellStyle name="20% - Акцент4 2 7 5 2 2" xfId="19131"/>
    <cellStyle name="20% - Акцент4 2 7 5 2 2 2" xfId="19132"/>
    <cellStyle name="20% - Акцент4 2 7 5 2 3" xfId="19133"/>
    <cellStyle name="20% - Акцент4 2 7 5 2 4" xfId="19134"/>
    <cellStyle name="20% - Акцент4 2 7 5 2 5" xfId="19135"/>
    <cellStyle name="20% - Акцент4 2 7 5 2 6" xfId="19136"/>
    <cellStyle name="20% - Акцент4 2 7 5 2 7" xfId="19137"/>
    <cellStyle name="20% - Акцент4 2 7 5 3" xfId="19138"/>
    <cellStyle name="20% - Акцент4 2 7 5 3 2" xfId="19139"/>
    <cellStyle name="20% - Акцент4 2 7 5 4" xfId="19140"/>
    <cellStyle name="20% - Акцент4 2 7 5 5" xfId="19141"/>
    <cellStyle name="20% - Акцент4 2 7 5 6" xfId="19142"/>
    <cellStyle name="20% - Акцент4 2 7 5 7" xfId="19143"/>
    <cellStyle name="20% - Акцент4 2 7 5 8" xfId="19144"/>
    <cellStyle name="20% - Акцент4 2 7 5 9" xfId="19145"/>
    <cellStyle name="20% - Акцент4 2 7 6" xfId="19146"/>
    <cellStyle name="20% - Акцент4 2 7 6 2" xfId="19147"/>
    <cellStyle name="20% - Акцент4 2 7 6 2 2" xfId="19148"/>
    <cellStyle name="20% - Акцент4 2 7 6 2 2 2" xfId="19149"/>
    <cellStyle name="20% - Акцент4 2 7 6 2 3" xfId="19150"/>
    <cellStyle name="20% - Акцент4 2 7 6 2 4" xfId="19151"/>
    <cellStyle name="20% - Акцент4 2 7 6 2 5" xfId="19152"/>
    <cellStyle name="20% - Акцент4 2 7 6 2 6" xfId="19153"/>
    <cellStyle name="20% - Акцент4 2 7 6 2 7" xfId="19154"/>
    <cellStyle name="20% - Акцент4 2 7 6 3" xfId="19155"/>
    <cellStyle name="20% - Акцент4 2 7 6 3 2" xfId="19156"/>
    <cellStyle name="20% - Акцент4 2 7 6 4" xfId="19157"/>
    <cellStyle name="20% - Акцент4 2 7 6 5" xfId="19158"/>
    <cellStyle name="20% - Акцент4 2 7 6 6" xfId="19159"/>
    <cellStyle name="20% - Акцент4 2 7 6 7" xfId="19160"/>
    <cellStyle name="20% - Акцент4 2 7 6 8" xfId="19161"/>
    <cellStyle name="20% - Акцент4 2 7 6 9" xfId="19162"/>
    <cellStyle name="20% - Акцент4 2 7 7" xfId="19163"/>
    <cellStyle name="20% - Акцент4 2 7 7 2" xfId="19164"/>
    <cellStyle name="20% - Акцент4 2 7 7 2 2" xfId="19165"/>
    <cellStyle name="20% - Акцент4 2 7 7 3" xfId="19166"/>
    <cellStyle name="20% - Акцент4 2 7 7 4" xfId="19167"/>
    <cellStyle name="20% - Акцент4 2 7 7 5" xfId="19168"/>
    <cellStyle name="20% - Акцент4 2 7 7 6" xfId="19169"/>
    <cellStyle name="20% - Акцент4 2 7 7 7" xfId="19170"/>
    <cellStyle name="20% - Акцент4 2 7 8" xfId="19171"/>
    <cellStyle name="20% - Акцент4 2 7 8 2" xfId="19172"/>
    <cellStyle name="20% - Акцент4 2 7 9" xfId="19173"/>
    <cellStyle name="20% - Акцент4 2 8" xfId="19174"/>
    <cellStyle name="20% - Акцент4 2 8 10" xfId="19175"/>
    <cellStyle name="20% - Акцент4 2 8 11" xfId="19176"/>
    <cellStyle name="20% - Акцент4 2 8 12" xfId="19177"/>
    <cellStyle name="20% - Акцент4 2 8 13" xfId="19178"/>
    <cellStyle name="20% - Акцент4 2 8 2" xfId="19179"/>
    <cellStyle name="20% - Акцент4 2 8 2 10" xfId="19180"/>
    <cellStyle name="20% - Акцент4 2 8 2 2" xfId="19181"/>
    <cellStyle name="20% - Акцент4 2 8 2 2 2" xfId="19182"/>
    <cellStyle name="20% - Акцент4 2 8 2 2 2 2" xfId="19183"/>
    <cellStyle name="20% - Акцент4 2 8 2 2 2 2 2" xfId="19184"/>
    <cellStyle name="20% - Акцент4 2 8 2 2 2 3" xfId="19185"/>
    <cellStyle name="20% - Акцент4 2 8 2 2 2 4" xfId="19186"/>
    <cellStyle name="20% - Акцент4 2 8 2 2 2 5" xfId="19187"/>
    <cellStyle name="20% - Акцент4 2 8 2 2 2 6" xfId="19188"/>
    <cellStyle name="20% - Акцент4 2 8 2 2 2 7" xfId="19189"/>
    <cellStyle name="20% - Акцент4 2 8 2 2 3" xfId="19190"/>
    <cellStyle name="20% - Акцент4 2 8 2 2 3 2" xfId="19191"/>
    <cellStyle name="20% - Акцент4 2 8 2 2 4" xfId="19192"/>
    <cellStyle name="20% - Акцент4 2 8 2 2 5" xfId="19193"/>
    <cellStyle name="20% - Акцент4 2 8 2 2 6" xfId="19194"/>
    <cellStyle name="20% - Акцент4 2 8 2 2 7" xfId="19195"/>
    <cellStyle name="20% - Акцент4 2 8 2 2 8" xfId="19196"/>
    <cellStyle name="20% - Акцент4 2 8 2 2 9" xfId="19197"/>
    <cellStyle name="20% - Акцент4 2 8 2 3" xfId="19198"/>
    <cellStyle name="20% - Акцент4 2 8 2 3 2" xfId="19199"/>
    <cellStyle name="20% - Акцент4 2 8 2 3 2 2" xfId="19200"/>
    <cellStyle name="20% - Акцент4 2 8 2 3 3" xfId="19201"/>
    <cellStyle name="20% - Акцент4 2 8 2 3 4" xfId="19202"/>
    <cellStyle name="20% - Акцент4 2 8 2 3 5" xfId="19203"/>
    <cellStyle name="20% - Акцент4 2 8 2 3 6" xfId="19204"/>
    <cellStyle name="20% - Акцент4 2 8 2 3 7" xfId="19205"/>
    <cellStyle name="20% - Акцент4 2 8 2 4" xfId="19206"/>
    <cellStyle name="20% - Акцент4 2 8 2 4 2" xfId="19207"/>
    <cellStyle name="20% - Акцент4 2 8 2 5" xfId="19208"/>
    <cellStyle name="20% - Акцент4 2 8 2 6" xfId="19209"/>
    <cellStyle name="20% - Акцент4 2 8 2 7" xfId="19210"/>
    <cellStyle name="20% - Акцент4 2 8 2 8" xfId="19211"/>
    <cellStyle name="20% - Акцент4 2 8 2 9" xfId="19212"/>
    <cellStyle name="20% - Акцент4 2 8 3" xfId="19213"/>
    <cellStyle name="20% - Акцент4 2 8 3 10" xfId="19214"/>
    <cellStyle name="20% - Акцент4 2 8 3 2" xfId="19215"/>
    <cellStyle name="20% - Акцент4 2 8 3 2 2" xfId="19216"/>
    <cellStyle name="20% - Акцент4 2 8 3 2 2 2" xfId="19217"/>
    <cellStyle name="20% - Акцент4 2 8 3 2 2 2 2" xfId="19218"/>
    <cellStyle name="20% - Акцент4 2 8 3 2 2 3" xfId="19219"/>
    <cellStyle name="20% - Акцент4 2 8 3 2 2 4" xfId="19220"/>
    <cellStyle name="20% - Акцент4 2 8 3 2 2 5" xfId="19221"/>
    <cellStyle name="20% - Акцент4 2 8 3 2 2 6" xfId="19222"/>
    <cellStyle name="20% - Акцент4 2 8 3 2 2 7" xfId="19223"/>
    <cellStyle name="20% - Акцент4 2 8 3 2 3" xfId="19224"/>
    <cellStyle name="20% - Акцент4 2 8 3 2 3 2" xfId="19225"/>
    <cellStyle name="20% - Акцент4 2 8 3 2 4" xfId="19226"/>
    <cellStyle name="20% - Акцент4 2 8 3 2 5" xfId="19227"/>
    <cellStyle name="20% - Акцент4 2 8 3 2 6" xfId="19228"/>
    <cellStyle name="20% - Акцент4 2 8 3 2 7" xfId="19229"/>
    <cellStyle name="20% - Акцент4 2 8 3 2 8" xfId="19230"/>
    <cellStyle name="20% - Акцент4 2 8 3 2 9" xfId="19231"/>
    <cellStyle name="20% - Акцент4 2 8 3 3" xfId="19232"/>
    <cellStyle name="20% - Акцент4 2 8 3 3 2" xfId="19233"/>
    <cellStyle name="20% - Акцент4 2 8 3 3 2 2" xfId="19234"/>
    <cellStyle name="20% - Акцент4 2 8 3 3 3" xfId="19235"/>
    <cellStyle name="20% - Акцент4 2 8 3 3 4" xfId="19236"/>
    <cellStyle name="20% - Акцент4 2 8 3 3 5" xfId="19237"/>
    <cellStyle name="20% - Акцент4 2 8 3 3 6" xfId="19238"/>
    <cellStyle name="20% - Акцент4 2 8 3 3 7" xfId="19239"/>
    <cellStyle name="20% - Акцент4 2 8 3 4" xfId="19240"/>
    <cellStyle name="20% - Акцент4 2 8 3 4 2" xfId="19241"/>
    <cellStyle name="20% - Акцент4 2 8 3 5" xfId="19242"/>
    <cellStyle name="20% - Акцент4 2 8 3 6" xfId="19243"/>
    <cellStyle name="20% - Акцент4 2 8 3 7" xfId="19244"/>
    <cellStyle name="20% - Акцент4 2 8 3 8" xfId="19245"/>
    <cellStyle name="20% - Акцент4 2 8 3 9" xfId="19246"/>
    <cellStyle name="20% - Акцент4 2 8 4" xfId="19247"/>
    <cellStyle name="20% - Акцент4 2 8 4 2" xfId="19248"/>
    <cellStyle name="20% - Акцент4 2 8 4 2 2" xfId="19249"/>
    <cellStyle name="20% - Акцент4 2 8 4 2 2 2" xfId="19250"/>
    <cellStyle name="20% - Акцент4 2 8 4 2 3" xfId="19251"/>
    <cellStyle name="20% - Акцент4 2 8 4 2 4" xfId="19252"/>
    <cellStyle name="20% - Акцент4 2 8 4 2 5" xfId="19253"/>
    <cellStyle name="20% - Акцент4 2 8 4 2 6" xfId="19254"/>
    <cellStyle name="20% - Акцент4 2 8 4 2 7" xfId="19255"/>
    <cellStyle name="20% - Акцент4 2 8 4 3" xfId="19256"/>
    <cellStyle name="20% - Акцент4 2 8 4 3 2" xfId="19257"/>
    <cellStyle name="20% - Акцент4 2 8 4 4" xfId="19258"/>
    <cellStyle name="20% - Акцент4 2 8 4 5" xfId="19259"/>
    <cellStyle name="20% - Акцент4 2 8 4 6" xfId="19260"/>
    <cellStyle name="20% - Акцент4 2 8 4 7" xfId="19261"/>
    <cellStyle name="20% - Акцент4 2 8 4 8" xfId="19262"/>
    <cellStyle name="20% - Акцент4 2 8 4 9" xfId="19263"/>
    <cellStyle name="20% - Акцент4 2 8 5" xfId="19264"/>
    <cellStyle name="20% - Акцент4 2 8 5 2" xfId="19265"/>
    <cellStyle name="20% - Акцент4 2 8 5 2 2" xfId="19266"/>
    <cellStyle name="20% - Акцент4 2 8 5 2 2 2" xfId="19267"/>
    <cellStyle name="20% - Акцент4 2 8 5 2 3" xfId="19268"/>
    <cellStyle name="20% - Акцент4 2 8 5 2 4" xfId="19269"/>
    <cellStyle name="20% - Акцент4 2 8 5 2 5" xfId="19270"/>
    <cellStyle name="20% - Акцент4 2 8 5 2 6" xfId="19271"/>
    <cellStyle name="20% - Акцент4 2 8 5 2 7" xfId="19272"/>
    <cellStyle name="20% - Акцент4 2 8 5 3" xfId="19273"/>
    <cellStyle name="20% - Акцент4 2 8 5 3 2" xfId="19274"/>
    <cellStyle name="20% - Акцент4 2 8 5 4" xfId="19275"/>
    <cellStyle name="20% - Акцент4 2 8 5 5" xfId="19276"/>
    <cellStyle name="20% - Акцент4 2 8 5 6" xfId="19277"/>
    <cellStyle name="20% - Акцент4 2 8 5 7" xfId="19278"/>
    <cellStyle name="20% - Акцент4 2 8 5 8" xfId="19279"/>
    <cellStyle name="20% - Акцент4 2 8 5 9" xfId="19280"/>
    <cellStyle name="20% - Акцент4 2 8 6" xfId="19281"/>
    <cellStyle name="20% - Акцент4 2 8 6 2" xfId="19282"/>
    <cellStyle name="20% - Акцент4 2 8 6 2 2" xfId="19283"/>
    <cellStyle name="20% - Акцент4 2 8 6 3" xfId="19284"/>
    <cellStyle name="20% - Акцент4 2 8 6 4" xfId="19285"/>
    <cellStyle name="20% - Акцент4 2 8 6 5" xfId="19286"/>
    <cellStyle name="20% - Акцент4 2 8 6 6" xfId="19287"/>
    <cellStyle name="20% - Акцент4 2 8 6 7" xfId="19288"/>
    <cellStyle name="20% - Акцент4 2 8 7" xfId="19289"/>
    <cellStyle name="20% - Акцент4 2 8 7 2" xfId="19290"/>
    <cellStyle name="20% - Акцент4 2 8 8" xfId="19291"/>
    <cellStyle name="20% - Акцент4 2 8 9" xfId="19292"/>
    <cellStyle name="20% - Акцент4 2 9" xfId="19293"/>
    <cellStyle name="20% - Акцент4 2 9 10" xfId="19294"/>
    <cellStyle name="20% - Акцент4 2 9 11" xfId="19295"/>
    <cellStyle name="20% - Акцент4 2 9 12" xfId="19296"/>
    <cellStyle name="20% - Акцент4 2 9 13" xfId="19297"/>
    <cellStyle name="20% - Акцент4 2 9 14" xfId="19298"/>
    <cellStyle name="20% - Акцент4 2 9 2" xfId="19299"/>
    <cellStyle name="20% - Акцент4 2 9 2 10" xfId="19300"/>
    <cellStyle name="20% - Акцент4 2 9 2 2" xfId="19301"/>
    <cellStyle name="20% - Акцент4 2 9 2 2 2" xfId="19302"/>
    <cellStyle name="20% - Акцент4 2 9 2 2 2 2" xfId="19303"/>
    <cellStyle name="20% - Акцент4 2 9 2 2 2 2 2" xfId="19304"/>
    <cellStyle name="20% - Акцент4 2 9 2 2 2 3" xfId="19305"/>
    <cellStyle name="20% - Акцент4 2 9 2 2 2 4" xfId="19306"/>
    <cellStyle name="20% - Акцент4 2 9 2 2 2 5" xfId="19307"/>
    <cellStyle name="20% - Акцент4 2 9 2 2 2 6" xfId="19308"/>
    <cellStyle name="20% - Акцент4 2 9 2 2 2 7" xfId="19309"/>
    <cellStyle name="20% - Акцент4 2 9 2 2 3" xfId="19310"/>
    <cellStyle name="20% - Акцент4 2 9 2 2 3 2" xfId="19311"/>
    <cellStyle name="20% - Акцент4 2 9 2 2 4" xfId="19312"/>
    <cellStyle name="20% - Акцент4 2 9 2 2 5" xfId="19313"/>
    <cellStyle name="20% - Акцент4 2 9 2 2 6" xfId="19314"/>
    <cellStyle name="20% - Акцент4 2 9 2 2 7" xfId="19315"/>
    <cellStyle name="20% - Акцент4 2 9 2 2 8" xfId="19316"/>
    <cellStyle name="20% - Акцент4 2 9 2 2 9" xfId="19317"/>
    <cellStyle name="20% - Акцент4 2 9 2 3" xfId="19318"/>
    <cellStyle name="20% - Акцент4 2 9 2 3 2" xfId="19319"/>
    <cellStyle name="20% - Акцент4 2 9 2 3 2 2" xfId="19320"/>
    <cellStyle name="20% - Акцент4 2 9 2 3 3" xfId="19321"/>
    <cellStyle name="20% - Акцент4 2 9 2 3 4" xfId="19322"/>
    <cellStyle name="20% - Акцент4 2 9 2 3 5" xfId="19323"/>
    <cellStyle name="20% - Акцент4 2 9 2 3 6" xfId="19324"/>
    <cellStyle name="20% - Акцент4 2 9 2 3 7" xfId="19325"/>
    <cellStyle name="20% - Акцент4 2 9 2 4" xfId="19326"/>
    <cellStyle name="20% - Акцент4 2 9 2 4 2" xfId="19327"/>
    <cellStyle name="20% - Акцент4 2 9 2 5" xfId="19328"/>
    <cellStyle name="20% - Акцент4 2 9 2 6" xfId="19329"/>
    <cellStyle name="20% - Акцент4 2 9 2 7" xfId="19330"/>
    <cellStyle name="20% - Акцент4 2 9 2 8" xfId="19331"/>
    <cellStyle name="20% - Акцент4 2 9 2 9" xfId="19332"/>
    <cellStyle name="20% - Акцент4 2 9 3" xfId="19333"/>
    <cellStyle name="20% - Акцент4 2 9 3 10" xfId="19334"/>
    <cellStyle name="20% - Акцент4 2 9 3 2" xfId="19335"/>
    <cellStyle name="20% - Акцент4 2 9 3 2 2" xfId="19336"/>
    <cellStyle name="20% - Акцент4 2 9 3 2 2 2" xfId="19337"/>
    <cellStyle name="20% - Акцент4 2 9 3 2 2 2 2" xfId="19338"/>
    <cellStyle name="20% - Акцент4 2 9 3 2 2 3" xfId="19339"/>
    <cellStyle name="20% - Акцент4 2 9 3 2 2 4" xfId="19340"/>
    <cellStyle name="20% - Акцент4 2 9 3 2 2 5" xfId="19341"/>
    <cellStyle name="20% - Акцент4 2 9 3 2 2 6" xfId="19342"/>
    <cellStyle name="20% - Акцент4 2 9 3 2 2 7" xfId="19343"/>
    <cellStyle name="20% - Акцент4 2 9 3 2 3" xfId="19344"/>
    <cellStyle name="20% - Акцент4 2 9 3 2 3 2" xfId="19345"/>
    <cellStyle name="20% - Акцент4 2 9 3 2 4" xfId="19346"/>
    <cellStyle name="20% - Акцент4 2 9 3 2 5" xfId="19347"/>
    <cellStyle name="20% - Акцент4 2 9 3 2 6" xfId="19348"/>
    <cellStyle name="20% - Акцент4 2 9 3 2 7" xfId="19349"/>
    <cellStyle name="20% - Акцент4 2 9 3 2 8" xfId="19350"/>
    <cellStyle name="20% - Акцент4 2 9 3 2 9" xfId="19351"/>
    <cellStyle name="20% - Акцент4 2 9 3 3" xfId="19352"/>
    <cellStyle name="20% - Акцент4 2 9 3 3 2" xfId="19353"/>
    <cellStyle name="20% - Акцент4 2 9 3 3 2 2" xfId="19354"/>
    <cellStyle name="20% - Акцент4 2 9 3 3 3" xfId="19355"/>
    <cellStyle name="20% - Акцент4 2 9 3 3 4" xfId="19356"/>
    <cellStyle name="20% - Акцент4 2 9 3 3 5" xfId="19357"/>
    <cellStyle name="20% - Акцент4 2 9 3 3 6" xfId="19358"/>
    <cellStyle name="20% - Акцент4 2 9 3 3 7" xfId="19359"/>
    <cellStyle name="20% - Акцент4 2 9 3 4" xfId="19360"/>
    <cellStyle name="20% - Акцент4 2 9 3 4 2" xfId="19361"/>
    <cellStyle name="20% - Акцент4 2 9 3 5" xfId="19362"/>
    <cellStyle name="20% - Акцент4 2 9 3 6" xfId="19363"/>
    <cellStyle name="20% - Акцент4 2 9 3 7" xfId="19364"/>
    <cellStyle name="20% - Акцент4 2 9 3 8" xfId="19365"/>
    <cellStyle name="20% - Акцент4 2 9 3 9" xfId="19366"/>
    <cellStyle name="20% - Акцент4 2 9 4" xfId="19367"/>
    <cellStyle name="20% - Акцент4 2 9 4 2" xfId="19368"/>
    <cellStyle name="20% - Акцент4 2 9 4 2 2" xfId="19369"/>
    <cellStyle name="20% - Акцент4 2 9 4 2 2 2" xfId="19370"/>
    <cellStyle name="20% - Акцент4 2 9 4 2 3" xfId="19371"/>
    <cellStyle name="20% - Акцент4 2 9 4 2 4" xfId="19372"/>
    <cellStyle name="20% - Акцент4 2 9 4 2 5" xfId="19373"/>
    <cellStyle name="20% - Акцент4 2 9 4 2 6" xfId="19374"/>
    <cellStyle name="20% - Акцент4 2 9 4 2 7" xfId="19375"/>
    <cellStyle name="20% - Акцент4 2 9 4 3" xfId="19376"/>
    <cellStyle name="20% - Акцент4 2 9 4 3 2" xfId="19377"/>
    <cellStyle name="20% - Акцент4 2 9 4 4" xfId="19378"/>
    <cellStyle name="20% - Акцент4 2 9 4 5" xfId="19379"/>
    <cellStyle name="20% - Акцент4 2 9 4 6" xfId="19380"/>
    <cellStyle name="20% - Акцент4 2 9 4 7" xfId="19381"/>
    <cellStyle name="20% - Акцент4 2 9 4 8" xfId="19382"/>
    <cellStyle name="20% - Акцент4 2 9 4 9" xfId="19383"/>
    <cellStyle name="20% - Акцент4 2 9 5" xfId="19384"/>
    <cellStyle name="20% - Акцент4 2 9 5 2" xfId="19385"/>
    <cellStyle name="20% - Акцент4 2 9 5 2 2" xfId="19386"/>
    <cellStyle name="20% - Акцент4 2 9 5 2 2 2" xfId="19387"/>
    <cellStyle name="20% - Акцент4 2 9 5 2 3" xfId="19388"/>
    <cellStyle name="20% - Акцент4 2 9 5 2 4" xfId="19389"/>
    <cellStyle name="20% - Акцент4 2 9 5 2 5" xfId="19390"/>
    <cellStyle name="20% - Акцент4 2 9 5 2 6" xfId="19391"/>
    <cellStyle name="20% - Акцент4 2 9 5 2 7" xfId="19392"/>
    <cellStyle name="20% - Акцент4 2 9 5 3" xfId="19393"/>
    <cellStyle name="20% - Акцент4 2 9 5 3 2" xfId="19394"/>
    <cellStyle name="20% - Акцент4 2 9 5 4" xfId="19395"/>
    <cellStyle name="20% - Акцент4 2 9 5 5" xfId="19396"/>
    <cellStyle name="20% - Акцент4 2 9 5 6" xfId="19397"/>
    <cellStyle name="20% - Акцент4 2 9 5 7" xfId="19398"/>
    <cellStyle name="20% - Акцент4 2 9 5 8" xfId="19399"/>
    <cellStyle name="20% - Акцент4 2 9 5 9" xfId="19400"/>
    <cellStyle name="20% - Акцент4 2 9 6" xfId="19401"/>
    <cellStyle name="20% - Акцент4 2 9 6 2" xfId="19402"/>
    <cellStyle name="20% - Акцент4 2 9 6 2 2" xfId="19403"/>
    <cellStyle name="20% - Акцент4 2 9 6 2 2 2" xfId="19404"/>
    <cellStyle name="20% - Акцент4 2 9 6 2 3" xfId="19405"/>
    <cellStyle name="20% - Акцент4 2 9 6 2 4" xfId="19406"/>
    <cellStyle name="20% - Акцент4 2 9 6 2 5" xfId="19407"/>
    <cellStyle name="20% - Акцент4 2 9 6 2 6" xfId="19408"/>
    <cellStyle name="20% - Акцент4 2 9 6 2 7" xfId="19409"/>
    <cellStyle name="20% - Акцент4 2 9 6 3" xfId="19410"/>
    <cellStyle name="20% - Акцент4 2 9 6 3 2" xfId="19411"/>
    <cellStyle name="20% - Акцент4 2 9 6 4" xfId="19412"/>
    <cellStyle name="20% - Акцент4 2 9 6 5" xfId="19413"/>
    <cellStyle name="20% - Акцент4 2 9 6 6" xfId="19414"/>
    <cellStyle name="20% - Акцент4 2 9 6 7" xfId="19415"/>
    <cellStyle name="20% - Акцент4 2 9 6 8" xfId="19416"/>
    <cellStyle name="20% - Акцент4 2 9 6 9" xfId="19417"/>
    <cellStyle name="20% - Акцент4 2 9 7" xfId="19418"/>
    <cellStyle name="20% - Акцент4 2 9 7 2" xfId="19419"/>
    <cellStyle name="20% - Акцент4 2 9 7 2 2" xfId="19420"/>
    <cellStyle name="20% - Акцент4 2 9 7 3" xfId="19421"/>
    <cellStyle name="20% - Акцент4 2 9 7 4" xfId="19422"/>
    <cellStyle name="20% - Акцент4 2 9 7 5" xfId="19423"/>
    <cellStyle name="20% - Акцент4 2 9 7 6" xfId="19424"/>
    <cellStyle name="20% - Акцент4 2 9 7 7" xfId="19425"/>
    <cellStyle name="20% - Акцент4 2 9 8" xfId="19426"/>
    <cellStyle name="20% - Акцент4 2 9 8 2" xfId="19427"/>
    <cellStyle name="20% - Акцент4 2 9 9" xfId="19428"/>
    <cellStyle name="20% - Акцент4 3" xfId="19429"/>
    <cellStyle name="20% - Акцент4 3 2" xfId="19430"/>
    <cellStyle name="20% - Акцент4 3 2 2" xfId="19431"/>
    <cellStyle name="20% - Акцент4 3 2 2 10" xfId="19432"/>
    <cellStyle name="20% - Акцент4 3 2 2 11" xfId="19433"/>
    <cellStyle name="20% - Акцент4 3 2 2 2" xfId="19434"/>
    <cellStyle name="20% - Акцент4 3 2 2 2 10" xfId="19435"/>
    <cellStyle name="20% - Акцент4 3 2 2 2 2" xfId="19436"/>
    <cellStyle name="20% - Акцент4 3 2 2 2 2 2" xfId="19437"/>
    <cellStyle name="20% - Акцент4 3 2 2 2 2 2 2" xfId="19438"/>
    <cellStyle name="20% - Акцент4 3 2 2 2 2 2 3" xfId="19439"/>
    <cellStyle name="20% - Акцент4 3 2 2 2 2 3" xfId="19440"/>
    <cellStyle name="20% - Акцент4 3 2 2 2 2 4" xfId="19441"/>
    <cellStyle name="20% - Акцент4 3 2 2 2 2 5" xfId="19442"/>
    <cellStyle name="20% - Акцент4 3 2 2 2 2 6" xfId="19443"/>
    <cellStyle name="20% - Акцент4 3 2 2 2 2 7" xfId="19444"/>
    <cellStyle name="20% - Акцент4 3 2 2 2 3" xfId="19445"/>
    <cellStyle name="20% - Акцент4 3 2 2 2 3 2" xfId="19446"/>
    <cellStyle name="20% - Акцент4 3 2 2 2 3 2 2" xfId="19447"/>
    <cellStyle name="20% - Акцент4 3 2 2 2 3 2 3" xfId="19448"/>
    <cellStyle name="20% - Акцент4 3 2 2 2 3 3" xfId="19449"/>
    <cellStyle name="20% - Акцент4 3 2 2 2 3 4" xfId="19450"/>
    <cellStyle name="20% - Акцент4 3 2 2 2 3 5" xfId="19451"/>
    <cellStyle name="20% - Акцент4 3 2 2 2 3 6" xfId="19452"/>
    <cellStyle name="20% - Акцент4 3 2 2 2 3 7" xfId="19453"/>
    <cellStyle name="20% - Акцент4 3 2 2 2 4" xfId="19454"/>
    <cellStyle name="20% - Акцент4 3 2 2 2 4 2" xfId="19455"/>
    <cellStyle name="20% - Акцент4 3 2 2 2 4 3" xfId="19456"/>
    <cellStyle name="20% - Акцент4 3 2 2 2 5" xfId="19457"/>
    <cellStyle name="20% - Акцент4 3 2 2 2 6" xfId="19458"/>
    <cellStyle name="20% - Акцент4 3 2 2 2 7" xfId="19459"/>
    <cellStyle name="20% - Акцент4 3 2 2 2 8" xfId="19460"/>
    <cellStyle name="20% - Акцент4 3 2 2 2 9" xfId="19461"/>
    <cellStyle name="20% - Акцент4 3 2 2 3" xfId="19462"/>
    <cellStyle name="20% - Акцент4 3 2 2 3 2" xfId="19463"/>
    <cellStyle name="20% - Акцент4 3 2 2 3 2 2" xfId="19464"/>
    <cellStyle name="20% - Акцент4 3 2 2 3 2 3" xfId="19465"/>
    <cellStyle name="20% - Акцент4 3 2 2 3 3" xfId="19466"/>
    <cellStyle name="20% - Акцент4 3 2 2 3 4" xfId="19467"/>
    <cellStyle name="20% - Акцент4 3 2 2 3 5" xfId="19468"/>
    <cellStyle name="20% - Акцент4 3 2 2 3 6" xfId="19469"/>
    <cellStyle name="20% - Акцент4 3 2 2 3 7" xfId="19470"/>
    <cellStyle name="20% - Акцент4 3 2 2 4" xfId="19471"/>
    <cellStyle name="20% - Акцент4 3 2 2 4 2" xfId="19472"/>
    <cellStyle name="20% - Акцент4 3 2 2 4 2 2" xfId="19473"/>
    <cellStyle name="20% - Акцент4 3 2 2 4 2 3" xfId="19474"/>
    <cellStyle name="20% - Акцент4 3 2 2 4 3" xfId="19475"/>
    <cellStyle name="20% - Акцент4 3 2 2 4 4" xfId="19476"/>
    <cellStyle name="20% - Акцент4 3 2 2 4 5" xfId="19477"/>
    <cellStyle name="20% - Акцент4 3 2 2 4 6" xfId="19478"/>
    <cellStyle name="20% - Акцент4 3 2 2 4 7" xfId="19479"/>
    <cellStyle name="20% - Акцент4 3 2 2 5" xfId="19480"/>
    <cellStyle name="20% - Акцент4 3 2 2 5 2" xfId="19481"/>
    <cellStyle name="20% - Акцент4 3 2 2 5 3" xfId="19482"/>
    <cellStyle name="20% - Акцент4 3 2 2 6" xfId="19483"/>
    <cellStyle name="20% - Акцент4 3 2 2 7" xfId="19484"/>
    <cellStyle name="20% - Акцент4 3 2 2 8" xfId="19485"/>
    <cellStyle name="20% - Акцент4 3 2 2 9" xfId="19486"/>
    <cellStyle name="20% - Акцент4 3 2 3" xfId="19487"/>
    <cellStyle name="20% - Акцент4 3 2 3 10" xfId="19488"/>
    <cellStyle name="20% - Акцент4 3 2 3 11" xfId="19489"/>
    <cellStyle name="20% - Акцент4 3 2 3 2" xfId="19490"/>
    <cellStyle name="20% - Акцент4 3 2 3 2 2" xfId="19491"/>
    <cellStyle name="20% - Акцент4 3 2 3 2 2 2" xfId="19492"/>
    <cellStyle name="20% - Акцент4 3 2 3 2 2 2 2" xfId="19493"/>
    <cellStyle name="20% - Акцент4 3 2 3 2 2 3" xfId="19494"/>
    <cellStyle name="20% - Акцент4 3 2 3 2 2 4" xfId="19495"/>
    <cellStyle name="20% - Акцент4 3 2 3 2 2 5" xfId="19496"/>
    <cellStyle name="20% - Акцент4 3 2 3 2 2 6" xfId="19497"/>
    <cellStyle name="20% - Акцент4 3 2 3 2 2 7" xfId="19498"/>
    <cellStyle name="20% - Акцент4 3 2 3 2 3" xfId="19499"/>
    <cellStyle name="20% - Акцент4 3 2 3 2 3 2" xfId="19500"/>
    <cellStyle name="20% - Акцент4 3 2 3 2 4" xfId="19501"/>
    <cellStyle name="20% - Акцент4 3 2 3 2 5" xfId="19502"/>
    <cellStyle name="20% - Акцент4 3 2 3 2 6" xfId="19503"/>
    <cellStyle name="20% - Акцент4 3 2 3 2 7" xfId="19504"/>
    <cellStyle name="20% - Акцент4 3 2 3 2 8" xfId="19505"/>
    <cellStyle name="20% - Акцент4 3 2 3 2 9" xfId="19506"/>
    <cellStyle name="20% - Акцент4 3 2 3 3" xfId="19507"/>
    <cellStyle name="20% - Акцент4 3 2 3 3 2" xfId="19508"/>
    <cellStyle name="20% - Акцент4 3 2 3 3 2 2" xfId="19509"/>
    <cellStyle name="20% - Акцент4 3 2 3 3 2 3" xfId="19510"/>
    <cellStyle name="20% - Акцент4 3 2 3 3 3" xfId="19511"/>
    <cellStyle name="20% - Акцент4 3 2 3 3 4" xfId="19512"/>
    <cellStyle name="20% - Акцент4 3 2 3 3 5" xfId="19513"/>
    <cellStyle name="20% - Акцент4 3 2 3 3 6" xfId="19514"/>
    <cellStyle name="20% - Акцент4 3 2 3 3 7" xfId="19515"/>
    <cellStyle name="20% - Акцент4 3 2 3 4" xfId="19516"/>
    <cellStyle name="20% - Акцент4 3 2 3 4 2" xfId="19517"/>
    <cellStyle name="20% - Акцент4 3 2 3 4 2 2" xfId="19518"/>
    <cellStyle name="20% - Акцент4 3 2 3 4 2 3" xfId="19519"/>
    <cellStyle name="20% - Акцент4 3 2 3 4 3" xfId="19520"/>
    <cellStyle name="20% - Акцент4 3 2 3 4 4" xfId="19521"/>
    <cellStyle name="20% - Акцент4 3 2 3 4 5" xfId="19522"/>
    <cellStyle name="20% - Акцент4 3 2 3 4 6" xfId="19523"/>
    <cellStyle name="20% - Акцент4 3 2 3 4 7" xfId="19524"/>
    <cellStyle name="20% - Акцент4 3 2 3 5" xfId="19525"/>
    <cellStyle name="20% - Акцент4 3 2 3 5 2" xfId="19526"/>
    <cellStyle name="20% - Акцент4 3 2 3 5 3" xfId="19527"/>
    <cellStyle name="20% - Акцент4 3 2 3 6" xfId="19528"/>
    <cellStyle name="20% - Акцент4 3 2 3 7" xfId="19529"/>
    <cellStyle name="20% - Акцент4 3 2 3 8" xfId="19530"/>
    <cellStyle name="20% - Акцент4 3 2 3 9" xfId="19531"/>
    <cellStyle name="20% - Акцент4 3 2 4" xfId="19532"/>
    <cellStyle name="20% - Акцент4 3 2 4 2" xfId="19533"/>
    <cellStyle name="20% - Акцент4 3 2 4 2 2" xfId="19534"/>
    <cellStyle name="20% - Акцент4 3 2 4 2 2 2" xfId="19535"/>
    <cellStyle name="20% - Акцент4 3 2 4 2 3" xfId="19536"/>
    <cellStyle name="20% - Акцент4 3 2 4 2 4" xfId="19537"/>
    <cellStyle name="20% - Акцент4 3 2 4 2 5" xfId="19538"/>
    <cellStyle name="20% - Акцент4 3 2 4 2 6" xfId="19539"/>
    <cellStyle name="20% - Акцент4 3 2 4 2 7" xfId="19540"/>
    <cellStyle name="20% - Акцент4 3 2 4 3" xfId="19541"/>
    <cellStyle name="20% - Акцент4 3 2 4 3 2" xfId="19542"/>
    <cellStyle name="20% - Акцент4 3 2 4 4" xfId="19543"/>
    <cellStyle name="20% - Акцент4 3 2 4 5" xfId="19544"/>
    <cellStyle name="20% - Акцент4 3 2 4 6" xfId="19545"/>
    <cellStyle name="20% - Акцент4 3 2 4 7" xfId="19546"/>
    <cellStyle name="20% - Акцент4 3 2 4 8" xfId="19547"/>
    <cellStyle name="20% - Акцент4 3 2 4 9" xfId="19548"/>
    <cellStyle name="20% - Акцент4 3 2 5" xfId="19549"/>
    <cellStyle name="20% - Акцент4 3 2 6" xfId="19550"/>
    <cellStyle name="20% - Акцент4 3 2 6 2" xfId="19551"/>
    <cellStyle name="20% - Акцент4 3 2 6 2 2" xfId="19552"/>
    <cellStyle name="20% - Акцент4 3 2 6 2 3" xfId="19553"/>
    <cellStyle name="20% - Акцент4 3 2 6 3" xfId="19554"/>
    <cellStyle name="20% - Акцент4 3 2 6 4" xfId="19555"/>
    <cellStyle name="20% - Акцент4 3 2 6 5" xfId="19556"/>
    <cellStyle name="20% - Акцент4 3 2 6 6" xfId="19557"/>
    <cellStyle name="20% - Акцент4 3 2 6 7" xfId="19558"/>
    <cellStyle name="20% - Акцент4 3 2 7" xfId="19559"/>
    <cellStyle name="20% - Акцент4 3 2 8" xfId="19560"/>
    <cellStyle name="20% - Акцент4 3 3" xfId="19561"/>
    <cellStyle name="20% - Акцент4 3 3 10" xfId="19562"/>
    <cellStyle name="20% - Акцент4 3 3 11" xfId="19563"/>
    <cellStyle name="20% - Акцент4 3 3 2" xfId="19564"/>
    <cellStyle name="20% - Акцент4 3 3 2 10" xfId="19565"/>
    <cellStyle name="20% - Акцент4 3 3 2 2" xfId="19566"/>
    <cellStyle name="20% - Акцент4 3 3 2 2 2" xfId="19567"/>
    <cellStyle name="20% - Акцент4 3 3 2 2 2 2" xfId="19568"/>
    <cellStyle name="20% - Акцент4 3 3 2 2 2 3" xfId="19569"/>
    <cellStyle name="20% - Акцент4 3 3 2 2 3" xfId="19570"/>
    <cellStyle name="20% - Акцент4 3 3 2 2 4" xfId="19571"/>
    <cellStyle name="20% - Акцент4 3 3 2 2 5" xfId="19572"/>
    <cellStyle name="20% - Акцент4 3 3 2 2 6" xfId="19573"/>
    <cellStyle name="20% - Акцент4 3 3 2 2 7" xfId="19574"/>
    <cellStyle name="20% - Акцент4 3 3 2 3" xfId="19575"/>
    <cellStyle name="20% - Акцент4 3 3 2 3 2" xfId="19576"/>
    <cellStyle name="20% - Акцент4 3 3 2 3 2 2" xfId="19577"/>
    <cellStyle name="20% - Акцент4 3 3 2 3 2 3" xfId="19578"/>
    <cellStyle name="20% - Акцент4 3 3 2 3 3" xfId="19579"/>
    <cellStyle name="20% - Акцент4 3 3 2 3 4" xfId="19580"/>
    <cellStyle name="20% - Акцент4 3 3 2 3 5" xfId="19581"/>
    <cellStyle name="20% - Акцент4 3 3 2 3 6" xfId="19582"/>
    <cellStyle name="20% - Акцент4 3 3 2 3 7" xfId="19583"/>
    <cellStyle name="20% - Акцент4 3 3 2 4" xfId="19584"/>
    <cellStyle name="20% - Акцент4 3 3 2 4 2" xfId="19585"/>
    <cellStyle name="20% - Акцент4 3 3 2 4 3" xfId="19586"/>
    <cellStyle name="20% - Акцент4 3 3 2 5" xfId="19587"/>
    <cellStyle name="20% - Акцент4 3 3 2 6" xfId="19588"/>
    <cellStyle name="20% - Акцент4 3 3 2 7" xfId="19589"/>
    <cellStyle name="20% - Акцент4 3 3 2 8" xfId="19590"/>
    <cellStyle name="20% - Акцент4 3 3 2 9" xfId="19591"/>
    <cellStyle name="20% - Акцент4 3 3 3" xfId="19592"/>
    <cellStyle name="20% - Акцент4 3 3 3 2" xfId="19593"/>
    <cellStyle name="20% - Акцент4 3 3 3 2 2" xfId="19594"/>
    <cellStyle name="20% - Акцент4 3 3 3 2 3" xfId="19595"/>
    <cellStyle name="20% - Акцент4 3 3 3 3" xfId="19596"/>
    <cellStyle name="20% - Акцент4 3 3 3 4" xfId="19597"/>
    <cellStyle name="20% - Акцент4 3 3 3 5" xfId="19598"/>
    <cellStyle name="20% - Акцент4 3 3 3 6" xfId="19599"/>
    <cellStyle name="20% - Акцент4 3 3 3 7" xfId="19600"/>
    <cellStyle name="20% - Акцент4 3 3 4" xfId="19601"/>
    <cellStyle name="20% - Акцент4 3 3 4 2" xfId="19602"/>
    <cellStyle name="20% - Акцент4 3 3 4 2 2" xfId="19603"/>
    <cellStyle name="20% - Акцент4 3 3 4 2 3" xfId="19604"/>
    <cellStyle name="20% - Акцент4 3 3 4 3" xfId="19605"/>
    <cellStyle name="20% - Акцент4 3 3 4 4" xfId="19606"/>
    <cellStyle name="20% - Акцент4 3 3 4 5" xfId="19607"/>
    <cellStyle name="20% - Акцент4 3 3 4 6" xfId="19608"/>
    <cellStyle name="20% - Акцент4 3 3 4 7" xfId="19609"/>
    <cellStyle name="20% - Акцент4 3 3 5" xfId="19610"/>
    <cellStyle name="20% - Акцент4 3 3 5 2" xfId="19611"/>
    <cellStyle name="20% - Акцент4 3 3 5 3" xfId="19612"/>
    <cellStyle name="20% - Акцент4 3 3 6" xfId="19613"/>
    <cellStyle name="20% - Акцент4 3 3 7" xfId="19614"/>
    <cellStyle name="20% - Акцент4 3 3 8" xfId="19615"/>
    <cellStyle name="20% - Акцент4 3 3 9" xfId="19616"/>
    <cellStyle name="20% - Акцент4 3 4" xfId="19617"/>
    <cellStyle name="20% - Акцент4 3 4 10" xfId="19618"/>
    <cellStyle name="20% - Акцент4 3 4 11" xfId="19619"/>
    <cellStyle name="20% - Акцент4 3 4 2" xfId="19620"/>
    <cellStyle name="20% - Акцент4 3 4 2 2" xfId="19621"/>
    <cellStyle name="20% - Акцент4 3 4 2 2 2" xfId="19622"/>
    <cellStyle name="20% - Акцент4 3 4 2 2 2 2" xfId="19623"/>
    <cellStyle name="20% - Акцент4 3 4 2 2 3" xfId="19624"/>
    <cellStyle name="20% - Акцент4 3 4 2 2 4" xfId="19625"/>
    <cellStyle name="20% - Акцент4 3 4 2 2 5" xfId="19626"/>
    <cellStyle name="20% - Акцент4 3 4 2 2 6" xfId="19627"/>
    <cellStyle name="20% - Акцент4 3 4 2 2 7" xfId="19628"/>
    <cellStyle name="20% - Акцент4 3 4 2 3" xfId="19629"/>
    <cellStyle name="20% - Акцент4 3 4 2 3 2" xfId="19630"/>
    <cellStyle name="20% - Акцент4 3 4 2 4" xfId="19631"/>
    <cellStyle name="20% - Акцент4 3 4 2 5" xfId="19632"/>
    <cellStyle name="20% - Акцент4 3 4 2 6" xfId="19633"/>
    <cellStyle name="20% - Акцент4 3 4 2 7" xfId="19634"/>
    <cellStyle name="20% - Акцент4 3 4 2 8" xfId="19635"/>
    <cellStyle name="20% - Акцент4 3 4 2 9" xfId="19636"/>
    <cellStyle name="20% - Акцент4 3 4 3" xfId="19637"/>
    <cellStyle name="20% - Акцент4 3 4 3 2" xfId="19638"/>
    <cellStyle name="20% - Акцент4 3 4 3 2 2" xfId="19639"/>
    <cellStyle name="20% - Акцент4 3 4 3 2 3" xfId="19640"/>
    <cellStyle name="20% - Акцент4 3 4 3 3" xfId="19641"/>
    <cellStyle name="20% - Акцент4 3 4 3 4" xfId="19642"/>
    <cellStyle name="20% - Акцент4 3 4 3 5" xfId="19643"/>
    <cellStyle name="20% - Акцент4 3 4 3 6" xfId="19644"/>
    <cellStyle name="20% - Акцент4 3 4 3 7" xfId="19645"/>
    <cellStyle name="20% - Акцент4 3 4 4" xfId="19646"/>
    <cellStyle name="20% - Акцент4 3 4 4 2" xfId="19647"/>
    <cellStyle name="20% - Акцент4 3 4 4 2 2" xfId="19648"/>
    <cellStyle name="20% - Акцент4 3 4 4 2 3" xfId="19649"/>
    <cellStyle name="20% - Акцент4 3 4 4 3" xfId="19650"/>
    <cellStyle name="20% - Акцент4 3 4 4 4" xfId="19651"/>
    <cellStyle name="20% - Акцент4 3 4 4 5" xfId="19652"/>
    <cellStyle name="20% - Акцент4 3 4 4 6" xfId="19653"/>
    <cellStyle name="20% - Акцент4 3 4 4 7" xfId="19654"/>
    <cellStyle name="20% - Акцент4 3 4 5" xfId="19655"/>
    <cellStyle name="20% - Акцент4 3 4 5 2" xfId="19656"/>
    <cellStyle name="20% - Акцент4 3 4 5 3" xfId="19657"/>
    <cellStyle name="20% - Акцент4 3 4 6" xfId="19658"/>
    <cellStyle name="20% - Акцент4 3 4 7" xfId="19659"/>
    <cellStyle name="20% - Акцент4 3 4 8" xfId="19660"/>
    <cellStyle name="20% - Акцент4 3 4 9" xfId="19661"/>
    <cellStyle name="20% - Акцент4 3 5" xfId="19662"/>
    <cellStyle name="20% - Акцент4 3 5 2" xfId="19663"/>
    <cellStyle name="20% - Акцент4 3 5 2 2" xfId="19664"/>
    <cellStyle name="20% - Акцент4 3 5 2 2 2" xfId="19665"/>
    <cellStyle name="20% - Акцент4 3 5 2 3" xfId="19666"/>
    <cellStyle name="20% - Акцент4 3 5 2 4" xfId="19667"/>
    <cellStyle name="20% - Акцент4 3 5 2 5" xfId="19668"/>
    <cellStyle name="20% - Акцент4 3 5 2 6" xfId="19669"/>
    <cellStyle name="20% - Акцент4 3 5 2 7" xfId="19670"/>
    <cellStyle name="20% - Акцент4 3 5 3" xfId="19671"/>
    <cellStyle name="20% - Акцент4 3 5 3 2" xfId="19672"/>
    <cellStyle name="20% - Акцент4 3 5 4" xfId="19673"/>
    <cellStyle name="20% - Акцент4 3 5 5" xfId="19674"/>
    <cellStyle name="20% - Акцент4 3 5 6" xfId="19675"/>
    <cellStyle name="20% - Акцент4 3 5 7" xfId="19676"/>
    <cellStyle name="20% - Акцент4 3 5 8" xfId="19677"/>
    <cellStyle name="20% - Акцент4 3 5 9" xfId="19678"/>
    <cellStyle name="20% - Акцент4 3 6" xfId="19679"/>
    <cellStyle name="20% - Акцент4 3 7" xfId="19680"/>
    <cellStyle name="20% - Акцент4 3 7 2" xfId="19681"/>
    <cellStyle name="20% - Акцент4 3 7 2 2" xfId="19682"/>
    <cellStyle name="20% - Акцент4 3 7 2 3" xfId="19683"/>
    <cellStyle name="20% - Акцент4 3 7 3" xfId="19684"/>
    <cellStyle name="20% - Акцент4 3 7 4" xfId="19685"/>
    <cellStyle name="20% - Акцент4 3 7 5" xfId="19686"/>
    <cellStyle name="20% - Акцент4 3 7 6" xfId="19687"/>
    <cellStyle name="20% - Акцент4 3 7 7" xfId="19688"/>
    <cellStyle name="20% - Акцент4 3 8" xfId="19689"/>
    <cellStyle name="20% - Акцент4 3 8 2" xfId="19690"/>
    <cellStyle name="20% - Акцент4 3 8 2 2" xfId="19691"/>
    <cellStyle name="20% - Акцент4 3 8 3" xfId="19692"/>
    <cellStyle name="20% - Акцент4 3 8 4" xfId="19693"/>
    <cellStyle name="20% - Акцент4 3 8 5" xfId="19694"/>
    <cellStyle name="20% - Акцент4 3 8 6" xfId="19695"/>
    <cellStyle name="20% - Акцент4 3 8 7" xfId="19696"/>
    <cellStyle name="20% - Акцент4 3 9" xfId="19697"/>
    <cellStyle name="20% - Акцент4 4" xfId="19698"/>
    <cellStyle name="20% - Акцент4 4 2" xfId="19699"/>
    <cellStyle name="20% - Акцент4 4 2 10" xfId="19700"/>
    <cellStyle name="20% - Акцент4 4 2 11" xfId="19701"/>
    <cellStyle name="20% - Акцент4 4 2 12" xfId="19702"/>
    <cellStyle name="20% - Акцент4 4 2 2" xfId="19703"/>
    <cellStyle name="20% - Акцент4 4 2 2 10" xfId="19704"/>
    <cellStyle name="20% - Акцент4 4 2 2 11" xfId="19705"/>
    <cellStyle name="20% - Акцент4 4 2 2 2" xfId="19706"/>
    <cellStyle name="20% - Акцент4 4 2 2 2 2" xfId="19707"/>
    <cellStyle name="20% - Акцент4 4 2 2 2 2 2" xfId="19708"/>
    <cellStyle name="20% - Акцент4 4 2 2 2 2 3" xfId="19709"/>
    <cellStyle name="20% - Акцент4 4 2 2 2 2 4" xfId="19710"/>
    <cellStyle name="20% - Акцент4 4 2 2 2 3" xfId="19711"/>
    <cellStyle name="20% - Акцент4 4 2 2 2 4" xfId="19712"/>
    <cellStyle name="20% - Акцент4 4 2 2 2 5" xfId="19713"/>
    <cellStyle name="20% - Акцент4 4 2 2 2 6" xfId="19714"/>
    <cellStyle name="20% - Акцент4 4 2 2 2 7" xfId="19715"/>
    <cellStyle name="20% - Акцент4 4 2 2 2 8" xfId="19716"/>
    <cellStyle name="20% - Акцент4 4 2 2 3" xfId="19717"/>
    <cellStyle name="20% - Акцент4 4 2 2 3 2" xfId="19718"/>
    <cellStyle name="20% - Акцент4 4 2 2 3 2 2" xfId="19719"/>
    <cellStyle name="20% - Акцент4 4 2 2 3 2 3" xfId="19720"/>
    <cellStyle name="20% - Акцент4 4 2 2 3 3" xfId="19721"/>
    <cellStyle name="20% - Акцент4 4 2 2 3 4" xfId="19722"/>
    <cellStyle name="20% - Акцент4 4 2 2 3 5" xfId="19723"/>
    <cellStyle name="20% - Акцент4 4 2 2 3 6" xfId="19724"/>
    <cellStyle name="20% - Акцент4 4 2 2 3 7" xfId="19725"/>
    <cellStyle name="20% - Акцент4 4 2 2 4" xfId="19726"/>
    <cellStyle name="20% - Акцент4 4 2 2 4 2" xfId="19727"/>
    <cellStyle name="20% - Акцент4 4 2 2 4 2 2" xfId="19728"/>
    <cellStyle name="20% - Акцент4 4 2 2 4 2 3" xfId="19729"/>
    <cellStyle name="20% - Акцент4 4 2 2 4 3" xfId="19730"/>
    <cellStyle name="20% - Акцент4 4 2 2 4 4" xfId="19731"/>
    <cellStyle name="20% - Акцент4 4 2 2 4 5" xfId="19732"/>
    <cellStyle name="20% - Акцент4 4 2 2 4 6" xfId="19733"/>
    <cellStyle name="20% - Акцент4 4 2 2 4 7" xfId="19734"/>
    <cellStyle name="20% - Акцент4 4 2 2 5" xfId="19735"/>
    <cellStyle name="20% - Акцент4 4 2 2 5 2" xfId="19736"/>
    <cellStyle name="20% - Акцент4 4 2 2 5 3" xfId="19737"/>
    <cellStyle name="20% - Акцент4 4 2 2 6" xfId="19738"/>
    <cellStyle name="20% - Акцент4 4 2 2 7" xfId="19739"/>
    <cellStyle name="20% - Акцент4 4 2 2 8" xfId="19740"/>
    <cellStyle name="20% - Акцент4 4 2 2 9" xfId="19741"/>
    <cellStyle name="20% - Акцент4 4 2 3" xfId="19742"/>
    <cellStyle name="20% - Акцент4 4 2 3 2" xfId="19743"/>
    <cellStyle name="20% - Акцент4 4 2 3 2 2" xfId="19744"/>
    <cellStyle name="20% - Акцент4 4 2 3 2 3" xfId="19745"/>
    <cellStyle name="20% - Акцент4 4 2 3 2 4" xfId="19746"/>
    <cellStyle name="20% - Акцент4 4 2 3 3" xfId="19747"/>
    <cellStyle name="20% - Акцент4 4 2 3 4" xfId="19748"/>
    <cellStyle name="20% - Акцент4 4 2 3 5" xfId="19749"/>
    <cellStyle name="20% - Акцент4 4 2 3 6" xfId="19750"/>
    <cellStyle name="20% - Акцент4 4 2 3 7" xfId="19751"/>
    <cellStyle name="20% - Акцент4 4 2 3 8" xfId="19752"/>
    <cellStyle name="20% - Акцент4 4 2 4" xfId="19753"/>
    <cellStyle name="20% - Акцент4 4 2 4 2" xfId="19754"/>
    <cellStyle name="20% - Акцент4 4 2 4 2 2" xfId="19755"/>
    <cellStyle name="20% - Акцент4 4 2 4 2 3" xfId="19756"/>
    <cellStyle name="20% - Акцент4 4 2 4 3" xfId="19757"/>
    <cellStyle name="20% - Акцент4 4 2 4 4" xfId="19758"/>
    <cellStyle name="20% - Акцент4 4 2 4 5" xfId="19759"/>
    <cellStyle name="20% - Акцент4 4 2 4 6" xfId="19760"/>
    <cellStyle name="20% - Акцент4 4 2 4 7" xfId="19761"/>
    <cellStyle name="20% - Акцент4 4 2 5" xfId="19762"/>
    <cellStyle name="20% - Акцент4 4 2 5 2" xfId="19763"/>
    <cellStyle name="20% - Акцент4 4 2 5 2 2" xfId="19764"/>
    <cellStyle name="20% - Акцент4 4 2 5 2 3" xfId="19765"/>
    <cellStyle name="20% - Акцент4 4 2 5 3" xfId="19766"/>
    <cellStyle name="20% - Акцент4 4 2 5 4" xfId="19767"/>
    <cellStyle name="20% - Акцент4 4 2 5 5" xfId="19768"/>
    <cellStyle name="20% - Акцент4 4 2 5 6" xfId="19769"/>
    <cellStyle name="20% - Акцент4 4 2 5 7" xfId="19770"/>
    <cellStyle name="20% - Акцент4 4 2 6" xfId="19771"/>
    <cellStyle name="20% - Акцент4 4 2 6 2" xfId="19772"/>
    <cellStyle name="20% - Акцент4 4 2 6 3" xfId="19773"/>
    <cellStyle name="20% - Акцент4 4 2 7" xfId="19774"/>
    <cellStyle name="20% - Акцент4 4 2 8" xfId="19775"/>
    <cellStyle name="20% - Акцент4 4 2 9" xfId="19776"/>
    <cellStyle name="20% - Акцент4 4 3" xfId="19777"/>
    <cellStyle name="20% - Акцент4 4 3 10" xfId="19778"/>
    <cellStyle name="20% - Акцент4 4 3 11" xfId="19779"/>
    <cellStyle name="20% - Акцент4 4 3 2" xfId="19780"/>
    <cellStyle name="20% - Акцент4 4 3 2 10" xfId="19781"/>
    <cellStyle name="20% - Акцент4 4 3 2 2" xfId="19782"/>
    <cellStyle name="20% - Акцент4 4 3 2 2 2" xfId="19783"/>
    <cellStyle name="20% - Акцент4 4 3 2 2 2 2" xfId="19784"/>
    <cellStyle name="20% - Акцент4 4 3 2 2 2 3" xfId="19785"/>
    <cellStyle name="20% - Акцент4 4 3 2 2 3" xfId="19786"/>
    <cellStyle name="20% - Акцент4 4 3 2 2 4" xfId="19787"/>
    <cellStyle name="20% - Акцент4 4 3 2 2 5" xfId="19788"/>
    <cellStyle name="20% - Акцент4 4 3 2 2 6" xfId="19789"/>
    <cellStyle name="20% - Акцент4 4 3 2 2 7" xfId="19790"/>
    <cellStyle name="20% - Акцент4 4 3 2 3" xfId="19791"/>
    <cellStyle name="20% - Акцент4 4 3 2 3 2" xfId="19792"/>
    <cellStyle name="20% - Акцент4 4 3 2 3 2 2" xfId="19793"/>
    <cellStyle name="20% - Акцент4 4 3 2 3 2 3" xfId="19794"/>
    <cellStyle name="20% - Акцент4 4 3 2 3 3" xfId="19795"/>
    <cellStyle name="20% - Акцент4 4 3 2 3 4" xfId="19796"/>
    <cellStyle name="20% - Акцент4 4 3 2 3 5" xfId="19797"/>
    <cellStyle name="20% - Акцент4 4 3 2 3 6" xfId="19798"/>
    <cellStyle name="20% - Акцент4 4 3 2 3 7" xfId="19799"/>
    <cellStyle name="20% - Акцент4 4 3 2 4" xfId="19800"/>
    <cellStyle name="20% - Акцент4 4 3 2 4 2" xfId="19801"/>
    <cellStyle name="20% - Акцент4 4 3 2 4 3" xfId="19802"/>
    <cellStyle name="20% - Акцент4 4 3 2 5" xfId="19803"/>
    <cellStyle name="20% - Акцент4 4 3 2 6" xfId="19804"/>
    <cellStyle name="20% - Акцент4 4 3 2 7" xfId="19805"/>
    <cellStyle name="20% - Акцент4 4 3 2 8" xfId="19806"/>
    <cellStyle name="20% - Акцент4 4 3 2 9" xfId="19807"/>
    <cellStyle name="20% - Акцент4 4 3 3" xfId="19808"/>
    <cellStyle name="20% - Акцент4 4 3 3 2" xfId="19809"/>
    <cellStyle name="20% - Акцент4 4 3 3 2 2" xfId="19810"/>
    <cellStyle name="20% - Акцент4 4 3 3 2 3" xfId="19811"/>
    <cellStyle name="20% - Акцент4 4 3 3 3" xfId="19812"/>
    <cellStyle name="20% - Акцент4 4 3 3 4" xfId="19813"/>
    <cellStyle name="20% - Акцент4 4 3 3 5" xfId="19814"/>
    <cellStyle name="20% - Акцент4 4 3 3 6" xfId="19815"/>
    <cellStyle name="20% - Акцент4 4 3 3 7" xfId="19816"/>
    <cellStyle name="20% - Акцент4 4 3 4" xfId="19817"/>
    <cellStyle name="20% - Акцент4 4 3 4 2" xfId="19818"/>
    <cellStyle name="20% - Акцент4 4 3 4 2 2" xfId="19819"/>
    <cellStyle name="20% - Акцент4 4 3 4 2 3" xfId="19820"/>
    <cellStyle name="20% - Акцент4 4 3 4 3" xfId="19821"/>
    <cellStyle name="20% - Акцент4 4 3 4 4" xfId="19822"/>
    <cellStyle name="20% - Акцент4 4 3 4 5" xfId="19823"/>
    <cellStyle name="20% - Акцент4 4 3 4 6" xfId="19824"/>
    <cellStyle name="20% - Акцент4 4 3 4 7" xfId="19825"/>
    <cellStyle name="20% - Акцент4 4 3 5" xfId="19826"/>
    <cellStyle name="20% - Акцент4 4 3 5 2" xfId="19827"/>
    <cellStyle name="20% - Акцент4 4 3 5 3" xfId="19828"/>
    <cellStyle name="20% - Акцент4 4 3 6" xfId="19829"/>
    <cellStyle name="20% - Акцент4 4 3 7" xfId="19830"/>
    <cellStyle name="20% - Акцент4 4 3 8" xfId="19831"/>
    <cellStyle name="20% - Акцент4 4 3 9" xfId="19832"/>
    <cellStyle name="20% - Акцент4 4 4" xfId="19833"/>
    <cellStyle name="20% - Акцент4 4 4 10" xfId="19834"/>
    <cellStyle name="20% - Акцент4 4 4 11" xfId="19835"/>
    <cellStyle name="20% - Акцент4 4 4 2" xfId="19836"/>
    <cellStyle name="20% - Акцент4 4 4 2 2" xfId="19837"/>
    <cellStyle name="20% - Акцент4 4 4 2 2 2" xfId="19838"/>
    <cellStyle name="20% - Акцент4 4 4 2 2 2 2" xfId="19839"/>
    <cellStyle name="20% - Акцент4 4 4 2 2 3" xfId="19840"/>
    <cellStyle name="20% - Акцент4 4 4 2 2 4" xfId="19841"/>
    <cellStyle name="20% - Акцент4 4 4 2 2 5" xfId="19842"/>
    <cellStyle name="20% - Акцент4 4 4 2 2 6" xfId="19843"/>
    <cellStyle name="20% - Акцент4 4 4 2 2 7" xfId="19844"/>
    <cellStyle name="20% - Акцент4 4 4 2 3" xfId="19845"/>
    <cellStyle name="20% - Акцент4 4 4 2 3 2" xfId="19846"/>
    <cellStyle name="20% - Акцент4 4 4 2 4" xfId="19847"/>
    <cellStyle name="20% - Акцент4 4 4 2 5" xfId="19848"/>
    <cellStyle name="20% - Акцент4 4 4 2 6" xfId="19849"/>
    <cellStyle name="20% - Акцент4 4 4 2 7" xfId="19850"/>
    <cellStyle name="20% - Акцент4 4 4 2 8" xfId="19851"/>
    <cellStyle name="20% - Акцент4 4 4 2 9" xfId="19852"/>
    <cellStyle name="20% - Акцент4 4 4 3" xfId="19853"/>
    <cellStyle name="20% - Акцент4 4 4 3 2" xfId="19854"/>
    <cellStyle name="20% - Акцент4 4 4 3 2 2" xfId="19855"/>
    <cellStyle name="20% - Акцент4 4 4 3 2 3" xfId="19856"/>
    <cellStyle name="20% - Акцент4 4 4 3 3" xfId="19857"/>
    <cellStyle name="20% - Акцент4 4 4 3 4" xfId="19858"/>
    <cellStyle name="20% - Акцент4 4 4 3 5" xfId="19859"/>
    <cellStyle name="20% - Акцент4 4 4 3 6" xfId="19860"/>
    <cellStyle name="20% - Акцент4 4 4 3 7" xfId="19861"/>
    <cellStyle name="20% - Акцент4 4 4 4" xfId="19862"/>
    <cellStyle name="20% - Акцент4 4 4 4 2" xfId="19863"/>
    <cellStyle name="20% - Акцент4 4 4 4 2 2" xfId="19864"/>
    <cellStyle name="20% - Акцент4 4 4 4 2 3" xfId="19865"/>
    <cellStyle name="20% - Акцент4 4 4 4 3" xfId="19866"/>
    <cellStyle name="20% - Акцент4 4 4 4 4" xfId="19867"/>
    <cellStyle name="20% - Акцент4 4 4 4 5" xfId="19868"/>
    <cellStyle name="20% - Акцент4 4 4 4 6" xfId="19869"/>
    <cellStyle name="20% - Акцент4 4 4 4 7" xfId="19870"/>
    <cellStyle name="20% - Акцент4 4 4 5" xfId="19871"/>
    <cellStyle name="20% - Акцент4 4 4 5 2" xfId="19872"/>
    <cellStyle name="20% - Акцент4 4 4 5 3" xfId="19873"/>
    <cellStyle name="20% - Акцент4 4 4 6" xfId="19874"/>
    <cellStyle name="20% - Акцент4 4 4 7" xfId="19875"/>
    <cellStyle name="20% - Акцент4 4 4 8" xfId="19876"/>
    <cellStyle name="20% - Акцент4 4 4 9" xfId="19877"/>
    <cellStyle name="20% - Акцент4 4 5" xfId="19878"/>
    <cellStyle name="20% - Акцент4 4 5 2" xfId="19879"/>
    <cellStyle name="20% - Акцент4 4 5 2 2" xfId="19880"/>
    <cellStyle name="20% - Акцент4 4 5 2 2 2" xfId="19881"/>
    <cellStyle name="20% - Акцент4 4 5 2 3" xfId="19882"/>
    <cellStyle name="20% - Акцент4 4 5 2 4" xfId="19883"/>
    <cellStyle name="20% - Акцент4 4 5 2 5" xfId="19884"/>
    <cellStyle name="20% - Акцент4 4 5 2 6" xfId="19885"/>
    <cellStyle name="20% - Акцент4 4 5 2 7" xfId="19886"/>
    <cellStyle name="20% - Акцент4 4 5 3" xfId="19887"/>
    <cellStyle name="20% - Акцент4 4 5 3 2" xfId="19888"/>
    <cellStyle name="20% - Акцент4 4 5 4" xfId="19889"/>
    <cellStyle name="20% - Акцент4 4 5 5" xfId="19890"/>
    <cellStyle name="20% - Акцент4 4 5 6" xfId="19891"/>
    <cellStyle name="20% - Акцент4 4 5 7" xfId="19892"/>
    <cellStyle name="20% - Акцент4 4 5 8" xfId="19893"/>
    <cellStyle name="20% - Акцент4 4 5 9" xfId="19894"/>
    <cellStyle name="20% - Акцент4 4 6" xfId="19895"/>
    <cellStyle name="20% - Акцент4 4 7" xfId="19896"/>
    <cellStyle name="20% - Акцент4 4 7 2" xfId="19897"/>
    <cellStyle name="20% - Акцент4 4 7 2 2" xfId="19898"/>
    <cellStyle name="20% - Акцент4 4 7 2 3" xfId="19899"/>
    <cellStyle name="20% - Акцент4 4 7 3" xfId="19900"/>
    <cellStyle name="20% - Акцент4 4 7 4" xfId="19901"/>
    <cellStyle name="20% - Акцент4 4 7 5" xfId="19902"/>
    <cellStyle name="20% - Акцент4 4 7 6" xfId="19903"/>
    <cellStyle name="20% - Акцент4 4 7 7" xfId="19904"/>
    <cellStyle name="20% - Акцент4 4 8" xfId="19905"/>
    <cellStyle name="20% - Акцент4 4 8 2" xfId="19906"/>
    <cellStyle name="20% - Акцент4 4 8 2 2" xfId="19907"/>
    <cellStyle name="20% - Акцент4 4 8 3" xfId="19908"/>
    <cellStyle name="20% - Акцент4 4 8 4" xfId="19909"/>
    <cellStyle name="20% - Акцент4 4 8 5" xfId="19910"/>
    <cellStyle name="20% - Акцент4 4 8 6" xfId="19911"/>
    <cellStyle name="20% - Акцент4 4 8 7" xfId="19912"/>
    <cellStyle name="20% - Акцент4 4 9" xfId="19913"/>
    <cellStyle name="20% - Акцент4 5" xfId="19914"/>
    <cellStyle name="20% - Акцент4 5 2" xfId="19915"/>
    <cellStyle name="20% - Акцент4 5 3" xfId="19916"/>
    <cellStyle name="20% - Акцент4 5 3 2" xfId="19917"/>
    <cellStyle name="20% - Акцент4 5 3 2 2" xfId="19918"/>
    <cellStyle name="20% - Акцент4 5 3 2 3" xfId="19919"/>
    <cellStyle name="20% - Акцент4 5 3 3" xfId="19920"/>
    <cellStyle name="20% - Акцент4 5 3 4" xfId="19921"/>
    <cellStyle name="20% - Акцент4 5 3 5" xfId="19922"/>
    <cellStyle name="20% - Акцент4 5 3 6" xfId="19923"/>
    <cellStyle name="20% - Акцент4 5 3 7" xfId="19924"/>
    <cellStyle name="20% - Акцент4 5 4" xfId="19925"/>
    <cellStyle name="20% - Акцент4 5 4 2" xfId="19926"/>
    <cellStyle name="20% - Акцент4 5 4 2 2" xfId="19927"/>
    <cellStyle name="20% - Акцент4 5 4 3" xfId="19928"/>
    <cellStyle name="20% - Акцент4 5 4 4" xfId="19929"/>
    <cellStyle name="20% - Акцент4 5 4 5" xfId="19930"/>
    <cellStyle name="20% - Акцент4 5 4 6" xfId="19931"/>
    <cellStyle name="20% - Акцент4 5 4 7" xfId="19932"/>
    <cellStyle name="20% - Акцент4 5 5" xfId="19933"/>
    <cellStyle name="20% - Акцент4 6" xfId="19934"/>
    <cellStyle name="20% - Акцент4 6 2" xfId="19935"/>
    <cellStyle name="20% - Акцент4 6 2 2" xfId="19936"/>
    <cellStyle name="20% - Акцент4 6 3" xfId="19937"/>
    <cellStyle name="20% - Акцент4 6 4" xfId="19938"/>
    <cellStyle name="20% - Акцент4 6 5" xfId="19939"/>
    <cellStyle name="20% - Акцент4 6 6" xfId="19940"/>
    <cellStyle name="20% - Акцент4 6 7" xfId="19941"/>
    <cellStyle name="20% - Акцент4 7" xfId="19942"/>
    <cellStyle name="20% - Акцент4 8" xfId="19943"/>
    <cellStyle name="20% - Акцент4 9" xfId="19944"/>
    <cellStyle name="20% - Акцент5 2" xfId="19945"/>
    <cellStyle name="20% - Акцент5 2 10" xfId="19946"/>
    <cellStyle name="20% - Акцент5 2 10 10" xfId="19947"/>
    <cellStyle name="20% - Акцент5 2 10 2" xfId="19948"/>
    <cellStyle name="20% - Акцент5 2 10 2 2" xfId="19949"/>
    <cellStyle name="20% - Акцент5 2 10 2 2 2" xfId="19950"/>
    <cellStyle name="20% - Акцент5 2 10 2 2 2 2" xfId="19951"/>
    <cellStyle name="20% - Акцент5 2 10 2 2 3" xfId="19952"/>
    <cellStyle name="20% - Акцент5 2 10 2 2 4" xfId="19953"/>
    <cellStyle name="20% - Акцент5 2 10 2 2 5" xfId="19954"/>
    <cellStyle name="20% - Акцент5 2 10 2 2 6" xfId="19955"/>
    <cellStyle name="20% - Акцент5 2 10 2 2 7" xfId="19956"/>
    <cellStyle name="20% - Акцент5 2 10 2 3" xfId="19957"/>
    <cellStyle name="20% - Акцент5 2 10 2 3 2" xfId="19958"/>
    <cellStyle name="20% - Акцент5 2 10 2 4" xfId="19959"/>
    <cellStyle name="20% - Акцент5 2 10 2 5" xfId="19960"/>
    <cellStyle name="20% - Акцент5 2 10 2 6" xfId="19961"/>
    <cellStyle name="20% - Акцент5 2 10 2 7" xfId="19962"/>
    <cellStyle name="20% - Акцент5 2 10 2 8" xfId="19963"/>
    <cellStyle name="20% - Акцент5 2 10 2 9" xfId="19964"/>
    <cellStyle name="20% - Акцент5 2 10 3" xfId="19965"/>
    <cellStyle name="20% - Акцент5 2 10 3 2" xfId="19966"/>
    <cellStyle name="20% - Акцент5 2 10 3 2 2" xfId="19967"/>
    <cellStyle name="20% - Акцент5 2 10 3 3" xfId="19968"/>
    <cellStyle name="20% - Акцент5 2 10 3 4" xfId="19969"/>
    <cellStyle name="20% - Акцент5 2 10 3 5" xfId="19970"/>
    <cellStyle name="20% - Акцент5 2 10 3 6" xfId="19971"/>
    <cellStyle name="20% - Акцент5 2 10 3 7" xfId="19972"/>
    <cellStyle name="20% - Акцент5 2 10 4" xfId="19973"/>
    <cellStyle name="20% - Акцент5 2 10 4 2" xfId="19974"/>
    <cellStyle name="20% - Акцент5 2 10 5" xfId="19975"/>
    <cellStyle name="20% - Акцент5 2 10 6" xfId="19976"/>
    <cellStyle name="20% - Акцент5 2 10 7" xfId="19977"/>
    <cellStyle name="20% - Акцент5 2 10 8" xfId="19978"/>
    <cellStyle name="20% - Акцент5 2 10 9" xfId="19979"/>
    <cellStyle name="20% - Акцент5 2 11" xfId="19980"/>
    <cellStyle name="20% - Акцент5 2 11 2" xfId="19981"/>
    <cellStyle name="20% - Акцент5 2 11 2 2" xfId="19982"/>
    <cellStyle name="20% - Акцент5 2 11 2 2 2" xfId="19983"/>
    <cellStyle name="20% - Акцент5 2 11 2 3" xfId="19984"/>
    <cellStyle name="20% - Акцент5 2 11 2 4" xfId="19985"/>
    <cellStyle name="20% - Акцент5 2 11 2 5" xfId="19986"/>
    <cellStyle name="20% - Акцент5 2 11 2 6" xfId="19987"/>
    <cellStyle name="20% - Акцент5 2 11 2 7" xfId="19988"/>
    <cellStyle name="20% - Акцент5 2 11 3" xfId="19989"/>
    <cellStyle name="20% - Акцент5 2 11 3 2" xfId="19990"/>
    <cellStyle name="20% - Акцент5 2 11 4" xfId="19991"/>
    <cellStyle name="20% - Акцент5 2 11 5" xfId="19992"/>
    <cellStyle name="20% - Акцент5 2 11 6" xfId="19993"/>
    <cellStyle name="20% - Акцент5 2 11 7" xfId="19994"/>
    <cellStyle name="20% - Акцент5 2 11 8" xfId="19995"/>
    <cellStyle name="20% - Акцент5 2 11 9" xfId="19996"/>
    <cellStyle name="20% - Акцент5 2 12" xfId="19997"/>
    <cellStyle name="20% - Акцент5 2 12 2" xfId="19998"/>
    <cellStyle name="20% - Акцент5 2 12 2 2" xfId="19999"/>
    <cellStyle name="20% - Акцент5 2 12 2 2 2" xfId="20000"/>
    <cellStyle name="20% - Акцент5 2 12 2 3" xfId="20001"/>
    <cellStyle name="20% - Акцент5 2 12 2 4" xfId="20002"/>
    <cellStyle name="20% - Акцент5 2 12 2 5" xfId="20003"/>
    <cellStyle name="20% - Акцент5 2 12 2 6" xfId="20004"/>
    <cellStyle name="20% - Акцент5 2 12 2 7" xfId="20005"/>
    <cellStyle name="20% - Акцент5 2 12 3" xfId="20006"/>
    <cellStyle name="20% - Акцент5 2 12 3 2" xfId="20007"/>
    <cellStyle name="20% - Акцент5 2 12 4" xfId="20008"/>
    <cellStyle name="20% - Акцент5 2 12 5" xfId="20009"/>
    <cellStyle name="20% - Акцент5 2 12 6" xfId="20010"/>
    <cellStyle name="20% - Акцент5 2 12 7" xfId="20011"/>
    <cellStyle name="20% - Акцент5 2 12 8" xfId="20012"/>
    <cellStyle name="20% - Акцент5 2 12 9" xfId="20013"/>
    <cellStyle name="20% - Акцент5 2 13" xfId="20014"/>
    <cellStyle name="20% - Акцент5 2 13 2" xfId="20015"/>
    <cellStyle name="20% - Акцент5 2 13 2 2" xfId="20016"/>
    <cellStyle name="20% - Акцент5 2 13 2 2 2" xfId="20017"/>
    <cellStyle name="20% - Акцент5 2 13 2 3" xfId="20018"/>
    <cellStyle name="20% - Акцент5 2 13 2 4" xfId="20019"/>
    <cellStyle name="20% - Акцент5 2 13 2 5" xfId="20020"/>
    <cellStyle name="20% - Акцент5 2 13 2 6" xfId="20021"/>
    <cellStyle name="20% - Акцент5 2 13 2 7" xfId="20022"/>
    <cellStyle name="20% - Акцент5 2 13 3" xfId="20023"/>
    <cellStyle name="20% - Акцент5 2 13 3 2" xfId="20024"/>
    <cellStyle name="20% - Акцент5 2 13 4" xfId="20025"/>
    <cellStyle name="20% - Акцент5 2 13 5" xfId="20026"/>
    <cellStyle name="20% - Акцент5 2 13 6" xfId="20027"/>
    <cellStyle name="20% - Акцент5 2 13 7" xfId="20028"/>
    <cellStyle name="20% - Акцент5 2 13 8" xfId="20029"/>
    <cellStyle name="20% - Акцент5 2 13 9" xfId="20030"/>
    <cellStyle name="20% - Акцент5 2 14" xfId="20031"/>
    <cellStyle name="20% - Акцент5 2 14 2" xfId="20032"/>
    <cellStyle name="20% - Акцент5 2 14 2 2" xfId="20033"/>
    <cellStyle name="20% - Акцент5 2 14 2 2 2" xfId="20034"/>
    <cellStyle name="20% - Акцент5 2 14 2 3" xfId="20035"/>
    <cellStyle name="20% - Акцент5 2 14 2 4" xfId="20036"/>
    <cellStyle name="20% - Акцент5 2 14 2 5" xfId="20037"/>
    <cellStyle name="20% - Акцент5 2 14 2 6" xfId="20038"/>
    <cellStyle name="20% - Акцент5 2 14 2 7" xfId="20039"/>
    <cellStyle name="20% - Акцент5 2 14 3" xfId="20040"/>
    <cellStyle name="20% - Акцент5 2 14 3 2" xfId="20041"/>
    <cellStyle name="20% - Акцент5 2 14 4" xfId="20042"/>
    <cellStyle name="20% - Акцент5 2 14 5" xfId="20043"/>
    <cellStyle name="20% - Акцент5 2 14 6" xfId="20044"/>
    <cellStyle name="20% - Акцент5 2 14 7" xfId="20045"/>
    <cellStyle name="20% - Акцент5 2 14 8" xfId="20046"/>
    <cellStyle name="20% - Акцент5 2 14 9" xfId="20047"/>
    <cellStyle name="20% - Акцент5 2 15" xfId="20048"/>
    <cellStyle name="20% - Акцент5 2 15 2" xfId="20049"/>
    <cellStyle name="20% - Акцент5 2 15 2 2" xfId="20050"/>
    <cellStyle name="20% - Акцент5 2 15 2 3" xfId="20051"/>
    <cellStyle name="20% - Акцент5 2 15 3" xfId="20052"/>
    <cellStyle name="20% - Акцент5 2 15 4" xfId="20053"/>
    <cellStyle name="20% - Акцент5 2 15 5" xfId="20054"/>
    <cellStyle name="20% - Акцент5 2 15 6" xfId="20055"/>
    <cellStyle name="20% - Акцент5 2 15 7" xfId="20056"/>
    <cellStyle name="20% - Акцент5 2 16" xfId="20057"/>
    <cellStyle name="20% - Акцент5 2 16 2" xfId="20058"/>
    <cellStyle name="20% - Акцент5 2 16 2 2" xfId="20059"/>
    <cellStyle name="20% - Акцент5 2 16 3" xfId="20060"/>
    <cellStyle name="20% - Акцент5 2 16 3 2" xfId="20061"/>
    <cellStyle name="20% - Акцент5 2 16 4" xfId="20062"/>
    <cellStyle name="20% - Акцент5 2 16 5" xfId="20063"/>
    <cellStyle name="20% - Акцент5 2 16 6" xfId="20064"/>
    <cellStyle name="20% - Акцент5 2 16 7" xfId="20065"/>
    <cellStyle name="20% - Акцент5 2 17" xfId="20066"/>
    <cellStyle name="20% - Акцент5 2 17 2" xfId="20067"/>
    <cellStyle name="20% - Акцент5 2 18" xfId="20068"/>
    <cellStyle name="20% - Акцент5 2 18 2" xfId="20069"/>
    <cellStyle name="20% - Акцент5 2 19" xfId="20070"/>
    <cellStyle name="20% - Акцент5 2 2" xfId="20071"/>
    <cellStyle name="20% - Акцент5 2 2 10" xfId="20072"/>
    <cellStyle name="20% - Акцент5 2 2 10 2" xfId="20073"/>
    <cellStyle name="20% - Акцент5 2 2 10 2 2" xfId="20074"/>
    <cellStyle name="20% - Акцент5 2 2 10 2 2 2" xfId="20075"/>
    <cellStyle name="20% - Акцент5 2 2 10 2 3" xfId="20076"/>
    <cellStyle name="20% - Акцент5 2 2 10 2 4" xfId="20077"/>
    <cellStyle name="20% - Акцент5 2 2 10 2 5" xfId="20078"/>
    <cellStyle name="20% - Акцент5 2 2 10 2 6" xfId="20079"/>
    <cellStyle name="20% - Акцент5 2 2 10 2 7" xfId="20080"/>
    <cellStyle name="20% - Акцент5 2 2 10 3" xfId="20081"/>
    <cellStyle name="20% - Акцент5 2 2 10 3 2" xfId="20082"/>
    <cellStyle name="20% - Акцент5 2 2 10 4" xfId="20083"/>
    <cellStyle name="20% - Акцент5 2 2 10 5" xfId="20084"/>
    <cellStyle name="20% - Акцент5 2 2 10 6" xfId="20085"/>
    <cellStyle name="20% - Акцент5 2 2 10 7" xfId="20086"/>
    <cellStyle name="20% - Акцент5 2 2 10 8" xfId="20087"/>
    <cellStyle name="20% - Акцент5 2 2 10 9" xfId="20088"/>
    <cellStyle name="20% - Акцент5 2 2 11" xfId="20089"/>
    <cellStyle name="20% - Акцент5 2 2 11 2" xfId="20090"/>
    <cellStyle name="20% - Акцент5 2 2 11 2 2" xfId="20091"/>
    <cellStyle name="20% - Акцент5 2 2 11 2 2 2" xfId="20092"/>
    <cellStyle name="20% - Акцент5 2 2 11 2 3" xfId="20093"/>
    <cellStyle name="20% - Акцент5 2 2 11 2 4" xfId="20094"/>
    <cellStyle name="20% - Акцент5 2 2 11 2 5" xfId="20095"/>
    <cellStyle name="20% - Акцент5 2 2 11 2 6" xfId="20096"/>
    <cellStyle name="20% - Акцент5 2 2 11 2 7" xfId="20097"/>
    <cellStyle name="20% - Акцент5 2 2 11 3" xfId="20098"/>
    <cellStyle name="20% - Акцент5 2 2 11 3 2" xfId="20099"/>
    <cellStyle name="20% - Акцент5 2 2 11 4" xfId="20100"/>
    <cellStyle name="20% - Акцент5 2 2 11 5" xfId="20101"/>
    <cellStyle name="20% - Акцент5 2 2 11 6" xfId="20102"/>
    <cellStyle name="20% - Акцент5 2 2 11 7" xfId="20103"/>
    <cellStyle name="20% - Акцент5 2 2 11 8" xfId="20104"/>
    <cellStyle name="20% - Акцент5 2 2 11 9" xfId="20105"/>
    <cellStyle name="20% - Акцент5 2 2 12" xfId="20106"/>
    <cellStyle name="20% - Акцент5 2 2 12 2" xfId="20107"/>
    <cellStyle name="20% - Акцент5 2 2 12 2 2" xfId="20108"/>
    <cellStyle name="20% - Акцент5 2 2 12 2 2 2" xfId="20109"/>
    <cellStyle name="20% - Акцент5 2 2 12 2 3" xfId="20110"/>
    <cellStyle name="20% - Акцент5 2 2 12 2 4" xfId="20111"/>
    <cellStyle name="20% - Акцент5 2 2 12 2 5" xfId="20112"/>
    <cellStyle name="20% - Акцент5 2 2 12 2 6" xfId="20113"/>
    <cellStyle name="20% - Акцент5 2 2 12 2 7" xfId="20114"/>
    <cellStyle name="20% - Акцент5 2 2 12 3" xfId="20115"/>
    <cellStyle name="20% - Акцент5 2 2 12 3 2" xfId="20116"/>
    <cellStyle name="20% - Акцент5 2 2 12 4" xfId="20117"/>
    <cellStyle name="20% - Акцент5 2 2 12 5" xfId="20118"/>
    <cellStyle name="20% - Акцент5 2 2 12 6" xfId="20119"/>
    <cellStyle name="20% - Акцент5 2 2 12 7" xfId="20120"/>
    <cellStyle name="20% - Акцент5 2 2 12 8" xfId="20121"/>
    <cellStyle name="20% - Акцент5 2 2 12 9" xfId="20122"/>
    <cellStyle name="20% - Акцент5 2 2 13" xfId="20123"/>
    <cellStyle name="20% - Акцент5 2 2 13 2" xfId="20124"/>
    <cellStyle name="20% - Акцент5 2 2 13 2 2" xfId="20125"/>
    <cellStyle name="20% - Акцент5 2 2 13 2 2 2" xfId="20126"/>
    <cellStyle name="20% - Акцент5 2 2 13 2 3" xfId="20127"/>
    <cellStyle name="20% - Акцент5 2 2 13 2 4" xfId="20128"/>
    <cellStyle name="20% - Акцент5 2 2 13 2 5" xfId="20129"/>
    <cellStyle name="20% - Акцент5 2 2 13 2 6" xfId="20130"/>
    <cellStyle name="20% - Акцент5 2 2 13 2 7" xfId="20131"/>
    <cellStyle name="20% - Акцент5 2 2 13 3" xfId="20132"/>
    <cellStyle name="20% - Акцент5 2 2 13 3 2" xfId="20133"/>
    <cellStyle name="20% - Акцент5 2 2 13 4" xfId="20134"/>
    <cellStyle name="20% - Акцент5 2 2 13 5" xfId="20135"/>
    <cellStyle name="20% - Акцент5 2 2 13 6" xfId="20136"/>
    <cellStyle name="20% - Акцент5 2 2 13 7" xfId="20137"/>
    <cellStyle name="20% - Акцент5 2 2 13 8" xfId="20138"/>
    <cellStyle name="20% - Акцент5 2 2 13 9" xfId="20139"/>
    <cellStyle name="20% - Акцент5 2 2 14" xfId="20140"/>
    <cellStyle name="20% - Акцент5 2 2 14 2" xfId="20141"/>
    <cellStyle name="20% - Акцент5 2 2 14 2 2" xfId="20142"/>
    <cellStyle name="20% - Акцент5 2 2 14 2 3" xfId="20143"/>
    <cellStyle name="20% - Акцент5 2 2 14 3" xfId="20144"/>
    <cellStyle name="20% - Акцент5 2 2 14 4" xfId="20145"/>
    <cellStyle name="20% - Акцент5 2 2 14 5" xfId="20146"/>
    <cellStyle name="20% - Акцент5 2 2 14 6" xfId="20147"/>
    <cellStyle name="20% - Акцент5 2 2 14 7" xfId="20148"/>
    <cellStyle name="20% - Акцент5 2 2 15" xfId="20149"/>
    <cellStyle name="20% - Акцент5 2 2 15 2" xfId="20150"/>
    <cellStyle name="20% - Акцент5 2 2 15 2 2" xfId="20151"/>
    <cellStyle name="20% - Акцент5 2 2 15 2 3" xfId="20152"/>
    <cellStyle name="20% - Акцент5 2 2 15 3" xfId="20153"/>
    <cellStyle name="20% - Акцент5 2 2 15 4" xfId="20154"/>
    <cellStyle name="20% - Акцент5 2 2 15 5" xfId="20155"/>
    <cellStyle name="20% - Акцент5 2 2 15 6" xfId="20156"/>
    <cellStyle name="20% - Акцент5 2 2 15 7" xfId="20157"/>
    <cellStyle name="20% - Акцент5 2 2 16" xfId="20158"/>
    <cellStyle name="20% - Акцент5 2 2 16 2" xfId="20159"/>
    <cellStyle name="20% - Акцент5 2 2 16 3" xfId="20160"/>
    <cellStyle name="20% - Акцент5 2 2 17" xfId="20161"/>
    <cellStyle name="20% - Акцент5 2 2 18" xfId="20162"/>
    <cellStyle name="20% - Акцент5 2 2 19" xfId="20163"/>
    <cellStyle name="20% - Акцент5 2 2 2" xfId="20164"/>
    <cellStyle name="20% - Акцент5 2 2 2 10" xfId="20165"/>
    <cellStyle name="20% - Акцент5 2 2 2 10 2" xfId="20166"/>
    <cellStyle name="20% - Акцент5 2 2 2 10 2 2" xfId="20167"/>
    <cellStyle name="20% - Акцент5 2 2 2 10 2 2 2" xfId="20168"/>
    <cellStyle name="20% - Акцент5 2 2 2 10 2 3" xfId="20169"/>
    <cellStyle name="20% - Акцент5 2 2 2 10 2 4" xfId="20170"/>
    <cellStyle name="20% - Акцент5 2 2 2 10 2 5" xfId="20171"/>
    <cellStyle name="20% - Акцент5 2 2 2 10 2 6" xfId="20172"/>
    <cellStyle name="20% - Акцент5 2 2 2 10 2 7" xfId="20173"/>
    <cellStyle name="20% - Акцент5 2 2 2 10 3" xfId="20174"/>
    <cellStyle name="20% - Акцент5 2 2 2 10 3 2" xfId="20175"/>
    <cellStyle name="20% - Акцент5 2 2 2 10 4" xfId="20176"/>
    <cellStyle name="20% - Акцент5 2 2 2 10 5" xfId="20177"/>
    <cellStyle name="20% - Акцент5 2 2 2 10 6" xfId="20178"/>
    <cellStyle name="20% - Акцент5 2 2 2 10 7" xfId="20179"/>
    <cellStyle name="20% - Акцент5 2 2 2 10 8" xfId="20180"/>
    <cellStyle name="20% - Акцент5 2 2 2 10 9" xfId="20181"/>
    <cellStyle name="20% - Акцент5 2 2 2 11" xfId="20182"/>
    <cellStyle name="20% - Акцент5 2 2 2 11 2" xfId="20183"/>
    <cellStyle name="20% - Акцент5 2 2 2 11 2 2" xfId="20184"/>
    <cellStyle name="20% - Акцент5 2 2 2 11 2 3" xfId="20185"/>
    <cellStyle name="20% - Акцент5 2 2 2 11 3" xfId="20186"/>
    <cellStyle name="20% - Акцент5 2 2 2 11 4" xfId="20187"/>
    <cellStyle name="20% - Акцент5 2 2 2 11 5" xfId="20188"/>
    <cellStyle name="20% - Акцент5 2 2 2 11 6" xfId="20189"/>
    <cellStyle name="20% - Акцент5 2 2 2 11 7" xfId="20190"/>
    <cellStyle name="20% - Акцент5 2 2 2 12" xfId="20191"/>
    <cellStyle name="20% - Акцент5 2 2 2 12 2" xfId="20192"/>
    <cellStyle name="20% - Акцент5 2 2 2 12 2 2" xfId="20193"/>
    <cellStyle name="20% - Акцент5 2 2 2 12 2 3" xfId="20194"/>
    <cellStyle name="20% - Акцент5 2 2 2 12 3" xfId="20195"/>
    <cellStyle name="20% - Акцент5 2 2 2 12 4" xfId="20196"/>
    <cellStyle name="20% - Акцент5 2 2 2 12 5" xfId="20197"/>
    <cellStyle name="20% - Акцент5 2 2 2 12 6" xfId="20198"/>
    <cellStyle name="20% - Акцент5 2 2 2 12 7" xfId="20199"/>
    <cellStyle name="20% - Акцент5 2 2 2 13" xfId="20200"/>
    <cellStyle name="20% - Акцент5 2 2 2 13 2" xfId="20201"/>
    <cellStyle name="20% - Акцент5 2 2 2 13 3" xfId="20202"/>
    <cellStyle name="20% - Акцент5 2 2 2 14" xfId="20203"/>
    <cellStyle name="20% - Акцент5 2 2 2 15" xfId="20204"/>
    <cellStyle name="20% - Акцент5 2 2 2 16" xfId="20205"/>
    <cellStyle name="20% - Акцент5 2 2 2 17" xfId="20206"/>
    <cellStyle name="20% - Акцент5 2 2 2 18" xfId="20207"/>
    <cellStyle name="20% - Акцент5 2 2 2 19" xfId="20208"/>
    <cellStyle name="20% - Акцент5 2 2 2 2" xfId="20209"/>
    <cellStyle name="20% - Акцент5 2 2 2 2 10" xfId="20210"/>
    <cellStyle name="20% - Акцент5 2 2 2 2 11" xfId="20211"/>
    <cellStyle name="20% - Акцент5 2 2 2 2 12" xfId="20212"/>
    <cellStyle name="20% - Акцент5 2 2 2 2 13" xfId="20213"/>
    <cellStyle name="20% - Акцент5 2 2 2 2 14" xfId="20214"/>
    <cellStyle name="20% - Акцент5 2 2 2 2 15" xfId="20215"/>
    <cellStyle name="20% - Акцент5 2 2 2 2 2" xfId="20216"/>
    <cellStyle name="20% - Акцент5 2 2 2 2 2 10" xfId="20217"/>
    <cellStyle name="20% - Акцент5 2 2 2 2 2 2" xfId="20218"/>
    <cellStyle name="20% - Акцент5 2 2 2 2 2 2 2" xfId="20219"/>
    <cellStyle name="20% - Акцент5 2 2 2 2 2 2 2 2" xfId="20220"/>
    <cellStyle name="20% - Акцент5 2 2 2 2 2 2 2 2 2" xfId="20221"/>
    <cellStyle name="20% - Акцент5 2 2 2 2 2 2 2 3" xfId="20222"/>
    <cellStyle name="20% - Акцент5 2 2 2 2 2 2 2 4" xfId="20223"/>
    <cellStyle name="20% - Акцент5 2 2 2 2 2 2 2 5" xfId="20224"/>
    <cellStyle name="20% - Акцент5 2 2 2 2 2 2 2 6" xfId="20225"/>
    <cellStyle name="20% - Акцент5 2 2 2 2 2 2 2 7" xfId="20226"/>
    <cellStyle name="20% - Акцент5 2 2 2 2 2 2 3" xfId="20227"/>
    <cellStyle name="20% - Акцент5 2 2 2 2 2 2 3 2" xfId="20228"/>
    <cellStyle name="20% - Акцент5 2 2 2 2 2 2 4" xfId="20229"/>
    <cellStyle name="20% - Акцент5 2 2 2 2 2 2 5" xfId="20230"/>
    <cellStyle name="20% - Акцент5 2 2 2 2 2 2 6" xfId="20231"/>
    <cellStyle name="20% - Акцент5 2 2 2 2 2 2 7" xfId="20232"/>
    <cellStyle name="20% - Акцент5 2 2 2 2 2 2 8" xfId="20233"/>
    <cellStyle name="20% - Акцент5 2 2 2 2 2 2 9" xfId="20234"/>
    <cellStyle name="20% - Акцент5 2 2 2 2 2 3" xfId="20235"/>
    <cellStyle name="20% - Акцент5 2 2 2 2 2 3 2" xfId="20236"/>
    <cellStyle name="20% - Акцент5 2 2 2 2 2 3 2 2" xfId="20237"/>
    <cellStyle name="20% - Акцент5 2 2 2 2 2 3 3" xfId="20238"/>
    <cellStyle name="20% - Акцент5 2 2 2 2 2 3 4" xfId="20239"/>
    <cellStyle name="20% - Акцент5 2 2 2 2 2 3 5" xfId="20240"/>
    <cellStyle name="20% - Акцент5 2 2 2 2 2 3 6" xfId="20241"/>
    <cellStyle name="20% - Акцент5 2 2 2 2 2 3 7" xfId="20242"/>
    <cellStyle name="20% - Акцент5 2 2 2 2 2 4" xfId="20243"/>
    <cellStyle name="20% - Акцент5 2 2 2 2 2 4 2" xfId="20244"/>
    <cellStyle name="20% - Акцент5 2 2 2 2 2 5" xfId="20245"/>
    <cellStyle name="20% - Акцент5 2 2 2 2 2 6" xfId="20246"/>
    <cellStyle name="20% - Акцент5 2 2 2 2 2 7" xfId="20247"/>
    <cellStyle name="20% - Акцент5 2 2 2 2 2 8" xfId="20248"/>
    <cellStyle name="20% - Акцент5 2 2 2 2 2 9" xfId="20249"/>
    <cellStyle name="20% - Акцент5 2 2 2 2 3" xfId="20250"/>
    <cellStyle name="20% - Акцент5 2 2 2 2 3 10" xfId="20251"/>
    <cellStyle name="20% - Акцент5 2 2 2 2 3 2" xfId="20252"/>
    <cellStyle name="20% - Акцент5 2 2 2 2 3 2 2" xfId="20253"/>
    <cellStyle name="20% - Акцент5 2 2 2 2 3 2 2 2" xfId="20254"/>
    <cellStyle name="20% - Акцент5 2 2 2 2 3 2 2 2 2" xfId="20255"/>
    <cellStyle name="20% - Акцент5 2 2 2 2 3 2 2 3" xfId="20256"/>
    <cellStyle name="20% - Акцент5 2 2 2 2 3 2 2 4" xfId="20257"/>
    <cellStyle name="20% - Акцент5 2 2 2 2 3 2 2 5" xfId="20258"/>
    <cellStyle name="20% - Акцент5 2 2 2 2 3 2 2 6" xfId="20259"/>
    <cellStyle name="20% - Акцент5 2 2 2 2 3 2 2 7" xfId="20260"/>
    <cellStyle name="20% - Акцент5 2 2 2 2 3 2 3" xfId="20261"/>
    <cellStyle name="20% - Акцент5 2 2 2 2 3 2 3 2" xfId="20262"/>
    <cellStyle name="20% - Акцент5 2 2 2 2 3 2 4" xfId="20263"/>
    <cellStyle name="20% - Акцент5 2 2 2 2 3 2 5" xfId="20264"/>
    <cellStyle name="20% - Акцент5 2 2 2 2 3 2 6" xfId="20265"/>
    <cellStyle name="20% - Акцент5 2 2 2 2 3 2 7" xfId="20266"/>
    <cellStyle name="20% - Акцент5 2 2 2 2 3 2 8" xfId="20267"/>
    <cellStyle name="20% - Акцент5 2 2 2 2 3 2 9" xfId="20268"/>
    <cellStyle name="20% - Акцент5 2 2 2 2 3 3" xfId="20269"/>
    <cellStyle name="20% - Акцент5 2 2 2 2 3 3 2" xfId="20270"/>
    <cellStyle name="20% - Акцент5 2 2 2 2 3 3 2 2" xfId="20271"/>
    <cellStyle name="20% - Акцент5 2 2 2 2 3 3 3" xfId="20272"/>
    <cellStyle name="20% - Акцент5 2 2 2 2 3 3 4" xfId="20273"/>
    <cellStyle name="20% - Акцент5 2 2 2 2 3 3 5" xfId="20274"/>
    <cellStyle name="20% - Акцент5 2 2 2 2 3 3 6" xfId="20275"/>
    <cellStyle name="20% - Акцент5 2 2 2 2 3 3 7" xfId="20276"/>
    <cellStyle name="20% - Акцент5 2 2 2 2 3 4" xfId="20277"/>
    <cellStyle name="20% - Акцент5 2 2 2 2 3 4 2" xfId="20278"/>
    <cellStyle name="20% - Акцент5 2 2 2 2 3 5" xfId="20279"/>
    <cellStyle name="20% - Акцент5 2 2 2 2 3 6" xfId="20280"/>
    <cellStyle name="20% - Акцент5 2 2 2 2 3 7" xfId="20281"/>
    <cellStyle name="20% - Акцент5 2 2 2 2 3 8" xfId="20282"/>
    <cellStyle name="20% - Акцент5 2 2 2 2 3 9" xfId="20283"/>
    <cellStyle name="20% - Акцент5 2 2 2 2 4" xfId="20284"/>
    <cellStyle name="20% - Акцент5 2 2 2 2 4 10" xfId="20285"/>
    <cellStyle name="20% - Акцент5 2 2 2 2 4 2" xfId="20286"/>
    <cellStyle name="20% - Акцент5 2 2 2 2 4 2 2" xfId="20287"/>
    <cellStyle name="20% - Акцент5 2 2 2 2 4 2 2 2" xfId="20288"/>
    <cellStyle name="20% - Акцент5 2 2 2 2 4 2 2 2 2" xfId="20289"/>
    <cellStyle name="20% - Акцент5 2 2 2 2 4 2 2 3" xfId="20290"/>
    <cellStyle name="20% - Акцент5 2 2 2 2 4 2 2 4" xfId="20291"/>
    <cellStyle name="20% - Акцент5 2 2 2 2 4 2 2 5" xfId="20292"/>
    <cellStyle name="20% - Акцент5 2 2 2 2 4 2 2 6" xfId="20293"/>
    <cellStyle name="20% - Акцент5 2 2 2 2 4 2 2 7" xfId="20294"/>
    <cellStyle name="20% - Акцент5 2 2 2 2 4 2 3" xfId="20295"/>
    <cellStyle name="20% - Акцент5 2 2 2 2 4 2 3 2" xfId="20296"/>
    <cellStyle name="20% - Акцент5 2 2 2 2 4 2 4" xfId="20297"/>
    <cellStyle name="20% - Акцент5 2 2 2 2 4 2 5" xfId="20298"/>
    <cellStyle name="20% - Акцент5 2 2 2 2 4 2 6" xfId="20299"/>
    <cellStyle name="20% - Акцент5 2 2 2 2 4 2 7" xfId="20300"/>
    <cellStyle name="20% - Акцент5 2 2 2 2 4 2 8" xfId="20301"/>
    <cellStyle name="20% - Акцент5 2 2 2 2 4 2 9" xfId="20302"/>
    <cellStyle name="20% - Акцент5 2 2 2 2 4 3" xfId="20303"/>
    <cellStyle name="20% - Акцент5 2 2 2 2 4 3 2" xfId="20304"/>
    <cellStyle name="20% - Акцент5 2 2 2 2 4 3 2 2" xfId="20305"/>
    <cellStyle name="20% - Акцент5 2 2 2 2 4 3 3" xfId="20306"/>
    <cellStyle name="20% - Акцент5 2 2 2 2 4 3 4" xfId="20307"/>
    <cellStyle name="20% - Акцент5 2 2 2 2 4 3 5" xfId="20308"/>
    <cellStyle name="20% - Акцент5 2 2 2 2 4 3 6" xfId="20309"/>
    <cellStyle name="20% - Акцент5 2 2 2 2 4 3 7" xfId="20310"/>
    <cellStyle name="20% - Акцент5 2 2 2 2 4 4" xfId="20311"/>
    <cellStyle name="20% - Акцент5 2 2 2 2 4 4 2" xfId="20312"/>
    <cellStyle name="20% - Акцент5 2 2 2 2 4 5" xfId="20313"/>
    <cellStyle name="20% - Акцент5 2 2 2 2 4 6" xfId="20314"/>
    <cellStyle name="20% - Акцент5 2 2 2 2 4 7" xfId="20315"/>
    <cellStyle name="20% - Акцент5 2 2 2 2 4 8" xfId="20316"/>
    <cellStyle name="20% - Акцент5 2 2 2 2 4 9" xfId="20317"/>
    <cellStyle name="20% - Акцент5 2 2 2 2 5" xfId="20318"/>
    <cellStyle name="20% - Акцент5 2 2 2 2 5 2" xfId="20319"/>
    <cellStyle name="20% - Акцент5 2 2 2 2 5 2 2" xfId="20320"/>
    <cellStyle name="20% - Акцент5 2 2 2 2 5 2 2 2" xfId="20321"/>
    <cellStyle name="20% - Акцент5 2 2 2 2 5 2 3" xfId="20322"/>
    <cellStyle name="20% - Акцент5 2 2 2 2 5 2 4" xfId="20323"/>
    <cellStyle name="20% - Акцент5 2 2 2 2 5 2 5" xfId="20324"/>
    <cellStyle name="20% - Акцент5 2 2 2 2 5 2 6" xfId="20325"/>
    <cellStyle name="20% - Акцент5 2 2 2 2 5 2 7" xfId="20326"/>
    <cellStyle name="20% - Акцент5 2 2 2 2 5 3" xfId="20327"/>
    <cellStyle name="20% - Акцент5 2 2 2 2 5 3 2" xfId="20328"/>
    <cellStyle name="20% - Акцент5 2 2 2 2 5 4" xfId="20329"/>
    <cellStyle name="20% - Акцент5 2 2 2 2 5 5" xfId="20330"/>
    <cellStyle name="20% - Акцент5 2 2 2 2 5 6" xfId="20331"/>
    <cellStyle name="20% - Акцент5 2 2 2 2 5 7" xfId="20332"/>
    <cellStyle name="20% - Акцент5 2 2 2 2 5 8" xfId="20333"/>
    <cellStyle name="20% - Акцент5 2 2 2 2 5 9" xfId="20334"/>
    <cellStyle name="20% - Акцент5 2 2 2 2 6" xfId="20335"/>
    <cellStyle name="20% - Акцент5 2 2 2 2 6 2" xfId="20336"/>
    <cellStyle name="20% - Акцент5 2 2 2 2 6 2 2" xfId="20337"/>
    <cellStyle name="20% - Акцент5 2 2 2 2 6 2 2 2" xfId="20338"/>
    <cellStyle name="20% - Акцент5 2 2 2 2 6 2 3" xfId="20339"/>
    <cellStyle name="20% - Акцент5 2 2 2 2 6 2 4" xfId="20340"/>
    <cellStyle name="20% - Акцент5 2 2 2 2 6 2 5" xfId="20341"/>
    <cellStyle name="20% - Акцент5 2 2 2 2 6 2 6" xfId="20342"/>
    <cellStyle name="20% - Акцент5 2 2 2 2 6 2 7" xfId="20343"/>
    <cellStyle name="20% - Акцент5 2 2 2 2 6 3" xfId="20344"/>
    <cellStyle name="20% - Акцент5 2 2 2 2 6 3 2" xfId="20345"/>
    <cellStyle name="20% - Акцент5 2 2 2 2 6 4" xfId="20346"/>
    <cellStyle name="20% - Акцент5 2 2 2 2 6 5" xfId="20347"/>
    <cellStyle name="20% - Акцент5 2 2 2 2 6 6" xfId="20348"/>
    <cellStyle name="20% - Акцент5 2 2 2 2 6 7" xfId="20349"/>
    <cellStyle name="20% - Акцент5 2 2 2 2 6 8" xfId="20350"/>
    <cellStyle name="20% - Акцент5 2 2 2 2 6 9" xfId="20351"/>
    <cellStyle name="20% - Акцент5 2 2 2 2 7" xfId="20352"/>
    <cellStyle name="20% - Акцент5 2 2 2 2 7 2" xfId="20353"/>
    <cellStyle name="20% - Акцент5 2 2 2 2 7 2 2" xfId="20354"/>
    <cellStyle name="20% - Акцент5 2 2 2 2 7 2 3" xfId="20355"/>
    <cellStyle name="20% - Акцент5 2 2 2 2 7 3" xfId="20356"/>
    <cellStyle name="20% - Акцент5 2 2 2 2 7 4" xfId="20357"/>
    <cellStyle name="20% - Акцент5 2 2 2 2 7 5" xfId="20358"/>
    <cellStyle name="20% - Акцент5 2 2 2 2 7 6" xfId="20359"/>
    <cellStyle name="20% - Акцент5 2 2 2 2 7 7" xfId="20360"/>
    <cellStyle name="20% - Акцент5 2 2 2 2 8" xfId="20361"/>
    <cellStyle name="20% - Акцент5 2 2 2 2 8 2" xfId="20362"/>
    <cellStyle name="20% - Акцент5 2 2 2 2 8 2 2" xfId="20363"/>
    <cellStyle name="20% - Акцент5 2 2 2 2 8 2 3" xfId="20364"/>
    <cellStyle name="20% - Акцент5 2 2 2 2 8 3" xfId="20365"/>
    <cellStyle name="20% - Акцент5 2 2 2 2 8 4" xfId="20366"/>
    <cellStyle name="20% - Акцент5 2 2 2 2 8 5" xfId="20367"/>
    <cellStyle name="20% - Акцент5 2 2 2 2 8 6" xfId="20368"/>
    <cellStyle name="20% - Акцент5 2 2 2 2 8 7" xfId="20369"/>
    <cellStyle name="20% - Акцент5 2 2 2 2 9" xfId="20370"/>
    <cellStyle name="20% - Акцент5 2 2 2 2 9 2" xfId="20371"/>
    <cellStyle name="20% - Акцент5 2 2 2 2 9 3" xfId="20372"/>
    <cellStyle name="20% - Акцент5 2 2 2 3" xfId="20373"/>
    <cellStyle name="20% - Акцент5 2 2 2 3 10" xfId="20374"/>
    <cellStyle name="20% - Акцент5 2 2 2 3 11" xfId="20375"/>
    <cellStyle name="20% - Акцент5 2 2 2 3 12" xfId="20376"/>
    <cellStyle name="20% - Акцент5 2 2 2 3 13" xfId="20377"/>
    <cellStyle name="20% - Акцент5 2 2 2 3 2" xfId="20378"/>
    <cellStyle name="20% - Акцент5 2 2 2 3 2 10" xfId="20379"/>
    <cellStyle name="20% - Акцент5 2 2 2 3 2 2" xfId="20380"/>
    <cellStyle name="20% - Акцент5 2 2 2 3 2 2 2" xfId="20381"/>
    <cellStyle name="20% - Акцент5 2 2 2 3 2 2 2 2" xfId="20382"/>
    <cellStyle name="20% - Акцент5 2 2 2 3 2 2 2 2 2" xfId="20383"/>
    <cellStyle name="20% - Акцент5 2 2 2 3 2 2 2 3" xfId="20384"/>
    <cellStyle name="20% - Акцент5 2 2 2 3 2 2 2 4" xfId="20385"/>
    <cellStyle name="20% - Акцент5 2 2 2 3 2 2 2 5" xfId="20386"/>
    <cellStyle name="20% - Акцент5 2 2 2 3 2 2 2 6" xfId="20387"/>
    <cellStyle name="20% - Акцент5 2 2 2 3 2 2 2 7" xfId="20388"/>
    <cellStyle name="20% - Акцент5 2 2 2 3 2 2 3" xfId="20389"/>
    <cellStyle name="20% - Акцент5 2 2 2 3 2 2 3 2" xfId="20390"/>
    <cellStyle name="20% - Акцент5 2 2 2 3 2 2 4" xfId="20391"/>
    <cellStyle name="20% - Акцент5 2 2 2 3 2 2 5" xfId="20392"/>
    <cellStyle name="20% - Акцент5 2 2 2 3 2 2 6" xfId="20393"/>
    <cellStyle name="20% - Акцент5 2 2 2 3 2 2 7" xfId="20394"/>
    <cellStyle name="20% - Акцент5 2 2 2 3 2 2 8" xfId="20395"/>
    <cellStyle name="20% - Акцент5 2 2 2 3 2 2 9" xfId="20396"/>
    <cellStyle name="20% - Акцент5 2 2 2 3 2 3" xfId="20397"/>
    <cellStyle name="20% - Акцент5 2 2 2 3 2 3 2" xfId="20398"/>
    <cellStyle name="20% - Акцент5 2 2 2 3 2 3 2 2" xfId="20399"/>
    <cellStyle name="20% - Акцент5 2 2 2 3 2 3 3" xfId="20400"/>
    <cellStyle name="20% - Акцент5 2 2 2 3 2 3 4" xfId="20401"/>
    <cellStyle name="20% - Акцент5 2 2 2 3 2 3 5" xfId="20402"/>
    <cellStyle name="20% - Акцент5 2 2 2 3 2 3 6" xfId="20403"/>
    <cellStyle name="20% - Акцент5 2 2 2 3 2 3 7" xfId="20404"/>
    <cellStyle name="20% - Акцент5 2 2 2 3 2 4" xfId="20405"/>
    <cellStyle name="20% - Акцент5 2 2 2 3 2 4 2" xfId="20406"/>
    <cellStyle name="20% - Акцент5 2 2 2 3 2 5" xfId="20407"/>
    <cellStyle name="20% - Акцент5 2 2 2 3 2 6" xfId="20408"/>
    <cellStyle name="20% - Акцент5 2 2 2 3 2 7" xfId="20409"/>
    <cellStyle name="20% - Акцент5 2 2 2 3 2 8" xfId="20410"/>
    <cellStyle name="20% - Акцент5 2 2 2 3 2 9" xfId="20411"/>
    <cellStyle name="20% - Акцент5 2 2 2 3 3" xfId="20412"/>
    <cellStyle name="20% - Акцент5 2 2 2 3 3 10" xfId="20413"/>
    <cellStyle name="20% - Акцент5 2 2 2 3 3 2" xfId="20414"/>
    <cellStyle name="20% - Акцент5 2 2 2 3 3 2 2" xfId="20415"/>
    <cellStyle name="20% - Акцент5 2 2 2 3 3 2 2 2" xfId="20416"/>
    <cellStyle name="20% - Акцент5 2 2 2 3 3 2 2 2 2" xfId="20417"/>
    <cellStyle name="20% - Акцент5 2 2 2 3 3 2 2 3" xfId="20418"/>
    <cellStyle name="20% - Акцент5 2 2 2 3 3 2 2 4" xfId="20419"/>
    <cellStyle name="20% - Акцент5 2 2 2 3 3 2 2 5" xfId="20420"/>
    <cellStyle name="20% - Акцент5 2 2 2 3 3 2 2 6" xfId="20421"/>
    <cellStyle name="20% - Акцент5 2 2 2 3 3 2 2 7" xfId="20422"/>
    <cellStyle name="20% - Акцент5 2 2 2 3 3 2 3" xfId="20423"/>
    <cellStyle name="20% - Акцент5 2 2 2 3 3 2 3 2" xfId="20424"/>
    <cellStyle name="20% - Акцент5 2 2 2 3 3 2 4" xfId="20425"/>
    <cellStyle name="20% - Акцент5 2 2 2 3 3 2 5" xfId="20426"/>
    <cellStyle name="20% - Акцент5 2 2 2 3 3 2 6" xfId="20427"/>
    <cellStyle name="20% - Акцент5 2 2 2 3 3 2 7" xfId="20428"/>
    <cellStyle name="20% - Акцент5 2 2 2 3 3 2 8" xfId="20429"/>
    <cellStyle name="20% - Акцент5 2 2 2 3 3 2 9" xfId="20430"/>
    <cellStyle name="20% - Акцент5 2 2 2 3 3 3" xfId="20431"/>
    <cellStyle name="20% - Акцент5 2 2 2 3 3 3 2" xfId="20432"/>
    <cellStyle name="20% - Акцент5 2 2 2 3 3 3 2 2" xfId="20433"/>
    <cellStyle name="20% - Акцент5 2 2 2 3 3 3 3" xfId="20434"/>
    <cellStyle name="20% - Акцент5 2 2 2 3 3 3 4" xfId="20435"/>
    <cellStyle name="20% - Акцент5 2 2 2 3 3 3 5" xfId="20436"/>
    <cellStyle name="20% - Акцент5 2 2 2 3 3 3 6" xfId="20437"/>
    <cellStyle name="20% - Акцент5 2 2 2 3 3 3 7" xfId="20438"/>
    <cellStyle name="20% - Акцент5 2 2 2 3 3 4" xfId="20439"/>
    <cellStyle name="20% - Акцент5 2 2 2 3 3 4 2" xfId="20440"/>
    <cellStyle name="20% - Акцент5 2 2 2 3 3 5" xfId="20441"/>
    <cellStyle name="20% - Акцент5 2 2 2 3 3 6" xfId="20442"/>
    <cellStyle name="20% - Акцент5 2 2 2 3 3 7" xfId="20443"/>
    <cellStyle name="20% - Акцент5 2 2 2 3 3 8" xfId="20444"/>
    <cellStyle name="20% - Акцент5 2 2 2 3 3 9" xfId="20445"/>
    <cellStyle name="20% - Акцент5 2 2 2 3 4" xfId="20446"/>
    <cellStyle name="20% - Акцент5 2 2 2 3 4 2" xfId="20447"/>
    <cellStyle name="20% - Акцент5 2 2 2 3 4 2 2" xfId="20448"/>
    <cellStyle name="20% - Акцент5 2 2 2 3 4 2 2 2" xfId="20449"/>
    <cellStyle name="20% - Акцент5 2 2 2 3 4 2 3" xfId="20450"/>
    <cellStyle name="20% - Акцент5 2 2 2 3 4 2 4" xfId="20451"/>
    <cellStyle name="20% - Акцент5 2 2 2 3 4 2 5" xfId="20452"/>
    <cellStyle name="20% - Акцент5 2 2 2 3 4 2 6" xfId="20453"/>
    <cellStyle name="20% - Акцент5 2 2 2 3 4 2 7" xfId="20454"/>
    <cellStyle name="20% - Акцент5 2 2 2 3 4 3" xfId="20455"/>
    <cellStyle name="20% - Акцент5 2 2 2 3 4 3 2" xfId="20456"/>
    <cellStyle name="20% - Акцент5 2 2 2 3 4 4" xfId="20457"/>
    <cellStyle name="20% - Акцент5 2 2 2 3 4 5" xfId="20458"/>
    <cellStyle name="20% - Акцент5 2 2 2 3 4 6" xfId="20459"/>
    <cellStyle name="20% - Акцент5 2 2 2 3 4 7" xfId="20460"/>
    <cellStyle name="20% - Акцент5 2 2 2 3 4 8" xfId="20461"/>
    <cellStyle name="20% - Акцент5 2 2 2 3 4 9" xfId="20462"/>
    <cellStyle name="20% - Акцент5 2 2 2 3 5" xfId="20463"/>
    <cellStyle name="20% - Акцент5 2 2 2 3 5 2" xfId="20464"/>
    <cellStyle name="20% - Акцент5 2 2 2 3 5 2 2" xfId="20465"/>
    <cellStyle name="20% - Акцент5 2 2 2 3 5 2 2 2" xfId="20466"/>
    <cellStyle name="20% - Акцент5 2 2 2 3 5 2 3" xfId="20467"/>
    <cellStyle name="20% - Акцент5 2 2 2 3 5 2 4" xfId="20468"/>
    <cellStyle name="20% - Акцент5 2 2 2 3 5 2 5" xfId="20469"/>
    <cellStyle name="20% - Акцент5 2 2 2 3 5 2 6" xfId="20470"/>
    <cellStyle name="20% - Акцент5 2 2 2 3 5 2 7" xfId="20471"/>
    <cellStyle name="20% - Акцент5 2 2 2 3 5 3" xfId="20472"/>
    <cellStyle name="20% - Акцент5 2 2 2 3 5 3 2" xfId="20473"/>
    <cellStyle name="20% - Акцент5 2 2 2 3 5 4" xfId="20474"/>
    <cellStyle name="20% - Акцент5 2 2 2 3 5 5" xfId="20475"/>
    <cellStyle name="20% - Акцент5 2 2 2 3 5 6" xfId="20476"/>
    <cellStyle name="20% - Акцент5 2 2 2 3 5 7" xfId="20477"/>
    <cellStyle name="20% - Акцент5 2 2 2 3 5 8" xfId="20478"/>
    <cellStyle name="20% - Акцент5 2 2 2 3 5 9" xfId="20479"/>
    <cellStyle name="20% - Акцент5 2 2 2 3 6" xfId="20480"/>
    <cellStyle name="20% - Акцент5 2 2 2 3 6 2" xfId="20481"/>
    <cellStyle name="20% - Акцент5 2 2 2 3 6 2 2" xfId="20482"/>
    <cellStyle name="20% - Акцент5 2 2 2 3 6 3" xfId="20483"/>
    <cellStyle name="20% - Акцент5 2 2 2 3 6 4" xfId="20484"/>
    <cellStyle name="20% - Акцент5 2 2 2 3 6 5" xfId="20485"/>
    <cellStyle name="20% - Акцент5 2 2 2 3 6 6" xfId="20486"/>
    <cellStyle name="20% - Акцент5 2 2 2 3 6 7" xfId="20487"/>
    <cellStyle name="20% - Акцент5 2 2 2 3 7" xfId="20488"/>
    <cellStyle name="20% - Акцент5 2 2 2 3 7 2" xfId="20489"/>
    <cellStyle name="20% - Акцент5 2 2 2 3 8" xfId="20490"/>
    <cellStyle name="20% - Акцент5 2 2 2 3 9" xfId="20491"/>
    <cellStyle name="20% - Акцент5 2 2 2 4" xfId="20492"/>
    <cellStyle name="20% - Акцент5 2 2 2 4 10" xfId="20493"/>
    <cellStyle name="20% - Акцент5 2 2 2 4 11" xfId="20494"/>
    <cellStyle name="20% - Акцент5 2 2 2 4 12" xfId="20495"/>
    <cellStyle name="20% - Акцент5 2 2 2 4 13" xfId="20496"/>
    <cellStyle name="20% - Акцент5 2 2 2 4 2" xfId="20497"/>
    <cellStyle name="20% - Акцент5 2 2 2 4 2 10" xfId="20498"/>
    <cellStyle name="20% - Акцент5 2 2 2 4 2 2" xfId="20499"/>
    <cellStyle name="20% - Акцент5 2 2 2 4 2 2 2" xfId="20500"/>
    <cellStyle name="20% - Акцент5 2 2 2 4 2 2 2 2" xfId="20501"/>
    <cellStyle name="20% - Акцент5 2 2 2 4 2 2 2 2 2" xfId="20502"/>
    <cellStyle name="20% - Акцент5 2 2 2 4 2 2 2 3" xfId="20503"/>
    <cellStyle name="20% - Акцент5 2 2 2 4 2 2 2 4" xfId="20504"/>
    <cellStyle name="20% - Акцент5 2 2 2 4 2 2 2 5" xfId="20505"/>
    <cellStyle name="20% - Акцент5 2 2 2 4 2 2 2 6" xfId="20506"/>
    <cellStyle name="20% - Акцент5 2 2 2 4 2 2 2 7" xfId="20507"/>
    <cellStyle name="20% - Акцент5 2 2 2 4 2 2 3" xfId="20508"/>
    <cellStyle name="20% - Акцент5 2 2 2 4 2 2 3 2" xfId="20509"/>
    <cellStyle name="20% - Акцент5 2 2 2 4 2 2 4" xfId="20510"/>
    <cellStyle name="20% - Акцент5 2 2 2 4 2 2 5" xfId="20511"/>
    <cellStyle name="20% - Акцент5 2 2 2 4 2 2 6" xfId="20512"/>
    <cellStyle name="20% - Акцент5 2 2 2 4 2 2 7" xfId="20513"/>
    <cellStyle name="20% - Акцент5 2 2 2 4 2 2 8" xfId="20514"/>
    <cellStyle name="20% - Акцент5 2 2 2 4 2 2 9" xfId="20515"/>
    <cellStyle name="20% - Акцент5 2 2 2 4 2 3" xfId="20516"/>
    <cellStyle name="20% - Акцент5 2 2 2 4 2 3 2" xfId="20517"/>
    <cellStyle name="20% - Акцент5 2 2 2 4 2 3 2 2" xfId="20518"/>
    <cellStyle name="20% - Акцент5 2 2 2 4 2 3 3" xfId="20519"/>
    <cellStyle name="20% - Акцент5 2 2 2 4 2 3 4" xfId="20520"/>
    <cellStyle name="20% - Акцент5 2 2 2 4 2 3 5" xfId="20521"/>
    <cellStyle name="20% - Акцент5 2 2 2 4 2 3 6" xfId="20522"/>
    <cellStyle name="20% - Акцент5 2 2 2 4 2 3 7" xfId="20523"/>
    <cellStyle name="20% - Акцент5 2 2 2 4 2 4" xfId="20524"/>
    <cellStyle name="20% - Акцент5 2 2 2 4 2 4 2" xfId="20525"/>
    <cellStyle name="20% - Акцент5 2 2 2 4 2 5" xfId="20526"/>
    <cellStyle name="20% - Акцент5 2 2 2 4 2 6" xfId="20527"/>
    <cellStyle name="20% - Акцент5 2 2 2 4 2 7" xfId="20528"/>
    <cellStyle name="20% - Акцент5 2 2 2 4 2 8" xfId="20529"/>
    <cellStyle name="20% - Акцент5 2 2 2 4 2 9" xfId="20530"/>
    <cellStyle name="20% - Акцент5 2 2 2 4 3" xfId="20531"/>
    <cellStyle name="20% - Акцент5 2 2 2 4 3 10" xfId="20532"/>
    <cellStyle name="20% - Акцент5 2 2 2 4 3 2" xfId="20533"/>
    <cellStyle name="20% - Акцент5 2 2 2 4 3 2 2" xfId="20534"/>
    <cellStyle name="20% - Акцент5 2 2 2 4 3 2 2 2" xfId="20535"/>
    <cellStyle name="20% - Акцент5 2 2 2 4 3 2 2 2 2" xfId="20536"/>
    <cellStyle name="20% - Акцент5 2 2 2 4 3 2 2 3" xfId="20537"/>
    <cellStyle name="20% - Акцент5 2 2 2 4 3 2 2 4" xfId="20538"/>
    <cellStyle name="20% - Акцент5 2 2 2 4 3 2 2 5" xfId="20539"/>
    <cellStyle name="20% - Акцент5 2 2 2 4 3 2 2 6" xfId="20540"/>
    <cellStyle name="20% - Акцент5 2 2 2 4 3 2 2 7" xfId="20541"/>
    <cellStyle name="20% - Акцент5 2 2 2 4 3 2 3" xfId="20542"/>
    <cellStyle name="20% - Акцент5 2 2 2 4 3 2 3 2" xfId="20543"/>
    <cellStyle name="20% - Акцент5 2 2 2 4 3 2 4" xfId="20544"/>
    <cellStyle name="20% - Акцент5 2 2 2 4 3 2 5" xfId="20545"/>
    <cellStyle name="20% - Акцент5 2 2 2 4 3 2 6" xfId="20546"/>
    <cellStyle name="20% - Акцент5 2 2 2 4 3 2 7" xfId="20547"/>
    <cellStyle name="20% - Акцент5 2 2 2 4 3 2 8" xfId="20548"/>
    <cellStyle name="20% - Акцент5 2 2 2 4 3 2 9" xfId="20549"/>
    <cellStyle name="20% - Акцент5 2 2 2 4 3 3" xfId="20550"/>
    <cellStyle name="20% - Акцент5 2 2 2 4 3 3 2" xfId="20551"/>
    <cellStyle name="20% - Акцент5 2 2 2 4 3 3 2 2" xfId="20552"/>
    <cellStyle name="20% - Акцент5 2 2 2 4 3 3 3" xfId="20553"/>
    <cellStyle name="20% - Акцент5 2 2 2 4 3 3 4" xfId="20554"/>
    <cellStyle name="20% - Акцент5 2 2 2 4 3 3 5" xfId="20555"/>
    <cellStyle name="20% - Акцент5 2 2 2 4 3 3 6" xfId="20556"/>
    <cellStyle name="20% - Акцент5 2 2 2 4 3 3 7" xfId="20557"/>
    <cellStyle name="20% - Акцент5 2 2 2 4 3 4" xfId="20558"/>
    <cellStyle name="20% - Акцент5 2 2 2 4 3 4 2" xfId="20559"/>
    <cellStyle name="20% - Акцент5 2 2 2 4 3 5" xfId="20560"/>
    <cellStyle name="20% - Акцент5 2 2 2 4 3 6" xfId="20561"/>
    <cellStyle name="20% - Акцент5 2 2 2 4 3 7" xfId="20562"/>
    <cellStyle name="20% - Акцент5 2 2 2 4 3 8" xfId="20563"/>
    <cellStyle name="20% - Акцент5 2 2 2 4 3 9" xfId="20564"/>
    <cellStyle name="20% - Акцент5 2 2 2 4 4" xfId="20565"/>
    <cellStyle name="20% - Акцент5 2 2 2 4 4 2" xfId="20566"/>
    <cellStyle name="20% - Акцент5 2 2 2 4 4 2 2" xfId="20567"/>
    <cellStyle name="20% - Акцент5 2 2 2 4 4 2 2 2" xfId="20568"/>
    <cellStyle name="20% - Акцент5 2 2 2 4 4 2 3" xfId="20569"/>
    <cellStyle name="20% - Акцент5 2 2 2 4 4 2 4" xfId="20570"/>
    <cellStyle name="20% - Акцент5 2 2 2 4 4 2 5" xfId="20571"/>
    <cellStyle name="20% - Акцент5 2 2 2 4 4 2 6" xfId="20572"/>
    <cellStyle name="20% - Акцент5 2 2 2 4 4 2 7" xfId="20573"/>
    <cellStyle name="20% - Акцент5 2 2 2 4 4 3" xfId="20574"/>
    <cellStyle name="20% - Акцент5 2 2 2 4 4 3 2" xfId="20575"/>
    <cellStyle name="20% - Акцент5 2 2 2 4 4 4" xfId="20576"/>
    <cellStyle name="20% - Акцент5 2 2 2 4 4 5" xfId="20577"/>
    <cellStyle name="20% - Акцент5 2 2 2 4 4 6" xfId="20578"/>
    <cellStyle name="20% - Акцент5 2 2 2 4 4 7" xfId="20579"/>
    <cellStyle name="20% - Акцент5 2 2 2 4 4 8" xfId="20580"/>
    <cellStyle name="20% - Акцент5 2 2 2 4 4 9" xfId="20581"/>
    <cellStyle name="20% - Акцент5 2 2 2 4 5" xfId="20582"/>
    <cellStyle name="20% - Акцент5 2 2 2 4 5 2" xfId="20583"/>
    <cellStyle name="20% - Акцент5 2 2 2 4 5 2 2" xfId="20584"/>
    <cellStyle name="20% - Акцент5 2 2 2 4 5 2 2 2" xfId="20585"/>
    <cellStyle name="20% - Акцент5 2 2 2 4 5 2 3" xfId="20586"/>
    <cellStyle name="20% - Акцент5 2 2 2 4 5 2 4" xfId="20587"/>
    <cellStyle name="20% - Акцент5 2 2 2 4 5 2 5" xfId="20588"/>
    <cellStyle name="20% - Акцент5 2 2 2 4 5 2 6" xfId="20589"/>
    <cellStyle name="20% - Акцент5 2 2 2 4 5 2 7" xfId="20590"/>
    <cellStyle name="20% - Акцент5 2 2 2 4 5 3" xfId="20591"/>
    <cellStyle name="20% - Акцент5 2 2 2 4 5 3 2" xfId="20592"/>
    <cellStyle name="20% - Акцент5 2 2 2 4 5 4" xfId="20593"/>
    <cellStyle name="20% - Акцент5 2 2 2 4 5 5" xfId="20594"/>
    <cellStyle name="20% - Акцент5 2 2 2 4 5 6" xfId="20595"/>
    <cellStyle name="20% - Акцент5 2 2 2 4 5 7" xfId="20596"/>
    <cellStyle name="20% - Акцент5 2 2 2 4 5 8" xfId="20597"/>
    <cellStyle name="20% - Акцент5 2 2 2 4 5 9" xfId="20598"/>
    <cellStyle name="20% - Акцент5 2 2 2 4 6" xfId="20599"/>
    <cellStyle name="20% - Акцент5 2 2 2 4 6 2" xfId="20600"/>
    <cellStyle name="20% - Акцент5 2 2 2 4 6 2 2" xfId="20601"/>
    <cellStyle name="20% - Акцент5 2 2 2 4 6 3" xfId="20602"/>
    <cellStyle name="20% - Акцент5 2 2 2 4 6 4" xfId="20603"/>
    <cellStyle name="20% - Акцент5 2 2 2 4 6 5" xfId="20604"/>
    <cellStyle name="20% - Акцент5 2 2 2 4 6 6" xfId="20605"/>
    <cellStyle name="20% - Акцент5 2 2 2 4 6 7" xfId="20606"/>
    <cellStyle name="20% - Акцент5 2 2 2 4 7" xfId="20607"/>
    <cellStyle name="20% - Акцент5 2 2 2 4 7 2" xfId="20608"/>
    <cellStyle name="20% - Акцент5 2 2 2 4 8" xfId="20609"/>
    <cellStyle name="20% - Акцент5 2 2 2 4 9" xfId="20610"/>
    <cellStyle name="20% - Акцент5 2 2 2 5" xfId="20611"/>
    <cellStyle name="20% - Акцент5 2 2 2 5 10" xfId="20612"/>
    <cellStyle name="20% - Акцент5 2 2 2 5 2" xfId="20613"/>
    <cellStyle name="20% - Акцент5 2 2 2 5 2 2" xfId="20614"/>
    <cellStyle name="20% - Акцент5 2 2 2 5 2 2 2" xfId="20615"/>
    <cellStyle name="20% - Акцент5 2 2 2 5 2 2 2 2" xfId="20616"/>
    <cellStyle name="20% - Акцент5 2 2 2 5 2 2 3" xfId="20617"/>
    <cellStyle name="20% - Акцент5 2 2 2 5 2 2 4" xfId="20618"/>
    <cellStyle name="20% - Акцент5 2 2 2 5 2 2 5" xfId="20619"/>
    <cellStyle name="20% - Акцент5 2 2 2 5 2 2 6" xfId="20620"/>
    <cellStyle name="20% - Акцент5 2 2 2 5 2 2 7" xfId="20621"/>
    <cellStyle name="20% - Акцент5 2 2 2 5 2 3" xfId="20622"/>
    <cellStyle name="20% - Акцент5 2 2 2 5 2 3 2" xfId="20623"/>
    <cellStyle name="20% - Акцент5 2 2 2 5 2 4" xfId="20624"/>
    <cellStyle name="20% - Акцент5 2 2 2 5 2 5" xfId="20625"/>
    <cellStyle name="20% - Акцент5 2 2 2 5 2 6" xfId="20626"/>
    <cellStyle name="20% - Акцент5 2 2 2 5 2 7" xfId="20627"/>
    <cellStyle name="20% - Акцент5 2 2 2 5 2 8" xfId="20628"/>
    <cellStyle name="20% - Акцент5 2 2 2 5 2 9" xfId="20629"/>
    <cellStyle name="20% - Акцент5 2 2 2 5 3" xfId="20630"/>
    <cellStyle name="20% - Акцент5 2 2 2 5 3 2" xfId="20631"/>
    <cellStyle name="20% - Акцент5 2 2 2 5 3 2 2" xfId="20632"/>
    <cellStyle name="20% - Акцент5 2 2 2 5 3 3" xfId="20633"/>
    <cellStyle name="20% - Акцент5 2 2 2 5 3 4" xfId="20634"/>
    <cellStyle name="20% - Акцент5 2 2 2 5 3 5" xfId="20635"/>
    <cellStyle name="20% - Акцент5 2 2 2 5 3 6" xfId="20636"/>
    <cellStyle name="20% - Акцент5 2 2 2 5 3 7" xfId="20637"/>
    <cellStyle name="20% - Акцент5 2 2 2 5 4" xfId="20638"/>
    <cellStyle name="20% - Акцент5 2 2 2 5 4 2" xfId="20639"/>
    <cellStyle name="20% - Акцент5 2 2 2 5 5" xfId="20640"/>
    <cellStyle name="20% - Акцент5 2 2 2 5 6" xfId="20641"/>
    <cellStyle name="20% - Акцент5 2 2 2 5 7" xfId="20642"/>
    <cellStyle name="20% - Акцент5 2 2 2 5 8" xfId="20643"/>
    <cellStyle name="20% - Акцент5 2 2 2 5 9" xfId="20644"/>
    <cellStyle name="20% - Акцент5 2 2 2 6" xfId="20645"/>
    <cellStyle name="20% - Акцент5 2 2 2 6 10" xfId="20646"/>
    <cellStyle name="20% - Акцент5 2 2 2 6 2" xfId="20647"/>
    <cellStyle name="20% - Акцент5 2 2 2 6 2 2" xfId="20648"/>
    <cellStyle name="20% - Акцент5 2 2 2 6 2 2 2" xfId="20649"/>
    <cellStyle name="20% - Акцент5 2 2 2 6 2 2 2 2" xfId="20650"/>
    <cellStyle name="20% - Акцент5 2 2 2 6 2 2 3" xfId="20651"/>
    <cellStyle name="20% - Акцент5 2 2 2 6 2 2 4" xfId="20652"/>
    <cellStyle name="20% - Акцент5 2 2 2 6 2 2 5" xfId="20653"/>
    <cellStyle name="20% - Акцент5 2 2 2 6 2 2 6" xfId="20654"/>
    <cellStyle name="20% - Акцент5 2 2 2 6 2 2 7" xfId="20655"/>
    <cellStyle name="20% - Акцент5 2 2 2 6 2 3" xfId="20656"/>
    <cellStyle name="20% - Акцент5 2 2 2 6 2 3 2" xfId="20657"/>
    <cellStyle name="20% - Акцент5 2 2 2 6 2 4" xfId="20658"/>
    <cellStyle name="20% - Акцент5 2 2 2 6 2 5" xfId="20659"/>
    <cellStyle name="20% - Акцент5 2 2 2 6 2 6" xfId="20660"/>
    <cellStyle name="20% - Акцент5 2 2 2 6 2 7" xfId="20661"/>
    <cellStyle name="20% - Акцент5 2 2 2 6 2 8" xfId="20662"/>
    <cellStyle name="20% - Акцент5 2 2 2 6 2 9" xfId="20663"/>
    <cellStyle name="20% - Акцент5 2 2 2 6 3" xfId="20664"/>
    <cellStyle name="20% - Акцент5 2 2 2 6 3 2" xfId="20665"/>
    <cellStyle name="20% - Акцент5 2 2 2 6 3 2 2" xfId="20666"/>
    <cellStyle name="20% - Акцент5 2 2 2 6 3 3" xfId="20667"/>
    <cellStyle name="20% - Акцент5 2 2 2 6 3 4" xfId="20668"/>
    <cellStyle name="20% - Акцент5 2 2 2 6 3 5" xfId="20669"/>
    <cellStyle name="20% - Акцент5 2 2 2 6 3 6" xfId="20670"/>
    <cellStyle name="20% - Акцент5 2 2 2 6 3 7" xfId="20671"/>
    <cellStyle name="20% - Акцент5 2 2 2 6 4" xfId="20672"/>
    <cellStyle name="20% - Акцент5 2 2 2 6 4 2" xfId="20673"/>
    <cellStyle name="20% - Акцент5 2 2 2 6 5" xfId="20674"/>
    <cellStyle name="20% - Акцент5 2 2 2 6 6" xfId="20675"/>
    <cellStyle name="20% - Акцент5 2 2 2 6 7" xfId="20676"/>
    <cellStyle name="20% - Акцент5 2 2 2 6 8" xfId="20677"/>
    <cellStyle name="20% - Акцент5 2 2 2 6 9" xfId="20678"/>
    <cellStyle name="20% - Акцент5 2 2 2 7" xfId="20679"/>
    <cellStyle name="20% - Акцент5 2 2 2 7 2" xfId="20680"/>
    <cellStyle name="20% - Акцент5 2 2 2 7 2 2" xfId="20681"/>
    <cellStyle name="20% - Акцент5 2 2 2 7 2 2 2" xfId="20682"/>
    <cellStyle name="20% - Акцент5 2 2 2 7 2 3" xfId="20683"/>
    <cellStyle name="20% - Акцент5 2 2 2 7 2 4" xfId="20684"/>
    <cellStyle name="20% - Акцент5 2 2 2 7 2 5" xfId="20685"/>
    <cellStyle name="20% - Акцент5 2 2 2 7 2 6" xfId="20686"/>
    <cellStyle name="20% - Акцент5 2 2 2 7 2 7" xfId="20687"/>
    <cellStyle name="20% - Акцент5 2 2 2 7 3" xfId="20688"/>
    <cellStyle name="20% - Акцент5 2 2 2 7 3 2" xfId="20689"/>
    <cellStyle name="20% - Акцент5 2 2 2 7 4" xfId="20690"/>
    <cellStyle name="20% - Акцент5 2 2 2 7 5" xfId="20691"/>
    <cellStyle name="20% - Акцент5 2 2 2 7 6" xfId="20692"/>
    <cellStyle name="20% - Акцент5 2 2 2 7 7" xfId="20693"/>
    <cellStyle name="20% - Акцент5 2 2 2 7 8" xfId="20694"/>
    <cellStyle name="20% - Акцент5 2 2 2 7 9" xfId="20695"/>
    <cellStyle name="20% - Акцент5 2 2 2 8" xfId="20696"/>
    <cellStyle name="20% - Акцент5 2 2 2 8 2" xfId="20697"/>
    <cellStyle name="20% - Акцент5 2 2 2 8 2 2" xfId="20698"/>
    <cellStyle name="20% - Акцент5 2 2 2 8 2 2 2" xfId="20699"/>
    <cellStyle name="20% - Акцент5 2 2 2 8 2 3" xfId="20700"/>
    <cellStyle name="20% - Акцент5 2 2 2 8 2 4" xfId="20701"/>
    <cellStyle name="20% - Акцент5 2 2 2 8 2 5" xfId="20702"/>
    <cellStyle name="20% - Акцент5 2 2 2 8 2 6" xfId="20703"/>
    <cellStyle name="20% - Акцент5 2 2 2 8 2 7" xfId="20704"/>
    <cellStyle name="20% - Акцент5 2 2 2 8 3" xfId="20705"/>
    <cellStyle name="20% - Акцент5 2 2 2 8 3 2" xfId="20706"/>
    <cellStyle name="20% - Акцент5 2 2 2 8 4" xfId="20707"/>
    <cellStyle name="20% - Акцент5 2 2 2 8 5" xfId="20708"/>
    <cellStyle name="20% - Акцент5 2 2 2 8 6" xfId="20709"/>
    <cellStyle name="20% - Акцент5 2 2 2 8 7" xfId="20710"/>
    <cellStyle name="20% - Акцент5 2 2 2 8 8" xfId="20711"/>
    <cellStyle name="20% - Акцент5 2 2 2 8 9" xfId="20712"/>
    <cellStyle name="20% - Акцент5 2 2 2 9" xfId="20713"/>
    <cellStyle name="20% - Акцент5 2 2 2 9 2" xfId="20714"/>
    <cellStyle name="20% - Акцент5 2 2 2 9 2 2" xfId="20715"/>
    <cellStyle name="20% - Акцент5 2 2 2 9 2 2 2" xfId="20716"/>
    <cellStyle name="20% - Акцент5 2 2 2 9 2 3" xfId="20717"/>
    <cellStyle name="20% - Акцент5 2 2 2 9 2 4" xfId="20718"/>
    <cellStyle name="20% - Акцент5 2 2 2 9 2 5" xfId="20719"/>
    <cellStyle name="20% - Акцент5 2 2 2 9 2 6" xfId="20720"/>
    <cellStyle name="20% - Акцент5 2 2 2 9 2 7" xfId="20721"/>
    <cellStyle name="20% - Акцент5 2 2 2 9 3" xfId="20722"/>
    <cellStyle name="20% - Акцент5 2 2 2 9 3 2" xfId="20723"/>
    <cellStyle name="20% - Акцент5 2 2 2 9 4" xfId="20724"/>
    <cellStyle name="20% - Акцент5 2 2 2 9 5" xfId="20725"/>
    <cellStyle name="20% - Акцент5 2 2 2 9 6" xfId="20726"/>
    <cellStyle name="20% - Акцент5 2 2 2 9 7" xfId="20727"/>
    <cellStyle name="20% - Акцент5 2 2 2 9 8" xfId="20728"/>
    <cellStyle name="20% - Акцент5 2 2 2 9 9" xfId="20729"/>
    <cellStyle name="20% - Акцент5 2 2 20" xfId="20730"/>
    <cellStyle name="20% - Акцент5 2 2 21" xfId="20731"/>
    <cellStyle name="20% - Акцент5 2 2 22" xfId="20732"/>
    <cellStyle name="20% - Акцент5 2 2 3" xfId="20733"/>
    <cellStyle name="20% - Акцент5 2 2 3 10" xfId="20734"/>
    <cellStyle name="20% - Акцент5 2 2 3 10 2" xfId="20735"/>
    <cellStyle name="20% - Акцент5 2 2 3 10 2 2" xfId="20736"/>
    <cellStyle name="20% - Акцент5 2 2 3 10 2 3" xfId="20737"/>
    <cellStyle name="20% - Акцент5 2 2 3 10 3" xfId="20738"/>
    <cellStyle name="20% - Акцент5 2 2 3 10 4" xfId="20739"/>
    <cellStyle name="20% - Акцент5 2 2 3 10 5" xfId="20740"/>
    <cellStyle name="20% - Акцент5 2 2 3 10 6" xfId="20741"/>
    <cellStyle name="20% - Акцент5 2 2 3 10 7" xfId="20742"/>
    <cellStyle name="20% - Акцент5 2 2 3 11" xfId="20743"/>
    <cellStyle name="20% - Акцент5 2 2 3 11 2" xfId="20744"/>
    <cellStyle name="20% - Акцент5 2 2 3 11 2 2" xfId="20745"/>
    <cellStyle name="20% - Акцент5 2 2 3 11 2 3" xfId="20746"/>
    <cellStyle name="20% - Акцент5 2 2 3 11 3" xfId="20747"/>
    <cellStyle name="20% - Акцент5 2 2 3 11 4" xfId="20748"/>
    <cellStyle name="20% - Акцент5 2 2 3 11 5" xfId="20749"/>
    <cellStyle name="20% - Акцент5 2 2 3 11 6" xfId="20750"/>
    <cellStyle name="20% - Акцент5 2 2 3 11 7" xfId="20751"/>
    <cellStyle name="20% - Акцент5 2 2 3 12" xfId="20752"/>
    <cellStyle name="20% - Акцент5 2 2 3 12 2" xfId="20753"/>
    <cellStyle name="20% - Акцент5 2 2 3 12 3" xfId="20754"/>
    <cellStyle name="20% - Акцент5 2 2 3 13" xfId="20755"/>
    <cellStyle name="20% - Акцент5 2 2 3 14" xfId="20756"/>
    <cellStyle name="20% - Акцент5 2 2 3 15" xfId="20757"/>
    <cellStyle name="20% - Акцент5 2 2 3 16" xfId="20758"/>
    <cellStyle name="20% - Акцент5 2 2 3 17" xfId="20759"/>
    <cellStyle name="20% - Акцент5 2 2 3 18" xfId="20760"/>
    <cellStyle name="20% - Акцент5 2 2 3 2" xfId="20761"/>
    <cellStyle name="20% - Акцент5 2 2 3 2 10" xfId="20762"/>
    <cellStyle name="20% - Акцент5 2 2 3 2 11" xfId="20763"/>
    <cellStyle name="20% - Акцент5 2 2 3 2 12" xfId="20764"/>
    <cellStyle name="20% - Акцент5 2 2 3 2 13" xfId="20765"/>
    <cellStyle name="20% - Акцент5 2 2 3 2 14" xfId="20766"/>
    <cellStyle name="20% - Акцент5 2 2 3 2 2" xfId="20767"/>
    <cellStyle name="20% - Акцент5 2 2 3 2 2 10" xfId="20768"/>
    <cellStyle name="20% - Акцент5 2 2 3 2 2 2" xfId="20769"/>
    <cellStyle name="20% - Акцент5 2 2 3 2 2 2 2" xfId="20770"/>
    <cellStyle name="20% - Акцент5 2 2 3 2 2 2 2 2" xfId="20771"/>
    <cellStyle name="20% - Акцент5 2 2 3 2 2 2 2 2 2" xfId="20772"/>
    <cellStyle name="20% - Акцент5 2 2 3 2 2 2 2 3" xfId="20773"/>
    <cellStyle name="20% - Акцент5 2 2 3 2 2 2 2 4" xfId="20774"/>
    <cellStyle name="20% - Акцент5 2 2 3 2 2 2 2 5" xfId="20775"/>
    <cellStyle name="20% - Акцент5 2 2 3 2 2 2 2 6" xfId="20776"/>
    <cellStyle name="20% - Акцент5 2 2 3 2 2 2 2 7" xfId="20777"/>
    <cellStyle name="20% - Акцент5 2 2 3 2 2 2 3" xfId="20778"/>
    <cellStyle name="20% - Акцент5 2 2 3 2 2 2 3 2" xfId="20779"/>
    <cellStyle name="20% - Акцент5 2 2 3 2 2 2 4" xfId="20780"/>
    <cellStyle name="20% - Акцент5 2 2 3 2 2 2 5" xfId="20781"/>
    <cellStyle name="20% - Акцент5 2 2 3 2 2 2 6" xfId="20782"/>
    <cellStyle name="20% - Акцент5 2 2 3 2 2 2 7" xfId="20783"/>
    <cellStyle name="20% - Акцент5 2 2 3 2 2 2 8" xfId="20784"/>
    <cellStyle name="20% - Акцент5 2 2 3 2 2 2 9" xfId="20785"/>
    <cellStyle name="20% - Акцент5 2 2 3 2 2 3" xfId="20786"/>
    <cellStyle name="20% - Акцент5 2 2 3 2 2 3 2" xfId="20787"/>
    <cellStyle name="20% - Акцент5 2 2 3 2 2 3 2 2" xfId="20788"/>
    <cellStyle name="20% - Акцент5 2 2 3 2 2 3 3" xfId="20789"/>
    <cellStyle name="20% - Акцент5 2 2 3 2 2 3 4" xfId="20790"/>
    <cellStyle name="20% - Акцент5 2 2 3 2 2 3 5" xfId="20791"/>
    <cellStyle name="20% - Акцент5 2 2 3 2 2 3 6" xfId="20792"/>
    <cellStyle name="20% - Акцент5 2 2 3 2 2 3 7" xfId="20793"/>
    <cellStyle name="20% - Акцент5 2 2 3 2 2 4" xfId="20794"/>
    <cellStyle name="20% - Акцент5 2 2 3 2 2 4 2" xfId="20795"/>
    <cellStyle name="20% - Акцент5 2 2 3 2 2 5" xfId="20796"/>
    <cellStyle name="20% - Акцент5 2 2 3 2 2 6" xfId="20797"/>
    <cellStyle name="20% - Акцент5 2 2 3 2 2 7" xfId="20798"/>
    <cellStyle name="20% - Акцент5 2 2 3 2 2 8" xfId="20799"/>
    <cellStyle name="20% - Акцент5 2 2 3 2 2 9" xfId="20800"/>
    <cellStyle name="20% - Акцент5 2 2 3 2 3" xfId="20801"/>
    <cellStyle name="20% - Акцент5 2 2 3 2 3 10" xfId="20802"/>
    <cellStyle name="20% - Акцент5 2 2 3 2 3 2" xfId="20803"/>
    <cellStyle name="20% - Акцент5 2 2 3 2 3 2 2" xfId="20804"/>
    <cellStyle name="20% - Акцент5 2 2 3 2 3 2 2 2" xfId="20805"/>
    <cellStyle name="20% - Акцент5 2 2 3 2 3 2 2 2 2" xfId="20806"/>
    <cellStyle name="20% - Акцент5 2 2 3 2 3 2 2 3" xfId="20807"/>
    <cellStyle name="20% - Акцент5 2 2 3 2 3 2 2 4" xfId="20808"/>
    <cellStyle name="20% - Акцент5 2 2 3 2 3 2 2 5" xfId="20809"/>
    <cellStyle name="20% - Акцент5 2 2 3 2 3 2 2 6" xfId="20810"/>
    <cellStyle name="20% - Акцент5 2 2 3 2 3 2 2 7" xfId="20811"/>
    <cellStyle name="20% - Акцент5 2 2 3 2 3 2 3" xfId="20812"/>
    <cellStyle name="20% - Акцент5 2 2 3 2 3 2 3 2" xfId="20813"/>
    <cellStyle name="20% - Акцент5 2 2 3 2 3 2 4" xfId="20814"/>
    <cellStyle name="20% - Акцент5 2 2 3 2 3 2 5" xfId="20815"/>
    <cellStyle name="20% - Акцент5 2 2 3 2 3 2 6" xfId="20816"/>
    <cellStyle name="20% - Акцент5 2 2 3 2 3 2 7" xfId="20817"/>
    <cellStyle name="20% - Акцент5 2 2 3 2 3 2 8" xfId="20818"/>
    <cellStyle name="20% - Акцент5 2 2 3 2 3 2 9" xfId="20819"/>
    <cellStyle name="20% - Акцент5 2 2 3 2 3 3" xfId="20820"/>
    <cellStyle name="20% - Акцент5 2 2 3 2 3 3 2" xfId="20821"/>
    <cellStyle name="20% - Акцент5 2 2 3 2 3 3 2 2" xfId="20822"/>
    <cellStyle name="20% - Акцент5 2 2 3 2 3 3 3" xfId="20823"/>
    <cellStyle name="20% - Акцент5 2 2 3 2 3 3 4" xfId="20824"/>
    <cellStyle name="20% - Акцент5 2 2 3 2 3 3 5" xfId="20825"/>
    <cellStyle name="20% - Акцент5 2 2 3 2 3 3 6" xfId="20826"/>
    <cellStyle name="20% - Акцент5 2 2 3 2 3 3 7" xfId="20827"/>
    <cellStyle name="20% - Акцент5 2 2 3 2 3 4" xfId="20828"/>
    <cellStyle name="20% - Акцент5 2 2 3 2 3 4 2" xfId="20829"/>
    <cellStyle name="20% - Акцент5 2 2 3 2 3 5" xfId="20830"/>
    <cellStyle name="20% - Акцент5 2 2 3 2 3 6" xfId="20831"/>
    <cellStyle name="20% - Акцент5 2 2 3 2 3 7" xfId="20832"/>
    <cellStyle name="20% - Акцент5 2 2 3 2 3 8" xfId="20833"/>
    <cellStyle name="20% - Акцент5 2 2 3 2 3 9" xfId="20834"/>
    <cellStyle name="20% - Акцент5 2 2 3 2 4" xfId="20835"/>
    <cellStyle name="20% - Акцент5 2 2 3 2 4 10" xfId="20836"/>
    <cellStyle name="20% - Акцент5 2 2 3 2 4 2" xfId="20837"/>
    <cellStyle name="20% - Акцент5 2 2 3 2 4 2 2" xfId="20838"/>
    <cellStyle name="20% - Акцент5 2 2 3 2 4 2 2 2" xfId="20839"/>
    <cellStyle name="20% - Акцент5 2 2 3 2 4 2 2 2 2" xfId="20840"/>
    <cellStyle name="20% - Акцент5 2 2 3 2 4 2 2 3" xfId="20841"/>
    <cellStyle name="20% - Акцент5 2 2 3 2 4 2 2 4" xfId="20842"/>
    <cellStyle name="20% - Акцент5 2 2 3 2 4 2 2 5" xfId="20843"/>
    <cellStyle name="20% - Акцент5 2 2 3 2 4 2 2 6" xfId="20844"/>
    <cellStyle name="20% - Акцент5 2 2 3 2 4 2 2 7" xfId="20845"/>
    <cellStyle name="20% - Акцент5 2 2 3 2 4 2 3" xfId="20846"/>
    <cellStyle name="20% - Акцент5 2 2 3 2 4 2 3 2" xfId="20847"/>
    <cellStyle name="20% - Акцент5 2 2 3 2 4 2 4" xfId="20848"/>
    <cellStyle name="20% - Акцент5 2 2 3 2 4 2 5" xfId="20849"/>
    <cellStyle name="20% - Акцент5 2 2 3 2 4 2 6" xfId="20850"/>
    <cellStyle name="20% - Акцент5 2 2 3 2 4 2 7" xfId="20851"/>
    <cellStyle name="20% - Акцент5 2 2 3 2 4 2 8" xfId="20852"/>
    <cellStyle name="20% - Акцент5 2 2 3 2 4 2 9" xfId="20853"/>
    <cellStyle name="20% - Акцент5 2 2 3 2 4 3" xfId="20854"/>
    <cellStyle name="20% - Акцент5 2 2 3 2 4 3 2" xfId="20855"/>
    <cellStyle name="20% - Акцент5 2 2 3 2 4 3 2 2" xfId="20856"/>
    <cellStyle name="20% - Акцент5 2 2 3 2 4 3 3" xfId="20857"/>
    <cellStyle name="20% - Акцент5 2 2 3 2 4 3 4" xfId="20858"/>
    <cellStyle name="20% - Акцент5 2 2 3 2 4 3 5" xfId="20859"/>
    <cellStyle name="20% - Акцент5 2 2 3 2 4 3 6" xfId="20860"/>
    <cellStyle name="20% - Акцент5 2 2 3 2 4 3 7" xfId="20861"/>
    <cellStyle name="20% - Акцент5 2 2 3 2 4 4" xfId="20862"/>
    <cellStyle name="20% - Акцент5 2 2 3 2 4 4 2" xfId="20863"/>
    <cellStyle name="20% - Акцент5 2 2 3 2 4 5" xfId="20864"/>
    <cellStyle name="20% - Акцент5 2 2 3 2 4 6" xfId="20865"/>
    <cellStyle name="20% - Акцент5 2 2 3 2 4 7" xfId="20866"/>
    <cellStyle name="20% - Акцент5 2 2 3 2 4 8" xfId="20867"/>
    <cellStyle name="20% - Акцент5 2 2 3 2 4 9" xfId="20868"/>
    <cellStyle name="20% - Акцент5 2 2 3 2 5" xfId="20869"/>
    <cellStyle name="20% - Акцент5 2 2 3 2 5 2" xfId="20870"/>
    <cellStyle name="20% - Акцент5 2 2 3 2 5 2 2" xfId="20871"/>
    <cellStyle name="20% - Акцент5 2 2 3 2 5 2 2 2" xfId="20872"/>
    <cellStyle name="20% - Акцент5 2 2 3 2 5 2 3" xfId="20873"/>
    <cellStyle name="20% - Акцент5 2 2 3 2 5 2 4" xfId="20874"/>
    <cellStyle name="20% - Акцент5 2 2 3 2 5 2 5" xfId="20875"/>
    <cellStyle name="20% - Акцент5 2 2 3 2 5 2 6" xfId="20876"/>
    <cellStyle name="20% - Акцент5 2 2 3 2 5 2 7" xfId="20877"/>
    <cellStyle name="20% - Акцент5 2 2 3 2 5 3" xfId="20878"/>
    <cellStyle name="20% - Акцент5 2 2 3 2 5 3 2" xfId="20879"/>
    <cellStyle name="20% - Акцент5 2 2 3 2 5 4" xfId="20880"/>
    <cellStyle name="20% - Акцент5 2 2 3 2 5 5" xfId="20881"/>
    <cellStyle name="20% - Акцент5 2 2 3 2 5 6" xfId="20882"/>
    <cellStyle name="20% - Акцент5 2 2 3 2 5 7" xfId="20883"/>
    <cellStyle name="20% - Акцент5 2 2 3 2 5 8" xfId="20884"/>
    <cellStyle name="20% - Акцент5 2 2 3 2 5 9" xfId="20885"/>
    <cellStyle name="20% - Акцент5 2 2 3 2 6" xfId="20886"/>
    <cellStyle name="20% - Акцент5 2 2 3 2 6 2" xfId="20887"/>
    <cellStyle name="20% - Акцент5 2 2 3 2 6 2 2" xfId="20888"/>
    <cellStyle name="20% - Акцент5 2 2 3 2 6 2 2 2" xfId="20889"/>
    <cellStyle name="20% - Акцент5 2 2 3 2 6 2 3" xfId="20890"/>
    <cellStyle name="20% - Акцент5 2 2 3 2 6 2 4" xfId="20891"/>
    <cellStyle name="20% - Акцент5 2 2 3 2 6 2 5" xfId="20892"/>
    <cellStyle name="20% - Акцент5 2 2 3 2 6 2 6" xfId="20893"/>
    <cellStyle name="20% - Акцент5 2 2 3 2 6 2 7" xfId="20894"/>
    <cellStyle name="20% - Акцент5 2 2 3 2 6 3" xfId="20895"/>
    <cellStyle name="20% - Акцент5 2 2 3 2 6 3 2" xfId="20896"/>
    <cellStyle name="20% - Акцент5 2 2 3 2 6 4" xfId="20897"/>
    <cellStyle name="20% - Акцент5 2 2 3 2 6 5" xfId="20898"/>
    <cellStyle name="20% - Акцент5 2 2 3 2 6 6" xfId="20899"/>
    <cellStyle name="20% - Акцент5 2 2 3 2 6 7" xfId="20900"/>
    <cellStyle name="20% - Акцент5 2 2 3 2 6 8" xfId="20901"/>
    <cellStyle name="20% - Акцент5 2 2 3 2 6 9" xfId="20902"/>
    <cellStyle name="20% - Акцент5 2 2 3 2 7" xfId="20903"/>
    <cellStyle name="20% - Акцент5 2 2 3 2 7 2" xfId="20904"/>
    <cellStyle name="20% - Акцент5 2 2 3 2 7 2 2" xfId="20905"/>
    <cellStyle name="20% - Акцент5 2 2 3 2 7 3" xfId="20906"/>
    <cellStyle name="20% - Акцент5 2 2 3 2 7 4" xfId="20907"/>
    <cellStyle name="20% - Акцент5 2 2 3 2 7 5" xfId="20908"/>
    <cellStyle name="20% - Акцент5 2 2 3 2 7 6" xfId="20909"/>
    <cellStyle name="20% - Акцент5 2 2 3 2 7 7" xfId="20910"/>
    <cellStyle name="20% - Акцент5 2 2 3 2 8" xfId="20911"/>
    <cellStyle name="20% - Акцент5 2 2 3 2 8 2" xfId="20912"/>
    <cellStyle name="20% - Акцент5 2 2 3 2 9" xfId="20913"/>
    <cellStyle name="20% - Акцент5 2 2 3 3" xfId="20914"/>
    <cellStyle name="20% - Акцент5 2 2 3 3 10" xfId="20915"/>
    <cellStyle name="20% - Акцент5 2 2 3 3 11" xfId="20916"/>
    <cellStyle name="20% - Акцент5 2 2 3 3 12" xfId="20917"/>
    <cellStyle name="20% - Акцент5 2 2 3 3 13" xfId="20918"/>
    <cellStyle name="20% - Акцент5 2 2 3 3 2" xfId="20919"/>
    <cellStyle name="20% - Акцент5 2 2 3 3 2 10" xfId="20920"/>
    <cellStyle name="20% - Акцент5 2 2 3 3 2 2" xfId="20921"/>
    <cellStyle name="20% - Акцент5 2 2 3 3 2 2 2" xfId="20922"/>
    <cellStyle name="20% - Акцент5 2 2 3 3 2 2 2 2" xfId="20923"/>
    <cellStyle name="20% - Акцент5 2 2 3 3 2 2 2 2 2" xfId="20924"/>
    <cellStyle name="20% - Акцент5 2 2 3 3 2 2 2 3" xfId="20925"/>
    <cellStyle name="20% - Акцент5 2 2 3 3 2 2 2 4" xfId="20926"/>
    <cellStyle name="20% - Акцент5 2 2 3 3 2 2 2 5" xfId="20927"/>
    <cellStyle name="20% - Акцент5 2 2 3 3 2 2 2 6" xfId="20928"/>
    <cellStyle name="20% - Акцент5 2 2 3 3 2 2 2 7" xfId="20929"/>
    <cellStyle name="20% - Акцент5 2 2 3 3 2 2 3" xfId="20930"/>
    <cellStyle name="20% - Акцент5 2 2 3 3 2 2 3 2" xfId="20931"/>
    <cellStyle name="20% - Акцент5 2 2 3 3 2 2 4" xfId="20932"/>
    <cellStyle name="20% - Акцент5 2 2 3 3 2 2 5" xfId="20933"/>
    <cellStyle name="20% - Акцент5 2 2 3 3 2 2 6" xfId="20934"/>
    <cellStyle name="20% - Акцент5 2 2 3 3 2 2 7" xfId="20935"/>
    <cellStyle name="20% - Акцент5 2 2 3 3 2 2 8" xfId="20936"/>
    <cellStyle name="20% - Акцент5 2 2 3 3 2 2 9" xfId="20937"/>
    <cellStyle name="20% - Акцент5 2 2 3 3 2 3" xfId="20938"/>
    <cellStyle name="20% - Акцент5 2 2 3 3 2 3 2" xfId="20939"/>
    <cellStyle name="20% - Акцент5 2 2 3 3 2 3 2 2" xfId="20940"/>
    <cellStyle name="20% - Акцент5 2 2 3 3 2 3 3" xfId="20941"/>
    <cellStyle name="20% - Акцент5 2 2 3 3 2 3 4" xfId="20942"/>
    <cellStyle name="20% - Акцент5 2 2 3 3 2 3 5" xfId="20943"/>
    <cellStyle name="20% - Акцент5 2 2 3 3 2 3 6" xfId="20944"/>
    <cellStyle name="20% - Акцент5 2 2 3 3 2 3 7" xfId="20945"/>
    <cellStyle name="20% - Акцент5 2 2 3 3 2 4" xfId="20946"/>
    <cellStyle name="20% - Акцент5 2 2 3 3 2 4 2" xfId="20947"/>
    <cellStyle name="20% - Акцент5 2 2 3 3 2 5" xfId="20948"/>
    <cellStyle name="20% - Акцент5 2 2 3 3 2 6" xfId="20949"/>
    <cellStyle name="20% - Акцент5 2 2 3 3 2 7" xfId="20950"/>
    <cellStyle name="20% - Акцент5 2 2 3 3 2 8" xfId="20951"/>
    <cellStyle name="20% - Акцент5 2 2 3 3 2 9" xfId="20952"/>
    <cellStyle name="20% - Акцент5 2 2 3 3 3" xfId="20953"/>
    <cellStyle name="20% - Акцент5 2 2 3 3 3 10" xfId="20954"/>
    <cellStyle name="20% - Акцент5 2 2 3 3 3 2" xfId="20955"/>
    <cellStyle name="20% - Акцент5 2 2 3 3 3 2 2" xfId="20956"/>
    <cellStyle name="20% - Акцент5 2 2 3 3 3 2 2 2" xfId="20957"/>
    <cellStyle name="20% - Акцент5 2 2 3 3 3 2 2 2 2" xfId="20958"/>
    <cellStyle name="20% - Акцент5 2 2 3 3 3 2 2 3" xfId="20959"/>
    <cellStyle name="20% - Акцент5 2 2 3 3 3 2 2 4" xfId="20960"/>
    <cellStyle name="20% - Акцент5 2 2 3 3 3 2 2 5" xfId="20961"/>
    <cellStyle name="20% - Акцент5 2 2 3 3 3 2 2 6" xfId="20962"/>
    <cellStyle name="20% - Акцент5 2 2 3 3 3 2 2 7" xfId="20963"/>
    <cellStyle name="20% - Акцент5 2 2 3 3 3 2 3" xfId="20964"/>
    <cellStyle name="20% - Акцент5 2 2 3 3 3 2 3 2" xfId="20965"/>
    <cellStyle name="20% - Акцент5 2 2 3 3 3 2 4" xfId="20966"/>
    <cellStyle name="20% - Акцент5 2 2 3 3 3 2 5" xfId="20967"/>
    <cellStyle name="20% - Акцент5 2 2 3 3 3 2 6" xfId="20968"/>
    <cellStyle name="20% - Акцент5 2 2 3 3 3 2 7" xfId="20969"/>
    <cellStyle name="20% - Акцент5 2 2 3 3 3 2 8" xfId="20970"/>
    <cellStyle name="20% - Акцент5 2 2 3 3 3 2 9" xfId="20971"/>
    <cellStyle name="20% - Акцент5 2 2 3 3 3 3" xfId="20972"/>
    <cellStyle name="20% - Акцент5 2 2 3 3 3 3 2" xfId="20973"/>
    <cellStyle name="20% - Акцент5 2 2 3 3 3 3 2 2" xfId="20974"/>
    <cellStyle name="20% - Акцент5 2 2 3 3 3 3 3" xfId="20975"/>
    <cellStyle name="20% - Акцент5 2 2 3 3 3 3 4" xfId="20976"/>
    <cellStyle name="20% - Акцент5 2 2 3 3 3 3 5" xfId="20977"/>
    <cellStyle name="20% - Акцент5 2 2 3 3 3 3 6" xfId="20978"/>
    <cellStyle name="20% - Акцент5 2 2 3 3 3 3 7" xfId="20979"/>
    <cellStyle name="20% - Акцент5 2 2 3 3 3 4" xfId="20980"/>
    <cellStyle name="20% - Акцент5 2 2 3 3 3 4 2" xfId="20981"/>
    <cellStyle name="20% - Акцент5 2 2 3 3 3 5" xfId="20982"/>
    <cellStyle name="20% - Акцент5 2 2 3 3 3 6" xfId="20983"/>
    <cellStyle name="20% - Акцент5 2 2 3 3 3 7" xfId="20984"/>
    <cellStyle name="20% - Акцент5 2 2 3 3 3 8" xfId="20985"/>
    <cellStyle name="20% - Акцент5 2 2 3 3 3 9" xfId="20986"/>
    <cellStyle name="20% - Акцент5 2 2 3 3 4" xfId="20987"/>
    <cellStyle name="20% - Акцент5 2 2 3 3 4 2" xfId="20988"/>
    <cellStyle name="20% - Акцент5 2 2 3 3 4 2 2" xfId="20989"/>
    <cellStyle name="20% - Акцент5 2 2 3 3 4 2 2 2" xfId="20990"/>
    <cellStyle name="20% - Акцент5 2 2 3 3 4 2 3" xfId="20991"/>
    <cellStyle name="20% - Акцент5 2 2 3 3 4 2 4" xfId="20992"/>
    <cellStyle name="20% - Акцент5 2 2 3 3 4 2 5" xfId="20993"/>
    <cellStyle name="20% - Акцент5 2 2 3 3 4 2 6" xfId="20994"/>
    <cellStyle name="20% - Акцент5 2 2 3 3 4 2 7" xfId="20995"/>
    <cellStyle name="20% - Акцент5 2 2 3 3 4 3" xfId="20996"/>
    <cellStyle name="20% - Акцент5 2 2 3 3 4 3 2" xfId="20997"/>
    <cellStyle name="20% - Акцент5 2 2 3 3 4 4" xfId="20998"/>
    <cellStyle name="20% - Акцент5 2 2 3 3 4 5" xfId="20999"/>
    <cellStyle name="20% - Акцент5 2 2 3 3 4 6" xfId="21000"/>
    <cellStyle name="20% - Акцент5 2 2 3 3 4 7" xfId="21001"/>
    <cellStyle name="20% - Акцент5 2 2 3 3 4 8" xfId="21002"/>
    <cellStyle name="20% - Акцент5 2 2 3 3 4 9" xfId="21003"/>
    <cellStyle name="20% - Акцент5 2 2 3 3 5" xfId="21004"/>
    <cellStyle name="20% - Акцент5 2 2 3 3 5 2" xfId="21005"/>
    <cellStyle name="20% - Акцент5 2 2 3 3 5 2 2" xfId="21006"/>
    <cellStyle name="20% - Акцент5 2 2 3 3 5 2 2 2" xfId="21007"/>
    <cellStyle name="20% - Акцент5 2 2 3 3 5 2 3" xfId="21008"/>
    <cellStyle name="20% - Акцент5 2 2 3 3 5 2 4" xfId="21009"/>
    <cellStyle name="20% - Акцент5 2 2 3 3 5 2 5" xfId="21010"/>
    <cellStyle name="20% - Акцент5 2 2 3 3 5 2 6" xfId="21011"/>
    <cellStyle name="20% - Акцент5 2 2 3 3 5 2 7" xfId="21012"/>
    <cellStyle name="20% - Акцент5 2 2 3 3 5 3" xfId="21013"/>
    <cellStyle name="20% - Акцент5 2 2 3 3 5 3 2" xfId="21014"/>
    <cellStyle name="20% - Акцент5 2 2 3 3 5 4" xfId="21015"/>
    <cellStyle name="20% - Акцент5 2 2 3 3 5 5" xfId="21016"/>
    <cellStyle name="20% - Акцент5 2 2 3 3 5 6" xfId="21017"/>
    <cellStyle name="20% - Акцент5 2 2 3 3 5 7" xfId="21018"/>
    <cellStyle name="20% - Акцент5 2 2 3 3 5 8" xfId="21019"/>
    <cellStyle name="20% - Акцент5 2 2 3 3 5 9" xfId="21020"/>
    <cellStyle name="20% - Акцент5 2 2 3 3 6" xfId="21021"/>
    <cellStyle name="20% - Акцент5 2 2 3 3 6 2" xfId="21022"/>
    <cellStyle name="20% - Акцент5 2 2 3 3 6 2 2" xfId="21023"/>
    <cellStyle name="20% - Акцент5 2 2 3 3 6 3" xfId="21024"/>
    <cellStyle name="20% - Акцент5 2 2 3 3 6 4" xfId="21025"/>
    <cellStyle name="20% - Акцент5 2 2 3 3 6 5" xfId="21026"/>
    <cellStyle name="20% - Акцент5 2 2 3 3 6 6" xfId="21027"/>
    <cellStyle name="20% - Акцент5 2 2 3 3 6 7" xfId="21028"/>
    <cellStyle name="20% - Акцент5 2 2 3 3 7" xfId="21029"/>
    <cellStyle name="20% - Акцент5 2 2 3 3 7 2" xfId="21030"/>
    <cellStyle name="20% - Акцент5 2 2 3 3 8" xfId="21031"/>
    <cellStyle name="20% - Акцент5 2 2 3 3 9" xfId="21032"/>
    <cellStyle name="20% - Акцент5 2 2 3 4" xfId="21033"/>
    <cellStyle name="20% - Акцент5 2 2 3 4 10" xfId="21034"/>
    <cellStyle name="20% - Акцент5 2 2 3 4 11" xfId="21035"/>
    <cellStyle name="20% - Акцент5 2 2 3 4 12" xfId="21036"/>
    <cellStyle name="20% - Акцент5 2 2 3 4 13" xfId="21037"/>
    <cellStyle name="20% - Акцент5 2 2 3 4 2" xfId="21038"/>
    <cellStyle name="20% - Акцент5 2 2 3 4 2 10" xfId="21039"/>
    <cellStyle name="20% - Акцент5 2 2 3 4 2 2" xfId="21040"/>
    <cellStyle name="20% - Акцент5 2 2 3 4 2 2 2" xfId="21041"/>
    <cellStyle name="20% - Акцент5 2 2 3 4 2 2 2 2" xfId="21042"/>
    <cellStyle name="20% - Акцент5 2 2 3 4 2 2 2 2 2" xfId="21043"/>
    <cellStyle name="20% - Акцент5 2 2 3 4 2 2 2 3" xfId="21044"/>
    <cellStyle name="20% - Акцент5 2 2 3 4 2 2 2 4" xfId="21045"/>
    <cellStyle name="20% - Акцент5 2 2 3 4 2 2 2 5" xfId="21046"/>
    <cellStyle name="20% - Акцент5 2 2 3 4 2 2 2 6" xfId="21047"/>
    <cellStyle name="20% - Акцент5 2 2 3 4 2 2 2 7" xfId="21048"/>
    <cellStyle name="20% - Акцент5 2 2 3 4 2 2 3" xfId="21049"/>
    <cellStyle name="20% - Акцент5 2 2 3 4 2 2 3 2" xfId="21050"/>
    <cellStyle name="20% - Акцент5 2 2 3 4 2 2 4" xfId="21051"/>
    <cellStyle name="20% - Акцент5 2 2 3 4 2 2 5" xfId="21052"/>
    <cellStyle name="20% - Акцент5 2 2 3 4 2 2 6" xfId="21053"/>
    <cellStyle name="20% - Акцент5 2 2 3 4 2 2 7" xfId="21054"/>
    <cellStyle name="20% - Акцент5 2 2 3 4 2 2 8" xfId="21055"/>
    <cellStyle name="20% - Акцент5 2 2 3 4 2 2 9" xfId="21056"/>
    <cellStyle name="20% - Акцент5 2 2 3 4 2 3" xfId="21057"/>
    <cellStyle name="20% - Акцент5 2 2 3 4 2 3 2" xfId="21058"/>
    <cellStyle name="20% - Акцент5 2 2 3 4 2 3 2 2" xfId="21059"/>
    <cellStyle name="20% - Акцент5 2 2 3 4 2 3 3" xfId="21060"/>
    <cellStyle name="20% - Акцент5 2 2 3 4 2 3 4" xfId="21061"/>
    <cellStyle name="20% - Акцент5 2 2 3 4 2 3 5" xfId="21062"/>
    <cellStyle name="20% - Акцент5 2 2 3 4 2 3 6" xfId="21063"/>
    <cellStyle name="20% - Акцент5 2 2 3 4 2 3 7" xfId="21064"/>
    <cellStyle name="20% - Акцент5 2 2 3 4 2 4" xfId="21065"/>
    <cellStyle name="20% - Акцент5 2 2 3 4 2 4 2" xfId="21066"/>
    <cellStyle name="20% - Акцент5 2 2 3 4 2 5" xfId="21067"/>
    <cellStyle name="20% - Акцент5 2 2 3 4 2 6" xfId="21068"/>
    <cellStyle name="20% - Акцент5 2 2 3 4 2 7" xfId="21069"/>
    <cellStyle name="20% - Акцент5 2 2 3 4 2 8" xfId="21070"/>
    <cellStyle name="20% - Акцент5 2 2 3 4 2 9" xfId="21071"/>
    <cellStyle name="20% - Акцент5 2 2 3 4 3" xfId="21072"/>
    <cellStyle name="20% - Акцент5 2 2 3 4 3 10" xfId="21073"/>
    <cellStyle name="20% - Акцент5 2 2 3 4 3 2" xfId="21074"/>
    <cellStyle name="20% - Акцент5 2 2 3 4 3 2 2" xfId="21075"/>
    <cellStyle name="20% - Акцент5 2 2 3 4 3 2 2 2" xfId="21076"/>
    <cellStyle name="20% - Акцент5 2 2 3 4 3 2 2 2 2" xfId="21077"/>
    <cellStyle name="20% - Акцент5 2 2 3 4 3 2 2 3" xfId="21078"/>
    <cellStyle name="20% - Акцент5 2 2 3 4 3 2 2 4" xfId="21079"/>
    <cellStyle name="20% - Акцент5 2 2 3 4 3 2 2 5" xfId="21080"/>
    <cellStyle name="20% - Акцент5 2 2 3 4 3 2 2 6" xfId="21081"/>
    <cellStyle name="20% - Акцент5 2 2 3 4 3 2 2 7" xfId="21082"/>
    <cellStyle name="20% - Акцент5 2 2 3 4 3 2 3" xfId="21083"/>
    <cellStyle name="20% - Акцент5 2 2 3 4 3 2 3 2" xfId="21084"/>
    <cellStyle name="20% - Акцент5 2 2 3 4 3 2 4" xfId="21085"/>
    <cellStyle name="20% - Акцент5 2 2 3 4 3 2 5" xfId="21086"/>
    <cellStyle name="20% - Акцент5 2 2 3 4 3 2 6" xfId="21087"/>
    <cellStyle name="20% - Акцент5 2 2 3 4 3 2 7" xfId="21088"/>
    <cellStyle name="20% - Акцент5 2 2 3 4 3 2 8" xfId="21089"/>
    <cellStyle name="20% - Акцент5 2 2 3 4 3 2 9" xfId="21090"/>
    <cellStyle name="20% - Акцент5 2 2 3 4 3 3" xfId="21091"/>
    <cellStyle name="20% - Акцент5 2 2 3 4 3 3 2" xfId="21092"/>
    <cellStyle name="20% - Акцент5 2 2 3 4 3 3 2 2" xfId="21093"/>
    <cellStyle name="20% - Акцент5 2 2 3 4 3 3 3" xfId="21094"/>
    <cellStyle name="20% - Акцент5 2 2 3 4 3 3 4" xfId="21095"/>
    <cellStyle name="20% - Акцент5 2 2 3 4 3 3 5" xfId="21096"/>
    <cellStyle name="20% - Акцент5 2 2 3 4 3 3 6" xfId="21097"/>
    <cellStyle name="20% - Акцент5 2 2 3 4 3 3 7" xfId="21098"/>
    <cellStyle name="20% - Акцент5 2 2 3 4 3 4" xfId="21099"/>
    <cellStyle name="20% - Акцент5 2 2 3 4 3 4 2" xfId="21100"/>
    <cellStyle name="20% - Акцент5 2 2 3 4 3 5" xfId="21101"/>
    <cellStyle name="20% - Акцент5 2 2 3 4 3 6" xfId="21102"/>
    <cellStyle name="20% - Акцент5 2 2 3 4 3 7" xfId="21103"/>
    <cellStyle name="20% - Акцент5 2 2 3 4 3 8" xfId="21104"/>
    <cellStyle name="20% - Акцент5 2 2 3 4 3 9" xfId="21105"/>
    <cellStyle name="20% - Акцент5 2 2 3 4 4" xfId="21106"/>
    <cellStyle name="20% - Акцент5 2 2 3 4 4 2" xfId="21107"/>
    <cellStyle name="20% - Акцент5 2 2 3 4 4 2 2" xfId="21108"/>
    <cellStyle name="20% - Акцент5 2 2 3 4 4 2 2 2" xfId="21109"/>
    <cellStyle name="20% - Акцент5 2 2 3 4 4 2 3" xfId="21110"/>
    <cellStyle name="20% - Акцент5 2 2 3 4 4 2 4" xfId="21111"/>
    <cellStyle name="20% - Акцент5 2 2 3 4 4 2 5" xfId="21112"/>
    <cellStyle name="20% - Акцент5 2 2 3 4 4 2 6" xfId="21113"/>
    <cellStyle name="20% - Акцент5 2 2 3 4 4 2 7" xfId="21114"/>
    <cellStyle name="20% - Акцент5 2 2 3 4 4 3" xfId="21115"/>
    <cellStyle name="20% - Акцент5 2 2 3 4 4 3 2" xfId="21116"/>
    <cellStyle name="20% - Акцент5 2 2 3 4 4 4" xfId="21117"/>
    <cellStyle name="20% - Акцент5 2 2 3 4 4 5" xfId="21118"/>
    <cellStyle name="20% - Акцент5 2 2 3 4 4 6" xfId="21119"/>
    <cellStyle name="20% - Акцент5 2 2 3 4 4 7" xfId="21120"/>
    <cellStyle name="20% - Акцент5 2 2 3 4 4 8" xfId="21121"/>
    <cellStyle name="20% - Акцент5 2 2 3 4 4 9" xfId="21122"/>
    <cellStyle name="20% - Акцент5 2 2 3 4 5" xfId="21123"/>
    <cellStyle name="20% - Акцент5 2 2 3 4 5 2" xfId="21124"/>
    <cellStyle name="20% - Акцент5 2 2 3 4 5 2 2" xfId="21125"/>
    <cellStyle name="20% - Акцент5 2 2 3 4 5 2 2 2" xfId="21126"/>
    <cellStyle name="20% - Акцент5 2 2 3 4 5 2 3" xfId="21127"/>
    <cellStyle name="20% - Акцент5 2 2 3 4 5 2 4" xfId="21128"/>
    <cellStyle name="20% - Акцент5 2 2 3 4 5 2 5" xfId="21129"/>
    <cellStyle name="20% - Акцент5 2 2 3 4 5 2 6" xfId="21130"/>
    <cellStyle name="20% - Акцент5 2 2 3 4 5 2 7" xfId="21131"/>
    <cellStyle name="20% - Акцент5 2 2 3 4 5 3" xfId="21132"/>
    <cellStyle name="20% - Акцент5 2 2 3 4 5 3 2" xfId="21133"/>
    <cellStyle name="20% - Акцент5 2 2 3 4 5 4" xfId="21134"/>
    <cellStyle name="20% - Акцент5 2 2 3 4 5 5" xfId="21135"/>
    <cellStyle name="20% - Акцент5 2 2 3 4 5 6" xfId="21136"/>
    <cellStyle name="20% - Акцент5 2 2 3 4 5 7" xfId="21137"/>
    <cellStyle name="20% - Акцент5 2 2 3 4 5 8" xfId="21138"/>
    <cellStyle name="20% - Акцент5 2 2 3 4 5 9" xfId="21139"/>
    <cellStyle name="20% - Акцент5 2 2 3 4 6" xfId="21140"/>
    <cellStyle name="20% - Акцент5 2 2 3 4 6 2" xfId="21141"/>
    <cellStyle name="20% - Акцент5 2 2 3 4 6 2 2" xfId="21142"/>
    <cellStyle name="20% - Акцент5 2 2 3 4 6 3" xfId="21143"/>
    <cellStyle name="20% - Акцент5 2 2 3 4 6 4" xfId="21144"/>
    <cellStyle name="20% - Акцент5 2 2 3 4 6 5" xfId="21145"/>
    <cellStyle name="20% - Акцент5 2 2 3 4 6 6" xfId="21146"/>
    <cellStyle name="20% - Акцент5 2 2 3 4 6 7" xfId="21147"/>
    <cellStyle name="20% - Акцент5 2 2 3 4 7" xfId="21148"/>
    <cellStyle name="20% - Акцент5 2 2 3 4 7 2" xfId="21149"/>
    <cellStyle name="20% - Акцент5 2 2 3 4 8" xfId="21150"/>
    <cellStyle name="20% - Акцент5 2 2 3 4 9" xfId="21151"/>
    <cellStyle name="20% - Акцент5 2 2 3 5" xfId="21152"/>
    <cellStyle name="20% - Акцент5 2 2 3 5 10" xfId="21153"/>
    <cellStyle name="20% - Акцент5 2 2 3 5 2" xfId="21154"/>
    <cellStyle name="20% - Акцент5 2 2 3 5 2 2" xfId="21155"/>
    <cellStyle name="20% - Акцент5 2 2 3 5 2 2 2" xfId="21156"/>
    <cellStyle name="20% - Акцент5 2 2 3 5 2 2 2 2" xfId="21157"/>
    <cellStyle name="20% - Акцент5 2 2 3 5 2 2 3" xfId="21158"/>
    <cellStyle name="20% - Акцент5 2 2 3 5 2 2 4" xfId="21159"/>
    <cellStyle name="20% - Акцент5 2 2 3 5 2 2 5" xfId="21160"/>
    <cellStyle name="20% - Акцент5 2 2 3 5 2 2 6" xfId="21161"/>
    <cellStyle name="20% - Акцент5 2 2 3 5 2 2 7" xfId="21162"/>
    <cellStyle name="20% - Акцент5 2 2 3 5 2 3" xfId="21163"/>
    <cellStyle name="20% - Акцент5 2 2 3 5 2 3 2" xfId="21164"/>
    <cellStyle name="20% - Акцент5 2 2 3 5 2 4" xfId="21165"/>
    <cellStyle name="20% - Акцент5 2 2 3 5 2 5" xfId="21166"/>
    <cellStyle name="20% - Акцент5 2 2 3 5 2 6" xfId="21167"/>
    <cellStyle name="20% - Акцент5 2 2 3 5 2 7" xfId="21168"/>
    <cellStyle name="20% - Акцент5 2 2 3 5 2 8" xfId="21169"/>
    <cellStyle name="20% - Акцент5 2 2 3 5 2 9" xfId="21170"/>
    <cellStyle name="20% - Акцент5 2 2 3 5 3" xfId="21171"/>
    <cellStyle name="20% - Акцент5 2 2 3 5 3 2" xfId="21172"/>
    <cellStyle name="20% - Акцент5 2 2 3 5 3 2 2" xfId="21173"/>
    <cellStyle name="20% - Акцент5 2 2 3 5 3 3" xfId="21174"/>
    <cellStyle name="20% - Акцент5 2 2 3 5 3 4" xfId="21175"/>
    <cellStyle name="20% - Акцент5 2 2 3 5 3 5" xfId="21176"/>
    <cellStyle name="20% - Акцент5 2 2 3 5 3 6" xfId="21177"/>
    <cellStyle name="20% - Акцент5 2 2 3 5 3 7" xfId="21178"/>
    <cellStyle name="20% - Акцент5 2 2 3 5 4" xfId="21179"/>
    <cellStyle name="20% - Акцент5 2 2 3 5 4 2" xfId="21180"/>
    <cellStyle name="20% - Акцент5 2 2 3 5 5" xfId="21181"/>
    <cellStyle name="20% - Акцент5 2 2 3 5 6" xfId="21182"/>
    <cellStyle name="20% - Акцент5 2 2 3 5 7" xfId="21183"/>
    <cellStyle name="20% - Акцент5 2 2 3 5 8" xfId="21184"/>
    <cellStyle name="20% - Акцент5 2 2 3 5 9" xfId="21185"/>
    <cellStyle name="20% - Акцент5 2 2 3 6" xfId="21186"/>
    <cellStyle name="20% - Акцент5 2 2 3 6 10" xfId="21187"/>
    <cellStyle name="20% - Акцент5 2 2 3 6 2" xfId="21188"/>
    <cellStyle name="20% - Акцент5 2 2 3 6 2 2" xfId="21189"/>
    <cellStyle name="20% - Акцент5 2 2 3 6 2 2 2" xfId="21190"/>
    <cellStyle name="20% - Акцент5 2 2 3 6 2 2 2 2" xfId="21191"/>
    <cellStyle name="20% - Акцент5 2 2 3 6 2 2 3" xfId="21192"/>
    <cellStyle name="20% - Акцент5 2 2 3 6 2 2 4" xfId="21193"/>
    <cellStyle name="20% - Акцент5 2 2 3 6 2 2 5" xfId="21194"/>
    <cellStyle name="20% - Акцент5 2 2 3 6 2 2 6" xfId="21195"/>
    <cellStyle name="20% - Акцент5 2 2 3 6 2 2 7" xfId="21196"/>
    <cellStyle name="20% - Акцент5 2 2 3 6 2 3" xfId="21197"/>
    <cellStyle name="20% - Акцент5 2 2 3 6 2 3 2" xfId="21198"/>
    <cellStyle name="20% - Акцент5 2 2 3 6 2 4" xfId="21199"/>
    <cellStyle name="20% - Акцент5 2 2 3 6 2 5" xfId="21200"/>
    <cellStyle name="20% - Акцент5 2 2 3 6 2 6" xfId="21201"/>
    <cellStyle name="20% - Акцент5 2 2 3 6 2 7" xfId="21202"/>
    <cellStyle name="20% - Акцент5 2 2 3 6 2 8" xfId="21203"/>
    <cellStyle name="20% - Акцент5 2 2 3 6 2 9" xfId="21204"/>
    <cellStyle name="20% - Акцент5 2 2 3 6 3" xfId="21205"/>
    <cellStyle name="20% - Акцент5 2 2 3 6 3 2" xfId="21206"/>
    <cellStyle name="20% - Акцент5 2 2 3 6 3 2 2" xfId="21207"/>
    <cellStyle name="20% - Акцент5 2 2 3 6 3 3" xfId="21208"/>
    <cellStyle name="20% - Акцент5 2 2 3 6 3 4" xfId="21209"/>
    <cellStyle name="20% - Акцент5 2 2 3 6 3 5" xfId="21210"/>
    <cellStyle name="20% - Акцент5 2 2 3 6 3 6" xfId="21211"/>
    <cellStyle name="20% - Акцент5 2 2 3 6 3 7" xfId="21212"/>
    <cellStyle name="20% - Акцент5 2 2 3 6 4" xfId="21213"/>
    <cellStyle name="20% - Акцент5 2 2 3 6 4 2" xfId="21214"/>
    <cellStyle name="20% - Акцент5 2 2 3 6 5" xfId="21215"/>
    <cellStyle name="20% - Акцент5 2 2 3 6 6" xfId="21216"/>
    <cellStyle name="20% - Акцент5 2 2 3 6 7" xfId="21217"/>
    <cellStyle name="20% - Акцент5 2 2 3 6 8" xfId="21218"/>
    <cellStyle name="20% - Акцент5 2 2 3 6 9" xfId="21219"/>
    <cellStyle name="20% - Акцент5 2 2 3 7" xfId="21220"/>
    <cellStyle name="20% - Акцент5 2 2 3 7 2" xfId="21221"/>
    <cellStyle name="20% - Акцент5 2 2 3 7 2 2" xfId="21222"/>
    <cellStyle name="20% - Акцент5 2 2 3 7 2 2 2" xfId="21223"/>
    <cellStyle name="20% - Акцент5 2 2 3 7 2 3" xfId="21224"/>
    <cellStyle name="20% - Акцент5 2 2 3 7 2 4" xfId="21225"/>
    <cellStyle name="20% - Акцент5 2 2 3 7 2 5" xfId="21226"/>
    <cellStyle name="20% - Акцент5 2 2 3 7 2 6" xfId="21227"/>
    <cellStyle name="20% - Акцент5 2 2 3 7 2 7" xfId="21228"/>
    <cellStyle name="20% - Акцент5 2 2 3 7 3" xfId="21229"/>
    <cellStyle name="20% - Акцент5 2 2 3 7 3 2" xfId="21230"/>
    <cellStyle name="20% - Акцент5 2 2 3 7 4" xfId="21231"/>
    <cellStyle name="20% - Акцент5 2 2 3 7 5" xfId="21232"/>
    <cellStyle name="20% - Акцент5 2 2 3 7 6" xfId="21233"/>
    <cellStyle name="20% - Акцент5 2 2 3 7 7" xfId="21234"/>
    <cellStyle name="20% - Акцент5 2 2 3 7 8" xfId="21235"/>
    <cellStyle name="20% - Акцент5 2 2 3 7 9" xfId="21236"/>
    <cellStyle name="20% - Акцент5 2 2 3 8" xfId="21237"/>
    <cellStyle name="20% - Акцент5 2 2 3 8 2" xfId="21238"/>
    <cellStyle name="20% - Акцент5 2 2 3 8 2 2" xfId="21239"/>
    <cellStyle name="20% - Акцент5 2 2 3 8 2 2 2" xfId="21240"/>
    <cellStyle name="20% - Акцент5 2 2 3 8 2 3" xfId="21241"/>
    <cellStyle name="20% - Акцент5 2 2 3 8 2 4" xfId="21242"/>
    <cellStyle name="20% - Акцент5 2 2 3 8 2 5" xfId="21243"/>
    <cellStyle name="20% - Акцент5 2 2 3 8 2 6" xfId="21244"/>
    <cellStyle name="20% - Акцент5 2 2 3 8 2 7" xfId="21245"/>
    <cellStyle name="20% - Акцент5 2 2 3 8 3" xfId="21246"/>
    <cellStyle name="20% - Акцент5 2 2 3 8 3 2" xfId="21247"/>
    <cellStyle name="20% - Акцент5 2 2 3 8 4" xfId="21248"/>
    <cellStyle name="20% - Акцент5 2 2 3 8 5" xfId="21249"/>
    <cellStyle name="20% - Акцент5 2 2 3 8 6" xfId="21250"/>
    <cellStyle name="20% - Акцент5 2 2 3 8 7" xfId="21251"/>
    <cellStyle name="20% - Акцент5 2 2 3 8 8" xfId="21252"/>
    <cellStyle name="20% - Акцент5 2 2 3 8 9" xfId="21253"/>
    <cellStyle name="20% - Акцент5 2 2 3 9" xfId="21254"/>
    <cellStyle name="20% - Акцент5 2 2 3 9 2" xfId="21255"/>
    <cellStyle name="20% - Акцент5 2 2 3 9 2 2" xfId="21256"/>
    <cellStyle name="20% - Акцент5 2 2 3 9 2 2 2" xfId="21257"/>
    <cellStyle name="20% - Акцент5 2 2 3 9 2 3" xfId="21258"/>
    <cellStyle name="20% - Акцент5 2 2 3 9 2 4" xfId="21259"/>
    <cellStyle name="20% - Акцент5 2 2 3 9 2 5" xfId="21260"/>
    <cellStyle name="20% - Акцент5 2 2 3 9 2 6" xfId="21261"/>
    <cellStyle name="20% - Акцент5 2 2 3 9 2 7" xfId="21262"/>
    <cellStyle name="20% - Акцент5 2 2 3 9 3" xfId="21263"/>
    <cellStyle name="20% - Акцент5 2 2 3 9 3 2" xfId="21264"/>
    <cellStyle name="20% - Акцент5 2 2 3 9 4" xfId="21265"/>
    <cellStyle name="20% - Акцент5 2 2 3 9 5" xfId="21266"/>
    <cellStyle name="20% - Акцент5 2 2 3 9 6" xfId="21267"/>
    <cellStyle name="20% - Акцент5 2 2 3 9 7" xfId="21268"/>
    <cellStyle name="20% - Акцент5 2 2 3 9 8" xfId="21269"/>
    <cellStyle name="20% - Акцент5 2 2 3 9 9" xfId="21270"/>
    <cellStyle name="20% - Акцент5 2 2 4" xfId="21271"/>
    <cellStyle name="20% - Акцент5 2 2 4 10" xfId="21272"/>
    <cellStyle name="20% - Акцент5 2 2 4 11" xfId="21273"/>
    <cellStyle name="20% - Акцент5 2 2 4 12" xfId="21274"/>
    <cellStyle name="20% - Акцент5 2 2 4 13" xfId="21275"/>
    <cellStyle name="20% - Акцент5 2 2 4 14" xfId="21276"/>
    <cellStyle name="20% - Акцент5 2 2 4 2" xfId="21277"/>
    <cellStyle name="20% - Акцент5 2 2 4 2 10" xfId="21278"/>
    <cellStyle name="20% - Акцент5 2 2 4 2 2" xfId="21279"/>
    <cellStyle name="20% - Акцент5 2 2 4 2 2 2" xfId="21280"/>
    <cellStyle name="20% - Акцент5 2 2 4 2 2 2 2" xfId="21281"/>
    <cellStyle name="20% - Акцент5 2 2 4 2 2 2 2 2" xfId="21282"/>
    <cellStyle name="20% - Акцент5 2 2 4 2 2 2 3" xfId="21283"/>
    <cellStyle name="20% - Акцент5 2 2 4 2 2 2 4" xfId="21284"/>
    <cellStyle name="20% - Акцент5 2 2 4 2 2 2 5" xfId="21285"/>
    <cellStyle name="20% - Акцент5 2 2 4 2 2 2 6" xfId="21286"/>
    <cellStyle name="20% - Акцент5 2 2 4 2 2 2 7" xfId="21287"/>
    <cellStyle name="20% - Акцент5 2 2 4 2 2 3" xfId="21288"/>
    <cellStyle name="20% - Акцент5 2 2 4 2 2 3 2" xfId="21289"/>
    <cellStyle name="20% - Акцент5 2 2 4 2 2 4" xfId="21290"/>
    <cellStyle name="20% - Акцент5 2 2 4 2 2 5" xfId="21291"/>
    <cellStyle name="20% - Акцент5 2 2 4 2 2 6" xfId="21292"/>
    <cellStyle name="20% - Акцент5 2 2 4 2 2 7" xfId="21293"/>
    <cellStyle name="20% - Акцент5 2 2 4 2 2 8" xfId="21294"/>
    <cellStyle name="20% - Акцент5 2 2 4 2 2 9" xfId="21295"/>
    <cellStyle name="20% - Акцент5 2 2 4 2 3" xfId="21296"/>
    <cellStyle name="20% - Акцент5 2 2 4 2 3 2" xfId="21297"/>
    <cellStyle name="20% - Акцент5 2 2 4 2 3 2 2" xfId="21298"/>
    <cellStyle name="20% - Акцент5 2 2 4 2 3 3" xfId="21299"/>
    <cellStyle name="20% - Акцент5 2 2 4 2 3 4" xfId="21300"/>
    <cellStyle name="20% - Акцент5 2 2 4 2 3 5" xfId="21301"/>
    <cellStyle name="20% - Акцент5 2 2 4 2 3 6" xfId="21302"/>
    <cellStyle name="20% - Акцент5 2 2 4 2 3 7" xfId="21303"/>
    <cellStyle name="20% - Акцент5 2 2 4 2 4" xfId="21304"/>
    <cellStyle name="20% - Акцент5 2 2 4 2 4 2" xfId="21305"/>
    <cellStyle name="20% - Акцент5 2 2 4 2 5" xfId="21306"/>
    <cellStyle name="20% - Акцент5 2 2 4 2 6" xfId="21307"/>
    <cellStyle name="20% - Акцент5 2 2 4 2 7" xfId="21308"/>
    <cellStyle name="20% - Акцент5 2 2 4 2 8" xfId="21309"/>
    <cellStyle name="20% - Акцент5 2 2 4 2 9" xfId="21310"/>
    <cellStyle name="20% - Акцент5 2 2 4 3" xfId="21311"/>
    <cellStyle name="20% - Акцент5 2 2 4 3 10" xfId="21312"/>
    <cellStyle name="20% - Акцент5 2 2 4 3 2" xfId="21313"/>
    <cellStyle name="20% - Акцент5 2 2 4 3 2 2" xfId="21314"/>
    <cellStyle name="20% - Акцент5 2 2 4 3 2 2 2" xfId="21315"/>
    <cellStyle name="20% - Акцент5 2 2 4 3 2 2 2 2" xfId="21316"/>
    <cellStyle name="20% - Акцент5 2 2 4 3 2 2 3" xfId="21317"/>
    <cellStyle name="20% - Акцент5 2 2 4 3 2 2 4" xfId="21318"/>
    <cellStyle name="20% - Акцент5 2 2 4 3 2 2 5" xfId="21319"/>
    <cellStyle name="20% - Акцент5 2 2 4 3 2 2 6" xfId="21320"/>
    <cellStyle name="20% - Акцент5 2 2 4 3 2 2 7" xfId="21321"/>
    <cellStyle name="20% - Акцент5 2 2 4 3 2 3" xfId="21322"/>
    <cellStyle name="20% - Акцент5 2 2 4 3 2 3 2" xfId="21323"/>
    <cellStyle name="20% - Акцент5 2 2 4 3 2 4" xfId="21324"/>
    <cellStyle name="20% - Акцент5 2 2 4 3 2 5" xfId="21325"/>
    <cellStyle name="20% - Акцент5 2 2 4 3 2 6" xfId="21326"/>
    <cellStyle name="20% - Акцент5 2 2 4 3 2 7" xfId="21327"/>
    <cellStyle name="20% - Акцент5 2 2 4 3 2 8" xfId="21328"/>
    <cellStyle name="20% - Акцент5 2 2 4 3 2 9" xfId="21329"/>
    <cellStyle name="20% - Акцент5 2 2 4 3 3" xfId="21330"/>
    <cellStyle name="20% - Акцент5 2 2 4 3 3 2" xfId="21331"/>
    <cellStyle name="20% - Акцент5 2 2 4 3 3 2 2" xfId="21332"/>
    <cellStyle name="20% - Акцент5 2 2 4 3 3 3" xfId="21333"/>
    <cellStyle name="20% - Акцент5 2 2 4 3 3 4" xfId="21334"/>
    <cellStyle name="20% - Акцент5 2 2 4 3 3 5" xfId="21335"/>
    <cellStyle name="20% - Акцент5 2 2 4 3 3 6" xfId="21336"/>
    <cellStyle name="20% - Акцент5 2 2 4 3 3 7" xfId="21337"/>
    <cellStyle name="20% - Акцент5 2 2 4 3 4" xfId="21338"/>
    <cellStyle name="20% - Акцент5 2 2 4 3 4 2" xfId="21339"/>
    <cellStyle name="20% - Акцент5 2 2 4 3 5" xfId="21340"/>
    <cellStyle name="20% - Акцент5 2 2 4 3 6" xfId="21341"/>
    <cellStyle name="20% - Акцент5 2 2 4 3 7" xfId="21342"/>
    <cellStyle name="20% - Акцент5 2 2 4 3 8" xfId="21343"/>
    <cellStyle name="20% - Акцент5 2 2 4 3 9" xfId="21344"/>
    <cellStyle name="20% - Акцент5 2 2 4 4" xfId="21345"/>
    <cellStyle name="20% - Акцент5 2 2 4 4 10" xfId="21346"/>
    <cellStyle name="20% - Акцент5 2 2 4 4 2" xfId="21347"/>
    <cellStyle name="20% - Акцент5 2 2 4 4 2 2" xfId="21348"/>
    <cellStyle name="20% - Акцент5 2 2 4 4 2 2 2" xfId="21349"/>
    <cellStyle name="20% - Акцент5 2 2 4 4 2 2 2 2" xfId="21350"/>
    <cellStyle name="20% - Акцент5 2 2 4 4 2 2 3" xfId="21351"/>
    <cellStyle name="20% - Акцент5 2 2 4 4 2 2 4" xfId="21352"/>
    <cellStyle name="20% - Акцент5 2 2 4 4 2 2 5" xfId="21353"/>
    <cellStyle name="20% - Акцент5 2 2 4 4 2 2 6" xfId="21354"/>
    <cellStyle name="20% - Акцент5 2 2 4 4 2 2 7" xfId="21355"/>
    <cellStyle name="20% - Акцент5 2 2 4 4 2 3" xfId="21356"/>
    <cellStyle name="20% - Акцент5 2 2 4 4 2 3 2" xfId="21357"/>
    <cellStyle name="20% - Акцент5 2 2 4 4 2 4" xfId="21358"/>
    <cellStyle name="20% - Акцент5 2 2 4 4 2 5" xfId="21359"/>
    <cellStyle name="20% - Акцент5 2 2 4 4 2 6" xfId="21360"/>
    <cellStyle name="20% - Акцент5 2 2 4 4 2 7" xfId="21361"/>
    <cellStyle name="20% - Акцент5 2 2 4 4 2 8" xfId="21362"/>
    <cellStyle name="20% - Акцент5 2 2 4 4 2 9" xfId="21363"/>
    <cellStyle name="20% - Акцент5 2 2 4 4 3" xfId="21364"/>
    <cellStyle name="20% - Акцент5 2 2 4 4 3 2" xfId="21365"/>
    <cellStyle name="20% - Акцент5 2 2 4 4 3 2 2" xfId="21366"/>
    <cellStyle name="20% - Акцент5 2 2 4 4 3 3" xfId="21367"/>
    <cellStyle name="20% - Акцент5 2 2 4 4 3 4" xfId="21368"/>
    <cellStyle name="20% - Акцент5 2 2 4 4 3 5" xfId="21369"/>
    <cellStyle name="20% - Акцент5 2 2 4 4 3 6" xfId="21370"/>
    <cellStyle name="20% - Акцент5 2 2 4 4 3 7" xfId="21371"/>
    <cellStyle name="20% - Акцент5 2 2 4 4 4" xfId="21372"/>
    <cellStyle name="20% - Акцент5 2 2 4 4 4 2" xfId="21373"/>
    <cellStyle name="20% - Акцент5 2 2 4 4 5" xfId="21374"/>
    <cellStyle name="20% - Акцент5 2 2 4 4 6" xfId="21375"/>
    <cellStyle name="20% - Акцент5 2 2 4 4 7" xfId="21376"/>
    <cellStyle name="20% - Акцент5 2 2 4 4 8" xfId="21377"/>
    <cellStyle name="20% - Акцент5 2 2 4 4 9" xfId="21378"/>
    <cellStyle name="20% - Акцент5 2 2 4 5" xfId="21379"/>
    <cellStyle name="20% - Акцент5 2 2 4 5 2" xfId="21380"/>
    <cellStyle name="20% - Акцент5 2 2 4 5 2 2" xfId="21381"/>
    <cellStyle name="20% - Акцент5 2 2 4 5 2 2 2" xfId="21382"/>
    <cellStyle name="20% - Акцент5 2 2 4 5 2 3" xfId="21383"/>
    <cellStyle name="20% - Акцент5 2 2 4 5 2 4" xfId="21384"/>
    <cellStyle name="20% - Акцент5 2 2 4 5 2 5" xfId="21385"/>
    <cellStyle name="20% - Акцент5 2 2 4 5 2 6" xfId="21386"/>
    <cellStyle name="20% - Акцент5 2 2 4 5 2 7" xfId="21387"/>
    <cellStyle name="20% - Акцент5 2 2 4 5 3" xfId="21388"/>
    <cellStyle name="20% - Акцент5 2 2 4 5 3 2" xfId="21389"/>
    <cellStyle name="20% - Акцент5 2 2 4 5 4" xfId="21390"/>
    <cellStyle name="20% - Акцент5 2 2 4 5 5" xfId="21391"/>
    <cellStyle name="20% - Акцент5 2 2 4 5 6" xfId="21392"/>
    <cellStyle name="20% - Акцент5 2 2 4 5 7" xfId="21393"/>
    <cellStyle name="20% - Акцент5 2 2 4 5 8" xfId="21394"/>
    <cellStyle name="20% - Акцент5 2 2 4 5 9" xfId="21395"/>
    <cellStyle name="20% - Акцент5 2 2 4 6" xfId="21396"/>
    <cellStyle name="20% - Акцент5 2 2 4 6 2" xfId="21397"/>
    <cellStyle name="20% - Акцент5 2 2 4 6 2 2" xfId="21398"/>
    <cellStyle name="20% - Акцент5 2 2 4 6 2 2 2" xfId="21399"/>
    <cellStyle name="20% - Акцент5 2 2 4 6 2 3" xfId="21400"/>
    <cellStyle name="20% - Акцент5 2 2 4 6 2 4" xfId="21401"/>
    <cellStyle name="20% - Акцент5 2 2 4 6 2 5" xfId="21402"/>
    <cellStyle name="20% - Акцент5 2 2 4 6 2 6" xfId="21403"/>
    <cellStyle name="20% - Акцент5 2 2 4 6 2 7" xfId="21404"/>
    <cellStyle name="20% - Акцент5 2 2 4 6 3" xfId="21405"/>
    <cellStyle name="20% - Акцент5 2 2 4 6 3 2" xfId="21406"/>
    <cellStyle name="20% - Акцент5 2 2 4 6 4" xfId="21407"/>
    <cellStyle name="20% - Акцент5 2 2 4 6 5" xfId="21408"/>
    <cellStyle name="20% - Акцент5 2 2 4 6 6" xfId="21409"/>
    <cellStyle name="20% - Акцент5 2 2 4 6 7" xfId="21410"/>
    <cellStyle name="20% - Акцент5 2 2 4 6 8" xfId="21411"/>
    <cellStyle name="20% - Акцент5 2 2 4 6 9" xfId="21412"/>
    <cellStyle name="20% - Акцент5 2 2 4 7" xfId="21413"/>
    <cellStyle name="20% - Акцент5 2 2 4 7 2" xfId="21414"/>
    <cellStyle name="20% - Акцент5 2 2 4 7 2 2" xfId="21415"/>
    <cellStyle name="20% - Акцент5 2 2 4 7 3" xfId="21416"/>
    <cellStyle name="20% - Акцент5 2 2 4 7 4" xfId="21417"/>
    <cellStyle name="20% - Акцент5 2 2 4 7 5" xfId="21418"/>
    <cellStyle name="20% - Акцент5 2 2 4 7 6" xfId="21419"/>
    <cellStyle name="20% - Акцент5 2 2 4 7 7" xfId="21420"/>
    <cellStyle name="20% - Акцент5 2 2 4 8" xfId="21421"/>
    <cellStyle name="20% - Акцент5 2 2 4 8 2" xfId="21422"/>
    <cellStyle name="20% - Акцент5 2 2 4 9" xfId="21423"/>
    <cellStyle name="20% - Акцент5 2 2 5" xfId="21424"/>
    <cellStyle name="20% - Акцент5 2 2 5 10" xfId="21425"/>
    <cellStyle name="20% - Акцент5 2 2 5 11" xfId="21426"/>
    <cellStyle name="20% - Акцент5 2 2 5 12" xfId="21427"/>
    <cellStyle name="20% - Акцент5 2 2 5 13" xfId="21428"/>
    <cellStyle name="20% - Акцент5 2 2 5 14" xfId="21429"/>
    <cellStyle name="20% - Акцент5 2 2 5 2" xfId="21430"/>
    <cellStyle name="20% - Акцент5 2 2 5 2 10" xfId="21431"/>
    <cellStyle name="20% - Акцент5 2 2 5 2 2" xfId="21432"/>
    <cellStyle name="20% - Акцент5 2 2 5 2 2 2" xfId="21433"/>
    <cellStyle name="20% - Акцент5 2 2 5 2 2 2 2" xfId="21434"/>
    <cellStyle name="20% - Акцент5 2 2 5 2 2 2 2 2" xfId="21435"/>
    <cellStyle name="20% - Акцент5 2 2 5 2 2 2 3" xfId="21436"/>
    <cellStyle name="20% - Акцент5 2 2 5 2 2 2 4" xfId="21437"/>
    <cellStyle name="20% - Акцент5 2 2 5 2 2 2 5" xfId="21438"/>
    <cellStyle name="20% - Акцент5 2 2 5 2 2 2 6" xfId="21439"/>
    <cellStyle name="20% - Акцент5 2 2 5 2 2 2 7" xfId="21440"/>
    <cellStyle name="20% - Акцент5 2 2 5 2 2 3" xfId="21441"/>
    <cellStyle name="20% - Акцент5 2 2 5 2 2 3 2" xfId="21442"/>
    <cellStyle name="20% - Акцент5 2 2 5 2 2 4" xfId="21443"/>
    <cellStyle name="20% - Акцент5 2 2 5 2 2 5" xfId="21444"/>
    <cellStyle name="20% - Акцент5 2 2 5 2 2 6" xfId="21445"/>
    <cellStyle name="20% - Акцент5 2 2 5 2 2 7" xfId="21446"/>
    <cellStyle name="20% - Акцент5 2 2 5 2 2 8" xfId="21447"/>
    <cellStyle name="20% - Акцент5 2 2 5 2 2 9" xfId="21448"/>
    <cellStyle name="20% - Акцент5 2 2 5 2 3" xfId="21449"/>
    <cellStyle name="20% - Акцент5 2 2 5 2 3 2" xfId="21450"/>
    <cellStyle name="20% - Акцент5 2 2 5 2 3 2 2" xfId="21451"/>
    <cellStyle name="20% - Акцент5 2 2 5 2 3 3" xfId="21452"/>
    <cellStyle name="20% - Акцент5 2 2 5 2 3 4" xfId="21453"/>
    <cellStyle name="20% - Акцент5 2 2 5 2 3 5" xfId="21454"/>
    <cellStyle name="20% - Акцент5 2 2 5 2 3 6" xfId="21455"/>
    <cellStyle name="20% - Акцент5 2 2 5 2 3 7" xfId="21456"/>
    <cellStyle name="20% - Акцент5 2 2 5 2 4" xfId="21457"/>
    <cellStyle name="20% - Акцент5 2 2 5 2 4 2" xfId="21458"/>
    <cellStyle name="20% - Акцент5 2 2 5 2 5" xfId="21459"/>
    <cellStyle name="20% - Акцент5 2 2 5 2 6" xfId="21460"/>
    <cellStyle name="20% - Акцент5 2 2 5 2 7" xfId="21461"/>
    <cellStyle name="20% - Акцент5 2 2 5 2 8" xfId="21462"/>
    <cellStyle name="20% - Акцент5 2 2 5 2 9" xfId="21463"/>
    <cellStyle name="20% - Акцент5 2 2 5 3" xfId="21464"/>
    <cellStyle name="20% - Акцент5 2 2 5 3 10" xfId="21465"/>
    <cellStyle name="20% - Акцент5 2 2 5 3 2" xfId="21466"/>
    <cellStyle name="20% - Акцент5 2 2 5 3 2 2" xfId="21467"/>
    <cellStyle name="20% - Акцент5 2 2 5 3 2 2 2" xfId="21468"/>
    <cellStyle name="20% - Акцент5 2 2 5 3 2 2 2 2" xfId="21469"/>
    <cellStyle name="20% - Акцент5 2 2 5 3 2 2 3" xfId="21470"/>
    <cellStyle name="20% - Акцент5 2 2 5 3 2 2 4" xfId="21471"/>
    <cellStyle name="20% - Акцент5 2 2 5 3 2 2 5" xfId="21472"/>
    <cellStyle name="20% - Акцент5 2 2 5 3 2 2 6" xfId="21473"/>
    <cellStyle name="20% - Акцент5 2 2 5 3 2 2 7" xfId="21474"/>
    <cellStyle name="20% - Акцент5 2 2 5 3 2 3" xfId="21475"/>
    <cellStyle name="20% - Акцент5 2 2 5 3 2 3 2" xfId="21476"/>
    <cellStyle name="20% - Акцент5 2 2 5 3 2 4" xfId="21477"/>
    <cellStyle name="20% - Акцент5 2 2 5 3 2 5" xfId="21478"/>
    <cellStyle name="20% - Акцент5 2 2 5 3 2 6" xfId="21479"/>
    <cellStyle name="20% - Акцент5 2 2 5 3 2 7" xfId="21480"/>
    <cellStyle name="20% - Акцент5 2 2 5 3 2 8" xfId="21481"/>
    <cellStyle name="20% - Акцент5 2 2 5 3 2 9" xfId="21482"/>
    <cellStyle name="20% - Акцент5 2 2 5 3 3" xfId="21483"/>
    <cellStyle name="20% - Акцент5 2 2 5 3 3 2" xfId="21484"/>
    <cellStyle name="20% - Акцент5 2 2 5 3 3 2 2" xfId="21485"/>
    <cellStyle name="20% - Акцент5 2 2 5 3 3 3" xfId="21486"/>
    <cellStyle name="20% - Акцент5 2 2 5 3 3 4" xfId="21487"/>
    <cellStyle name="20% - Акцент5 2 2 5 3 3 5" xfId="21488"/>
    <cellStyle name="20% - Акцент5 2 2 5 3 3 6" xfId="21489"/>
    <cellStyle name="20% - Акцент5 2 2 5 3 3 7" xfId="21490"/>
    <cellStyle name="20% - Акцент5 2 2 5 3 4" xfId="21491"/>
    <cellStyle name="20% - Акцент5 2 2 5 3 4 2" xfId="21492"/>
    <cellStyle name="20% - Акцент5 2 2 5 3 5" xfId="21493"/>
    <cellStyle name="20% - Акцент5 2 2 5 3 6" xfId="21494"/>
    <cellStyle name="20% - Акцент5 2 2 5 3 7" xfId="21495"/>
    <cellStyle name="20% - Акцент5 2 2 5 3 8" xfId="21496"/>
    <cellStyle name="20% - Акцент5 2 2 5 3 9" xfId="21497"/>
    <cellStyle name="20% - Акцент5 2 2 5 4" xfId="21498"/>
    <cellStyle name="20% - Акцент5 2 2 5 4 10" xfId="21499"/>
    <cellStyle name="20% - Акцент5 2 2 5 4 2" xfId="21500"/>
    <cellStyle name="20% - Акцент5 2 2 5 4 2 2" xfId="21501"/>
    <cellStyle name="20% - Акцент5 2 2 5 4 2 2 2" xfId="21502"/>
    <cellStyle name="20% - Акцент5 2 2 5 4 2 2 2 2" xfId="21503"/>
    <cellStyle name="20% - Акцент5 2 2 5 4 2 2 3" xfId="21504"/>
    <cellStyle name="20% - Акцент5 2 2 5 4 2 2 4" xfId="21505"/>
    <cellStyle name="20% - Акцент5 2 2 5 4 2 2 5" xfId="21506"/>
    <cellStyle name="20% - Акцент5 2 2 5 4 2 2 6" xfId="21507"/>
    <cellStyle name="20% - Акцент5 2 2 5 4 2 2 7" xfId="21508"/>
    <cellStyle name="20% - Акцент5 2 2 5 4 2 3" xfId="21509"/>
    <cellStyle name="20% - Акцент5 2 2 5 4 2 3 2" xfId="21510"/>
    <cellStyle name="20% - Акцент5 2 2 5 4 2 4" xfId="21511"/>
    <cellStyle name="20% - Акцент5 2 2 5 4 2 5" xfId="21512"/>
    <cellStyle name="20% - Акцент5 2 2 5 4 2 6" xfId="21513"/>
    <cellStyle name="20% - Акцент5 2 2 5 4 2 7" xfId="21514"/>
    <cellStyle name="20% - Акцент5 2 2 5 4 2 8" xfId="21515"/>
    <cellStyle name="20% - Акцент5 2 2 5 4 2 9" xfId="21516"/>
    <cellStyle name="20% - Акцент5 2 2 5 4 3" xfId="21517"/>
    <cellStyle name="20% - Акцент5 2 2 5 4 3 2" xfId="21518"/>
    <cellStyle name="20% - Акцент5 2 2 5 4 3 2 2" xfId="21519"/>
    <cellStyle name="20% - Акцент5 2 2 5 4 3 3" xfId="21520"/>
    <cellStyle name="20% - Акцент5 2 2 5 4 3 4" xfId="21521"/>
    <cellStyle name="20% - Акцент5 2 2 5 4 3 5" xfId="21522"/>
    <cellStyle name="20% - Акцент5 2 2 5 4 3 6" xfId="21523"/>
    <cellStyle name="20% - Акцент5 2 2 5 4 3 7" xfId="21524"/>
    <cellStyle name="20% - Акцент5 2 2 5 4 4" xfId="21525"/>
    <cellStyle name="20% - Акцент5 2 2 5 4 4 2" xfId="21526"/>
    <cellStyle name="20% - Акцент5 2 2 5 4 5" xfId="21527"/>
    <cellStyle name="20% - Акцент5 2 2 5 4 6" xfId="21528"/>
    <cellStyle name="20% - Акцент5 2 2 5 4 7" xfId="21529"/>
    <cellStyle name="20% - Акцент5 2 2 5 4 8" xfId="21530"/>
    <cellStyle name="20% - Акцент5 2 2 5 4 9" xfId="21531"/>
    <cellStyle name="20% - Акцент5 2 2 5 5" xfId="21532"/>
    <cellStyle name="20% - Акцент5 2 2 5 5 2" xfId="21533"/>
    <cellStyle name="20% - Акцент5 2 2 5 5 2 2" xfId="21534"/>
    <cellStyle name="20% - Акцент5 2 2 5 5 2 2 2" xfId="21535"/>
    <cellStyle name="20% - Акцент5 2 2 5 5 2 3" xfId="21536"/>
    <cellStyle name="20% - Акцент5 2 2 5 5 2 4" xfId="21537"/>
    <cellStyle name="20% - Акцент5 2 2 5 5 2 5" xfId="21538"/>
    <cellStyle name="20% - Акцент5 2 2 5 5 2 6" xfId="21539"/>
    <cellStyle name="20% - Акцент5 2 2 5 5 2 7" xfId="21540"/>
    <cellStyle name="20% - Акцент5 2 2 5 5 3" xfId="21541"/>
    <cellStyle name="20% - Акцент5 2 2 5 5 3 2" xfId="21542"/>
    <cellStyle name="20% - Акцент5 2 2 5 5 4" xfId="21543"/>
    <cellStyle name="20% - Акцент5 2 2 5 5 5" xfId="21544"/>
    <cellStyle name="20% - Акцент5 2 2 5 5 6" xfId="21545"/>
    <cellStyle name="20% - Акцент5 2 2 5 5 7" xfId="21546"/>
    <cellStyle name="20% - Акцент5 2 2 5 5 8" xfId="21547"/>
    <cellStyle name="20% - Акцент5 2 2 5 5 9" xfId="21548"/>
    <cellStyle name="20% - Акцент5 2 2 5 6" xfId="21549"/>
    <cellStyle name="20% - Акцент5 2 2 5 6 2" xfId="21550"/>
    <cellStyle name="20% - Акцент5 2 2 5 6 2 2" xfId="21551"/>
    <cellStyle name="20% - Акцент5 2 2 5 6 2 2 2" xfId="21552"/>
    <cellStyle name="20% - Акцент5 2 2 5 6 2 3" xfId="21553"/>
    <cellStyle name="20% - Акцент5 2 2 5 6 2 4" xfId="21554"/>
    <cellStyle name="20% - Акцент5 2 2 5 6 2 5" xfId="21555"/>
    <cellStyle name="20% - Акцент5 2 2 5 6 2 6" xfId="21556"/>
    <cellStyle name="20% - Акцент5 2 2 5 6 2 7" xfId="21557"/>
    <cellStyle name="20% - Акцент5 2 2 5 6 3" xfId="21558"/>
    <cellStyle name="20% - Акцент5 2 2 5 6 3 2" xfId="21559"/>
    <cellStyle name="20% - Акцент5 2 2 5 6 4" xfId="21560"/>
    <cellStyle name="20% - Акцент5 2 2 5 6 5" xfId="21561"/>
    <cellStyle name="20% - Акцент5 2 2 5 6 6" xfId="21562"/>
    <cellStyle name="20% - Акцент5 2 2 5 6 7" xfId="21563"/>
    <cellStyle name="20% - Акцент5 2 2 5 6 8" xfId="21564"/>
    <cellStyle name="20% - Акцент5 2 2 5 6 9" xfId="21565"/>
    <cellStyle name="20% - Акцент5 2 2 5 7" xfId="21566"/>
    <cellStyle name="20% - Акцент5 2 2 5 7 2" xfId="21567"/>
    <cellStyle name="20% - Акцент5 2 2 5 7 2 2" xfId="21568"/>
    <cellStyle name="20% - Акцент5 2 2 5 7 3" xfId="21569"/>
    <cellStyle name="20% - Акцент5 2 2 5 7 4" xfId="21570"/>
    <cellStyle name="20% - Акцент5 2 2 5 7 5" xfId="21571"/>
    <cellStyle name="20% - Акцент5 2 2 5 7 6" xfId="21572"/>
    <cellStyle name="20% - Акцент5 2 2 5 7 7" xfId="21573"/>
    <cellStyle name="20% - Акцент5 2 2 5 8" xfId="21574"/>
    <cellStyle name="20% - Акцент5 2 2 5 8 2" xfId="21575"/>
    <cellStyle name="20% - Акцент5 2 2 5 9" xfId="21576"/>
    <cellStyle name="20% - Акцент5 2 2 6" xfId="21577"/>
    <cellStyle name="20% - Акцент5 2 2 6 10" xfId="21578"/>
    <cellStyle name="20% - Акцент5 2 2 6 11" xfId="21579"/>
    <cellStyle name="20% - Акцент5 2 2 6 12" xfId="21580"/>
    <cellStyle name="20% - Акцент5 2 2 6 13" xfId="21581"/>
    <cellStyle name="20% - Акцент5 2 2 6 2" xfId="21582"/>
    <cellStyle name="20% - Акцент5 2 2 6 2 10" xfId="21583"/>
    <cellStyle name="20% - Акцент5 2 2 6 2 2" xfId="21584"/>
    <cellStyle name="20% - Акцент5 2 2 6 2 2 2" xfId="21585"/>
    <cellStyle name="20% - Акцент5 2 2 6 2 2 2 2" xfId="21586"/>
    <cellStyle name="20% - Акцент5 2 2 6 2 2 2 2 2" xfId="21587"/>
    <cellStyle name="20% - Акцент5 2 2 6 2 2 2 3" xfId="21588"/>
    <cellStyle name="20% - Акцент5 2 2 6 2 2 2 4" xfId="21589"/>
    <cellStyle name="20% - Акцент5 2 2 6 2 2 2 5" xfId="21590"/>
    <cellStyle name="20% - Акцент5 2 2 6 2 2 2 6" xfId="21591"/>
    <cellStyle name="20% - Акцент5 2 2 6 2 2 2 7" xfId="21592"/>
    <cellStyle name="20% - Акцент5 2 2 6 2 2 3" xfId="21593"/>
    <cellStyle name="20% - Акцент5 2 2 6 2 2 3 2" xfId="21594"/>
    <cellStyle name="20% - Акцент5 2 2 6 2 2 4" xfId="21595"/>
    <cellStyle name="20% - Акцент5 2 2 6 2 2 5" xfId="21596"/>
    <cellStyle name="20% - Акцент5 2 2 6 2 2 6" xfId="21597"/>
    <cellStyle name="20% - Акцент5 2 2 6 2 2 7" xfId="21598"/>
    <cellStyle name="20% - Акцент5 2 2 6 2 2 8" xfId="21599"/>
    <cellStyle name="20% - Акцент5 2 2 6 2 2 9" xfId="21600"/>
    <cellStyle name="20% - Акцент5 2 2 6 2 3" xfId="21601"/>
    <cellStyle name="20% - Акцент5 2 2 6 2 3 2" xfId="21602"/>
    <cellStyle name="20% - Акцент5 2 2 6 2 3 2 2" xfId="21603"/>
    <cellStyle name="20% - Акцент5 2 2 6 2 3 3" xfId="21604"/>
    <cellStyle name="20% - Акцент5 2 2 6 2 3 4" xfId="21605"/>
    <cellStyle name="20% - Акцент5 2 2 6 2 3 5" xfId="21606"/>
    <cellStyle name="20% - Акцент5 2 2 6 2 3 6" xfId="21607"/>
    <cellStyle name="20% - Акцент5 2 2 6 2 3 7" xfId="21608"/>
    <cellStyle name="20% - Акцент5 2 2 6 2 4" xfId="21609"/>
    <cellStyle name="20% - Акцент5 2 2 6 2 4 2" xfId="21610"/>
    <cellStyle name="20% - Акцент5 2 2 6 2 5" xfId="21611"/>
    <cellStyle name="20% - Акцент5 2 2 6 2 6" xfId="21612"/>
    <cellStyle name="20% - Акцент5 2 2 6 2 7" xfId="21613"/>
    <cellStyle name="20% - Акцент5 2 2 6 2 8" xfId="21614"/>
    <cellStyle name="20% - Акцент5 2 2 6 2 9" xfId="21615"/>
    <cellStyle name="20% - Акцент5 2 2 6 3" xfId="21616"/>
    <cellStyle name="20% - Акцент5 2 2 6 3 10" xfId="21617"/>
    <cellStyle name="20% - Акцент5 2 2 6 3 2" xfId="21618"/>
    <cellStyle name="20% - Акцент5 2 2 6 3 2 2" xfId="21619"/>
    <cellStyle name="20% - Акцент5 2 2 6 3 2 2 2" xfId="21620"/>
    <cellStyle name="20% - Акцент5 2 2 6 3 2 2 2 2" xfId="21621"/>
    <cellStyle name="20% - Акцент5 2 2 6 3 2 2 3" xfId="21622"/>
    <cellStyle name="20% - Акцент5 2 2 6 3 2 2 4" xfId="21623"/>
    <cellStyle name="20% - Акцент5 2 2 6 3 2 2 5" xfId="21624"/>
    <cellStyle name="20% - Акцент5 2 2 6 3 2 2 6" xfId="21625"/>
    <cellStyle name="20% - Акцент5 2 2 6 3 2 2 7" xfId="21626"/>
    <cellStyle name="20% - Акцент5 2 2 6 3 2 3" xfId="21627"/>
    <cellStyle name="20% - Акцент5 2 2 6 3 2 3 2" xfId="21628"/>
    <cellStyle name="20% - Акцент5 2 2 6 3 2 4" xfId="21629"/>
    <cellStyle name="20% - Акцент5 2 2 6 3 2 5" xfId="21630"/>
    <cellStyle name="20% - Акцент5 2 2 6 3 2 6" xfId="21631"/>
    <cellStyle name="20% - Акцент5 2 2 6 3 2 7" xfId="21632"/>
    <cellStyle name="20% - Акцент5 2 2 6 3 2 8" xfId="21633"/>
    <cellStyle name="20% - Акцент5 2 2 6 3 2 9" xfId="21634"/>
    <cellStyle name="20% - Акцент5 2 2 6 3 3" xfId="21635"/>
    <cellStyle name="20% - Акцент5 2 2 6 3 3 2" xfId="21636"/>
    <cellStyle name="20% - Акцент5 2 2 6 3 3 2 2" xfId="21637"/>
    <cellStyle name="20% - Акцент5 2 2 6 3 3 3" xfId="21638"/>
    <cellStyle name="20% - Акцент5 2 2 6 3 3 4" xfId="21639"/>
    <cellStyle name="20% - Акцент5 2 2 6 3 3 5" xfId="21640"/>
    <cellStyle name="20% - Акцент5 2 2 6 3 3 6" xfId="21641"/>
    <cellStyle name="20% - Акцент5 2 2 6 3 3 7" xfId="21642"/>
    <cellStyle name="20% - Акцент5 2 2 6 3 4" xfId="21643"/>
    <cellStyle name="20% - Акцент5 2 2 6 3 4 2" xfId="21644"/>
    <cellStyle name="20% - Акцент5 2 2 6 3 5" xfId="21645"/>
    <cellStyle name="20% - Акцент5 2 2 6 3 6" xfId="21646"/>
    <cellStyle name="20% - Акцент5 2 2 6 3 7" xfId="21647"/>
    <cellStyle name="20% - Акцент5 2 2 6 3 8" xfId="21648"/>
    <cellStyle name="20% - Акцент5 2 2 6 3 9" xfId="21649"/>
    <cellStyle name="20% - Акцент5 2 2 6 4" xfId="21650"/>
    <cellStyle name="20% - Акцент5 2 2 6 4 2" xfId="21651"/>
    <cellStyle name="20% - Акцент5 2 2 6 4 2 2" xfId="21652"/>
    <cellStyle name="20% - Акцент5 2 2 6 4 2 2 2" xfId="21653"/>
    <cellStyle name="20% - Акцент5 2 2 6 4 2 3" xfId="21654"/>
    <cellStyle name="20% - Акцент5 2 2 6 4 2 4" xfId="21655"/>
    <cellStyle name="20% - Акцент5 2 2 6 4 2 5" xfId="21656"/>
    <cellStyle name="20% - Акцент5 2 2 6 4 2 6" xfId="21657"/>
    <cellStyle name="20% - Акцент5 2 2 6 4 2 7" xfId="21658"/>
    <cellStyle name="20% - Акцент5 2 2 6 4 3" xfId="21659"/>
    <cellStyle name="20% - Акцент5 2 2 6 4 3 2" xfId="21660"/>
    <cellStyle name="20% - Акцент5 2 2 6 4 4" xfId="21661"/>
    <cellStyle name="20% - Акцент5 2 2 6 4 5" xfId="21662"/>
    <cellStyle name="20% - Акцент5 2 2 6 4 6" xfId="21663"/>
    <cellStyle name="20% - Акцент5 2 2 6 4 7" xfId="21664"/>
    <cellStyle name="20% - Акцент5 2 2 6 4 8" xfId="21665"/>
    <cellStyle name="20% - Акцент5 2 2 6 4 9" xfId="21666"/>
    <cellStyle name="20% - Акцент5 2 2 6 5" xfId="21667"/>
    <cellStyle name="20% - Акцент5 2 2 6 5 2" xfId="21668"/>
    <cellStyle name="20% - Акцент5 2 2 6 5 2 2" xfId="21669"/>
    <cellStyle name="20% - Акцент5 2 2 6 5 2 2 2" xfId="21670"/>
    <cellStyle name="20% - Акцент5 2 2 6 5 2 3" xfId="21671"/>
    <cellStyle name="20% - Акцент5 2 2 6 5 2 4" xfId="21672"/>
    <cellStyle name="20% - Акцент5 2 2 6 5 2 5" xfId="21673"/>
    <cellStyle name="20% - Акцент5 2 2 6 5 2 6" xfId="21674"/>
    <cellStyle name="20% - Акцент5 2 2 6 5 2 7" xfId="21675"/>
    <cellStyle name="20% - Акцент5 2 2 6 5 3" xfId="21676"/>
    <cellStyle name="20% - Акцент5 2 2 6 5 3 2" xfId="21677"/>
    <cellStyle name="20% - Акцент5 2 2 6 5 4" xfId="21678"/>
    <cellStyle name="20% - Акцент5 2 2 6 5 5" xfId="21679"/>
    <cellStyle name="20% - Акцент5 2 2 6 5 6" xfId="21680"/>
    <cellStyle name="20% - Акцент5 2 2 6 5 7" xfId="21681"/>
    <cellStyle name="20% - Акцент5 2 2 6 5 8" xfId="21682"/>
    <cellStyle name="20% - Акцент5 2 2 6 5 9" xfId="21683"/>
    <cellStyle name="20% - Акцент5 2 2 6 6" xfId="21684"/>
    <cellStyle name="20% - Акцент5 2 2 6 6 2" xfId="21685"/>
    <cellStyle name="20% - Акцент5 2 2 6 6 2 2" xfId="21686"/>
    <cellStyle name="20% - Акцент5 2 2 6 6 3" xfId="21687"/>
    <cellStyle name="20% - Акцент5 2 2 6 6 4" xfId="21688"/>
    <cellStyle name="20% - Акцент5 2 2 6 6 5" xfId="21689"/>
    <cellStyle name="20% - Акцент5 2 2 6 6 6" xfId="21690"/>
    <cellStyle name="20% - Акцент5 2 2 6 6 7" xfId="21691"/>
    <cellStyle name="20% - Акцент5 2 2 6 7" xfId="21692"/>
    <cellStyle name="20% - Акцент5 2 2 6 7 2" xfId="21693"/>
    <cellStyle name="20% - Акцент5 2 2 6 8" xfId="21694"/>
    <cellStyle name="20% - Акцент5 2 2 6 9" xfId="21695"/>
    <cellStyle name="20% - Акцент5 2 2 7" xfId="21696"/>
    <cellStyle name="20% - Акцент5 2 2 7 10" xfId="21697"/>
    <cellStyle name="20% - Акцент5 2 2 7 11" xfId="21698"/>
    <cellStyle name="20% - Акцент5 2 2 7 12" xfId="21699"/>
    <cellStyle name="20% - Акцент5 2 2 7 13" xfId="21700"/>
    <cellStyle name="20% - Акцент5 2 2 7 2" xfId="21701"/>
    <cellStyle name="20% - Акцент5 2 2 7 2 10" xfId="21702"/>
    <cellStyle name="20% - Акцент5 2 2 7 2 2" xfId="21703"/>
    <cellStyle name="20% - Акцент5 2 2 7 2 2 2" xfId="21704"/>
    <cellStyle name="20% - Акцент5 2 2 7 2 2 2 2" xfId="21705"/>
    <cellStyle name="20% - Акцент5 2 2 7 2 2 2 2 2" xfId="21706"/>
    <cellStyle name="20% - Акцент5 2 2 7 2 2 2 3" xfId="21707"/>
    <cellStyle name="20% - Акцент5 2 2 7 2 2 2 4" xfId="21708"/>
    <cellStyle name="20% - Акцент5 2 2 7 2 2 2 5" xfId="21709"/>
    <cellStyle name="20% - Акцент5 2 2 7 2 2 2 6" xfId="21710"/>
    <cellStyle name="20% - Акцент5 2 2 7 2 2 2 7" xfId="21711"/>
    <cellStyle name="20% - Акцент5 2 2 7 2 2 3" xfId="21712"/>
    <cellStyle name="20% - Акцент5 2 2 7 2 2 3 2" xfId="21713"/>
    <cellStyle name="20% - Акцент5 2 2 7 2 2 4" xfId="21714"/>
    <cellStyle name="20% - Акцент5 2 2 7 2 2 5" xfId="21715"/>
    <cellStyle name="20% - Акцент5 2 2 7 2 2 6" xfId="21716"/>
    <cellStyle name="20% - Акцент5 2 2 7 2 2 7" xfId="21717"/>
    <cellStyle name="20% - Акцент5 2 2 7 2 2 8" xfId="21718"/>
    <cellStyle name="20% - Акцент5 2 2 7 2 2 9" xfId="21719"/>
    <cellStyle name="20% - Акцент5 2 2 7 2 3" xfId="21720"/>
    <cellStyle name="20% - Акцент5 2 2 7 2 3 2" xfId="21721"/>
    <cellStyle name="20% - Акцент5 2 2 7 2 3 2 2" xfId="21722"/>
    <cellStyle name="20% - Акцент5 2 2 7 2 3 3" xfId="21723"/>
    <cellStyle name="20% - Акцент5 2 2 7 2 3 4" xfId="21724"/>
    <cellStyle name="20% - Акцент5 2 2 7 2 3 5" xfId="21725"/>
    <cellStyle name="20% - Акцент5 2 2 7 2 3 6" xfId="21726"/>
    <cellStyle name="20% - Акцент5 2 2 7 2 3 7" xfId="21727"/>
    <cellStyle name="20% - Акцент5 2 2 7 2 4" xfId="21728"/>
    <cellStyle name="20% - Акцент5 2 2 7 2 4 2" xfId="21729"/>
    <cellStyle name="20% - Акцент5 2 2 7 2 5" xfId="21730"/>
    <cellStyle name="20% - Акцент5 2 2 7 2 6" xfId="21731"/>
    <cellStyle name="20% - Акцент5 2 2 7 2 7" xfId="21732"/>
    <cellStyle name="20% - Акцент5 2 2 7 2 8" xfId="21733"/>
    <cellStyle name="20% - Акцент5 2 2 7 2 9" xfId="21734"/>
    <cellStyle name="20% - Акцент5 2 2 7 3" xfId="21735"/>
    <cellStyle name="20% - Акцент5 2 2 7 3 10" xfId="21736"/>
    <cellStyle name="20% - Акцент5 2 2 7 3 2" xfId="21737"/>
    <cellStyle name="20% - Акцент5 2 2 7 3 2 2" xfId="21738"/>
    <cellStyle name="20% - Акцент5 2 2 7 3 2 2 2" xfId="21739"/>
    <cellStyle name="20% - Акцент5 2 2 7 3 2 2 2 2" xfId="21740"/>
    <cellStyle name="20% - Акцент5 2 2 7 3 2 2 3" xfId="21741"/>
    <cellStyle name="20% - Акцент5 2 2 7 3 2 2 4" xfId="21742"/>
    <cellStyle name="20% - Акцент5 2 2 7 3 2 2 5" xfId="21743"/>
    <cellStyle name="20% - Акцент5 2 2 7 3 2 2 6" xfId="21744"/>
    <cellStyle name="20% - Акцент5 2 2 7 3 2 2 7" xfId="21745"/>
    <cellStyle name="20% - Акцент5 2 2 7 3 2 3" xfId="21746"/>
    <cellStyle name="20% - Акцент5 2 2 7 3 2 3 2" xfId="21747"/>
    <cellStyle name="20% - Акцент5 2 2 7 3 2 4" xfId="21748"/>
    <cellStyle name="20% - Акцент5 2 2 7 3 2 5" xfId="21749"/>
    <cellStyle name="20% - Акцент5 2 2 7 3 2 6" xfId="21750"/>
    <cellStyle name="20% - Акцент5 2 2 7 3 2 7" xfId="21751"/>
    <cellStyle name="20% - Акцент5 2 2 7 3 2 8" xfId="21752"/>
    <cellStyle name="20% - Акцент5 2 2 7 3 2 9" xfId="21753"/>
    <cellStyle name="20% - Акцент5 2 2 7 3 3" xfId="21754"/>
    <cellStyle name="20% - Акцент5 2 2 7 3 3 2" xfId="21755"/>
    <cellStyle name="20% - Акцент5 2 2 7 3 3 2 2" xfId="21756"/>
    <cellStyle name="20% - Акцент5 2 2 7 3 3 3" xfId="21757"/>
    <cellStyle name="20% - Акцент5 2 2 7 3 3 4" xfId="21758"/>
    <cellStyle name="20% - Акцент5 2 2 7 3 3 5" xfId="21759"/>
    <cellStyle name="20% - Акцент5 2 2 7 3 3 6" xfId="21760"/>
    <cellStyle name="20% - Акцент5 2 2 7 3 3 7" xfId="21761"/>
    <cellStyle name="20% - Акцент5 2 2 7 3 4" xfId="21762"/>
    <cellStyle name="20% - Акцент5 2 2 7 3 4 2" xfId="21763"/>
    <cellStyle name="20% - Акцент5 2 2 7 3 5" xfId="21764"/>
    <cellStyle name="20% - Акцент5 2 2 7 3 6" xfId="21765"/>
    <cellStyle name="20% - Акцент5 2 2 7 3 7" xfId="21766"/>
    <cellStyle name="20% - Акцент5 2 2 7 3 8" xfId="21767"/>
    <cellStyle name="20% - Акцент5 2 2 7 3 9" xfId="21768"/>
    <cellStyle name="20% - Акцент5 2 2 7 4" xfId="21769"/>
    <cellStyle name="20% - Акцент5 2 2 7 4 2" xfId="21770"/>
    <cellStyle name="20% - Акцент5 2 2 7 4 2 2" xfId="21771"/>
    <cellStyle name="20% - Акцент5 2 2 7 4 2 2 2" xfId="21772"/>
    <cellStyle name="20% - Акцент5 2 2 7 4 2 3" xfId="21773"/>
    <cellStyle name="20% - Акцент5 2 2 7 4 2 4" xfId="21774"/>
    <cellStyle name="20% - Акцент5 2 2 7 4 2 5" xfId="21775"/>
    <cellStyle name="20% - Акцент5 2 2 7 4 2 6" xfId="21776"/>
    <cellStyle name="20% - Акцент5 2 2 7 4 2 7" xfId="21777"/>
    <cellStyle name="20% - Акцент5 2 2 7 4 3" xfId="21778"/>
    <cellStyle name="20% - Акцент5 2 2 7 4 3 2" xfId="21779"/>
    <cellStyle name="20% - Акцент5 2 2 7 4 4" xfId="21780"/>
    <cellStyle name="20% - Акцент5 2 2 7 4 5" xfId="21781"/>
    <cellStyle name="20% - Акцент5 2 2 7 4 6" xfId="21782"/>
    <cellStyle name="20% - Акцент5 2 2 7 4 7" xfId="21783"/>
    <cellStyle name="20% - Акцент5 2 2 7 4 8" xfId="21784"/>
    <cellStyle name="20% - Акцент5 2 2 7 4 9" xfId="21785"/>
    <cellStyle name="20% - Акцент5 2 2 7 5" xfId="21786"/>
    <cellStyle name="20% - Акцент5 2 2 7 5 2" xfId="21787"/>
    <cellStyle name="20% - Акцент5 2 2 7 5 2 2" xfId="21788"/>
    <cellStyle name="20% - Акцент5 2 2 7 5 2 2 2" xfId="21789"/>
    <cellStyle name="20% - Акцент5 2 2 7 5 2 3" xfId="21790"/>
    <cellStyle name="20% - Акцент5 2 2 7 5 2 4" xfId="21791"/>
    <cellStyle name="20% - Акцент5 2 2 7 5 2 5" xfId="21792"/>
    <cellStyle name="20% - Акцент5 2 2 7 5 2 6" xfId="21793"/>
    <cellStyle name="20% - Акцент5 2 2 7 5 2 7" xfId="21794"/>
    <cellStyle name="20% - Акцент5 2 2 7 5 3" xfId="21795"/>
    <cellStyle name="20% - Акцент5 2 2 7 5 3 2" xfId="21796"/>
    <cellStyle name="20% - Акцент5 2 2 7 5 4" xfId="21797"/>
    <cellStyle name="20% - Акцент5 2 2 7 5 5" xfId="21798"/>
    <cellStyle name="20% - Акцент5 2 2 7 5 6" xfId="21799"/>
    <cellStyle name="20% - Акцент5 2 2 7 5 7" xfId="21800"/>
    <cellStyle name="20% - Акцент5 2 2 7 5 8" xfId="21801"/>
    <cellStyle name="20% - Акцент5 2 2 7 5 9" xfId="21802"/>
    <cellStyle name="20% - Акцент5 2 2 7 6" xfId="21803"/>
    <cellStyle name="20% - Акцент5 2 2 7 6 2" xfId="21804"/>
    <cellStyle name="20% - Акцент5 2 2 7 6 2 2" xfId="21805"/>
    <cellStyle name="20% - Акцент5 2 2 7 6 3" xfId="21806"/>
    <cellStyle name="20% - Акцент5 2 2 7 6 4" xfId="21807"/>
    <cellStyle name="20% - Акцент5 2 2 7 6 5" xfId="21808"/>
    <cellStyle name="20% - Акцент5 2 2 7 6 6" xfId="21809"/>
    <cellStyle name="20% - Акцент5 2 2 7 6 7" xfId="21810"/>
    <cellStyle name="20% - Акцент5 2 2 7 7" xfId="21811"/>
    <cellStyle name="20% - Акцент5 2 2 7 7 2" xfId="21812"/>
    <cellStyle name="20% - Акцент5 2 2 7 8" xfId="21813"/>
    <cellStyle name="20% - Акцент5 2 2 7 9" xfId="21814"/>
    <cellStyle name="20% - Акцент5 2 2 8" xfId="21815"/>
    <cellStyle name="20% - Акцент5 2 2 8 10" xfId="21816"/>
    <cellStyle name="20% - Акцент5 2 2 8 2" xfId="21817"/>
    <cellStyle name="20% - Акцент5 2 2 8 2 2" xfId="21818"/>
    <cellStyle name="20% - Акцент5 2 2 8 2 2 2" xfId="21819"/>
    <cellStyle name="20% - Акцент5 2 2 8 2 2 2 2" xfId="21820"/>
    <cellStyle name="20% - Акцент5 2 2 8 2 2 3" xfId="21821"/>
    <cellStyle name="20% - Акцент5 2 2 8 2 2 4" xfId="21822"/>
    <cellStyle name="20% - Акцент5 2 2 8 2 2 5" xfId="21823"/>
    <cellStyle name="20% - Акцент5 2 2 8 2 2 6" xfId="21824"/>
    <cellStyle name="20% - Акцент5 2 2 8 2 2 7" xfId="21825"/>
    <cellStyle name="20% - Акцент5 2 2 8 2 3" xfId="21826"/>
    <cellStyle name="20% - Акцент5 2 2 8 2 3 2" xfId="21827"/>
    <cellStyle name="20% - Акцент5 2 2 8 2 4" xfId="21828"/>
    <cellStyle name="20% - Акцент5 2 2 8 2 5" xfId="21829"/>
    <cellStyle name="20% - Акцент5 2 2 8 2 6" xfId="21830"/>
    <cellStyle name="20% - Акцент5 2 2 8 2 7" xfId="21831"/>
    <cellStyle name="20% - Акцент5 2 2 8 2 8" xfId="21832"/>
    <cellStyle name="20% - Акцент5 2 2 8 2 9" xfId="21833"/>
    <cellStyle name="20% - Акцент5 2 2 8 3" xfId="21834"/>
    <cellStyle name="20% - Акцент5 2 2 8 3 2" xfId="21835"/>
    <cellStyle name="20% - Акцент5 2 2 8 3 2 2" xfId="21836"/>
    <cellStyle name="20% - Акцент5 2 2 8 3 3" xfId="21837"/>
    <cellStyle name="20% - Акцент5 2 2 8 3 4" xfId="21838"/>
    <cellStyle name="20% - Акцент5 2 2 8 3 5" xfId="21839"/>
    <cellStyle name="20% - Акцент5 2 2 8 3 6" xfId="21840"/>
    <cellStyle name="20% - Акцент5 2 2 8 3 7" xfId="21841"/>
    <cellStyle name="20% - Акцент5 2 2 8 4" xfId="21842"/>
    <cellStyle name="20% - Акцент5 2 2 8 4 2" xfId="21843"/>
    <cellStyle name="20% - Акцент5 2 2 8 5" xfId="21844"/>
    <cellStyle name="20% - Акцент5 2 2 8 6" xfId="21845"/>
    <cellStyle name="20% - Акцент5 2 2 8 7" xfId="21846"/>
    <cellStyle name="20% - Акцент5 2 2 8 8" xfId="21847"/>
    <cellStyle name="20% - Акцент5 2 2 8 9" xfId="21848"/>
    <cellStyle name="20% - Акцент5 2 2 9" xfId="21849"/>
    <cellStyle name="20% - Акцент5 2 2 9 10" xfId="21850"/>
    <cellStyle name="20% - Акцент5 2 2 9 2" xfId="21851"/>
    <cellStyle name="20% - Акцент5 2 2 9 2 2" xfId="21852"/>
    <cellStyle name="20% - Акцент5 2 2 9 2 2 2" xfId="21853"/>
    <cellStyle name="20% - Акцент5 2 2 9 2 2 2 2" xfId="21854"/>
    <cellStyle name="20% - Акцент5 2 2 9 2 2 3" xfId="21855"/>
    <cellStyle name="20% - Акцент5 2 2 9 2 2 4" xfId="21856"/>
    <cellStyle name="20% - Акцент5 2 2 9 2 2 5" xfId="21857"/>
    <cellStyle name="20% - Акцент5 2 2 9 2 2 6" xfId="21858"/>
    <cellStyle name="20% - Акцент5 2 2 9 2 2 7" xfId="21859"/>
    <cellStyle name="20% - Акцент5 2 2 9 2 3" xfId="21860"/>
    <cellStyle name="20% - Акцент5 2 2 9 2 3 2" xfId="21861"/>
    <cellStyle name="20% - Акцент5 2 2 9 2 4" xfId="21862"/>
    <cellStyle name="20% - Акцент5 2 2 9 2 5" xfId="21863"/>
    <cellStyle name="20% - Акцент5 2 2 9 2 6" xfId="21864"/>
    <cellStyle name="20% - Акцент5 2 2 9 2 7" xfId="21865"/>
    <cellStyle name="20% - Акцент5 2 2 9 2 8" xfId="21866"/>
    <cellStyle name="20% - Акцент5 2 2 9 2 9" xfId="21867"/>
    <cellStyle name="20% - Акцент5 2 2 9 3" xfId="21868"/>
    <cellStyle name="20% - Акцент5 2 2 9 3 2" xfId="21869"/>
    <cellStyle name="20% - Акцент5 2 2 9 3 2 2" xfId="21870"/>
    <cellStyle name="20% - Акцент5 2 2 9 3 3" xfId="21871"/>
    <cellStyle name="20% - Акцент5 2 2 9 3 4" xfId="21872"/>
    <cellStyle name="20% - Акцент5 2 2 9 3 5" xfId="21873"/>
    <cellStyle name="20% - Акцент5 2 2 9 3 6" xfId="21874"/>
    <cellStyle name="20% - Акцент5 2 2 9 3 7" xfId="21875"/>
    <cellStyle name="20% - Акцент5 2 2 9 4" xfId="21876"/>
    <cellStyle name="20% - Акцент5 2 2 9 4 2" xfId="21877"/>
    <cellStyle name="20% - Акцент5 2 2 9 5" xfId="21878"/>
    <cellStyle name="20% - Акцент5 2 2 9 6" xfId="21879"/>
    <cellStyle name="20% - Акцент5 2 2 9 7" xfId="21880"/>
    <cellStyle name="20% - Акцент5 2 2 9 8" xfId="21881"/>
    <cellStyle name="20% - Акцент5 2 2 9 9" xfId="21882"/>
    <cellStyle name="20% - Акцент5 2 20" xfId="21883"/>
    <cellStyle name="20% - Акцент5 2 21" xfId="21884"/>
    <cellStyle name="20% - Акцент5 2 22" xfId="21885"/>
    <cellStyle name="20% - Акцент5 2 23" xfId="21886"/>
    <cellStyle name="20% - Акцент5 2 3" xfId="21887"/>
    <cellStyle name="20% - Акцент5 2 3 10" xfId="21888"/>
    <cellStyle name="20% - Акцент5 2 3 10 2" xfId="21889"/>
    <cellStyle name="20% - Акцент5 2 3 10 2 2" xfId="21890"/>
    <cellStyle name="20% - Акцент5 2 3 10 2 2 2" xfId="21891"/>
    <cellStyle name="20% - Акцент5 2 3 10 2 3" xfId="21892"/>
    <cellStyle name="20% - Акцент5 2 3 10 2 4" xfId="21893"/>
    <cellStyle name="20% - Акцент5 2 3 10 2 5" xfId="21894"/>
    <cellStyle name="20% - Акцент5 2 3 10 2 6" xfId="21895"/>
    <cellStyle name="20% - Акцент5 2 3 10 2 7" xfId="21896"/>
    <cellStyle name="20% - Акцент5 2 3 10 3" xfId="21897"/>
    <cellStyle name="20% - Акцент5 2 3 10 3 2" xfId="21898"/>
    <cellStyle name="20% - Акцент5 2 3 10 4" xfId="21899"/>
    <cellStyle name="20% - Акцент5 2 3 10 5" xfId="21900"/>
    <cellStyle name="20% - Акцент5 2 3 10 6" xfId="21901"/>
    <cellStyle name="20% - Акцент5 2 3 10 7" xfId="21902"/>
    <cellStyle name="20% - Акцент5 2 3 10 8" xfId="21903"/>
    <cellStyle name="20% - Акцент5 2 3 10 9" xfId="21904"/>
    <cellStyle name="20% - Акцент5 2 3 11" xfId="21905"/>
    <cellStyle name="20% - Акцент5 2 3 11 2" xfId="21906"/>
    <cellStyle name="20% - Акцент5 2 3 11 2 2" xfId="21907"/>
    <cellStyle name="20% - Акцент5 2 3 11 2 3" xfId="21908"/>
    <cellStyle name="20% - Акцент5 2 3 11 3" xfId="21909"/>
    <cellStyle name="20% - Акцент5 2 3 11 4" xfId="21910"/>
    <cellStyle name="20% - Акцент5 2 3 11 5" xfId="21911"/>
    <cellStyle name="20% - Акцент5 2 3 11 6" xfId="21912"/>
    <cellStyle name="20% - Акцент5 2 3 11 7" xfId="21913"/>
    <cellStyle name="20% - Акцент5 2 3 12" xfId="21914"/>
    <cellStyle name="20% - Акцент5 2 3 12 2" xfId="21915"/>
    <cellStyle name="20% - Акцент5 2 3 12 2 2" xfId="21916"/>
    <cellStyle name="20% - Акцент5 2 3 12 2 3" xfId="21917"/>
    <cellStyle name="20% - Акцент5 2 3 12 3" xfId="21918"/>
    <cellStyle name="20% - Акцент5 2 3 12 4" xfId="21919"/>
    <cellStyle name="20% - Акцент5 2 3 12 5" xfId="21920"/>
    <cellStyle name="20% - Акцент5 2 3 12 6" xfId="21921"/>
    <cellStyle name="20% - Акцент5 2 3 12 7" xfId="21922"/>
    <cellStyle name="20% - Акцент5 2 3 13" xfId="21923"/>
    <cellStyle name="20% - Акцент5 2 3 13 2" xfId="21924"/>
    <cellStyle name="20% - Акцент5 2 3 13 3" xfId="21925"/>
    <cellStyle name="20% - Акцент5 2 3 14" xfId="21926"/>
    <cellStyle name="20% - Акцент5 2 3 15" xfId="21927"/>
    <cellStyle name="20% - Акцент5 2 3 16" xfId="21928"/>
    <cellStyle name="20% - Акцент5 2 3 17" xfId="21929"/>
    <cellStyle name="20% - Акцент5 2 3 18" xfId="21930"/>
    <cellStyle name="20% - Акцент5 2 3 19" xfId="21931"/>
    <cellStyle name="20% - Акцент5 2 3 2" xfId="21932"/>
    <cellStyle name="20% - Акцент5 2 3 2 10" xfId="21933"/>
    <cellStyle name="20% - Акцент5 2 3 2 11" xfId="21934"/>
    <cellStyle name="20% - Акцент5 2 3 2 12" xfId="21935"/>
    <cellStyle name="20% - Акцент5 2 3 2 13" xfId="21936"/>
    <cellStyle name="20% - Акцент5 2 3 2 14" xfId="21937"/>
    <cellStyle name="20% - Акцент5 2 3 2 15" xfId="21938"/>
    <cellStyle name="20% - Акцент5 2 3 2 2" xfId="21939"/>
    <cellStyle name="20% - Акцент5 2 3 2 2 10" xfId="21940"/>
    <cellStyle name="20% - Акцент5 2 3 2 2 2" xfId="21941"/>
    <cellStyle name="20% - Акцент5 2 3 2 2 2 2" xfId="21942"/>
    <cellStyle name="20% - Акцент5 2 3 2 2 2 2 2" xfId="21943"/>
    <cellStyle name="20% - Акцент5 2 3 2 2 2 2 2 2" xfId="21944"/>
    <cellStyle name="20% - Акцент5 2 3 2 2 2 2 3" xfId="21945"/>
    <cellStyle name="20% - Акцент5 2 3 2 2 2 2 4" xfId="21946"/>
    <cellStyle name="20% - Акцент5 2 3 2 2 2 2 5" xfId="21947"/>
    <cellStyle name="20% - Акцент5 2 3 2 2 2 2 6" xfId="21948"/>
    <cellStyle name="20% - Акцент5 2 3 2 2 2 2 7" xfId="21949"/>
    <cellStyle name="20% - Акцент5 2 3 2 2 2 3" xfId="21950"/>
    <cellStyle name="20% - Акцент5 2 3 2 2 2 3 2" xfId="21951"/>
    <cellStyle name="20% - Акцент5 2 3 2 2 2 4" xfId="21952"/>
    <cellStyle name="20% - Акцент5 2 3 2 2 2 5" xfId="21953"/>
    <cellStyle name="20% - Акцент5 2 3 2 2 2 6" xfId="21954"/>
    <cellStyle name="20% - Акцент5 2 3 2 2 2 7" xfId="21955"/>
    <cellStyle name="20% - Акцент5 2 3 2 2 2 8" xfId="21956"/>
    <cellStyle name="20% - Акцент5 2 3 2 2 2 9" xfId="21957"/>
    <cellStyle name="20% - Акцент5 2 3 2 2 3" xfId="21958"/>
    <cellStyle name="20% - Акцент5 2 3 2 2 3 2" xfId="21959"/>
    <cellStyle name="20% - Акцент5 2 3 2 2 3 2 2" xfId="21960"/>
    <cellStyle name="20% - Акцент5 2 3 2 2 3 3" xfId="21961"/>
    <cellStyle name="20% - Акцент5 2 3 2 2 3 4" xfId="21962"/>
    <cellStyle name="20% - Акцент5 2 3 2 2 3 5" xfId="21963"/>
    <cellStyle name="20% - Акцент5 2 3 2 2 3 6" xfId="21964"/>
    <cellStyle name="20% - Акцент5 2 3 2 2 3 7" xfId="21965"/>
    <cellStyle name="20% - Акцент5 2 3 2 2 4" xfId="21966"/>
    <cellStyle name="20% - Акцент5 2 3 2 2 4 2" xfId="21967"/>
    <cellStyle name="20% - Акцент5 2 3 2 2 5" xfId="21968"/>
    <cellStyle name="20% - Акцент5 2 3 2 2 6" xfId="21969"/>
    <cellStyle name="20% - Акцент5 2 3 2 2 7" xfId="21970"/>
    <cellStyle name="20% - Акцент5 2 3 2 2 8" xfId="21971"/>
    <cellStyle name="20% - Акцент5 2 3 2 2 9" xfId="21972"/>
    <cellStyle name="20% - Акцент5 2 3 2 3" xfId="21973"/>
    <cellStyle name="20% - Акцент5 2 3 2 3 10" xfId="21974"/>
    <cellStyle name="20% - Акцент5 2 3 2 3 2" xfId="21975"/>
    <cellStyle name="20% - Акцент5 2 3 2 3 2 2" xfId="21976"/>
    <cellStyle name="20% - Акцент5 2 3 2 3 2 2 2" xfId="21977"/>
    <cellStyle name="20% - Акцент5 2 3 2 3 2 2 2 2" xfId="21978"/>
    <cellStyle name="20% - Акцент5 2 3 2 3 2 2 3" xfId="21979"/>
    <cellStyle name="20% - Акцент5 2 3 2 3 2 2 4" xfId="21980"/>
    <cellStyle name="20% - Акцент5 2 3 2 3 2 2 5" xfId="21981"/>
    <cellStyle name="20% - Акцент5 2 3 2 3 2 2 6" xfId="21982"/>
    <cellStyle name="20% - Акцент5 2 3 2 3 2 2 7" xfId="21983"/>
    <cellStyle name="20% - Акцент5 2 3 2 3 2 3" xfId="21984"/>
    <cellStyle name="20% - Акцент5 2 3 2 3 2 3 2" xfId="21985"/>
    <cellStyle name="20% - Акцент5 2 3 2 3 2 4" xfId="21986"/>
    <cellStyle name="20% - Акцент5 2 3 2 3 2 5" xfId="21987"/>
    <cellStyle name="20% - Акцент5 2 3 2 3 2 6" xfId="21988"/>
    <cellStyle name="20% - Акцент5 2 3 2 3 2 7" xfId="21989"/>
    <cellStyle name="20% - Акцент5 2 3 2 3 2 8" xfId="21990"/>
    <cellStyle name="20% - Акцент5 2 3 2 3 2 9" xfId="21991"/>
    <cellStyle name="20% - Акцент5 2 3 2 3 3" xfId="21992"/>
    <cellStyle name="20% - Акцент5 2 3 2 3 3 2" xfId="21993"/>
    <cellStyle name="20% - Акцент5 2 3 2 3 3 2 2" xfId="21994"/>
    <cellStyle name="20% - Акцент5 2 3 2 3 3 3" xfId="21995"/>
    <cellStyle name="20% - Акцент5 2 3 2 3 3 4" xfId="21996"/>
    <cellStyle name="20% - Акцент5 2 3 2 3 3 5" xfId="21997"/>
    <cellStyle name="20% - Акцент5 2 3 2 3 3 6" xfId="21998"/>
    <cellStyle name="20% - Акцент5 2 3 2 3 3 7" xfId="21999"/>
    <cellStyle name="20% - Акцент5 2 3 2 3 4" xfId="22000"/>
    <cellStyle name="20% - Акцент5 2 3 2 3 4 2" xfId="22001"/>
    <cellStyle name="20% - Акцент5 2 3 2 3 5" xfId="22002"/>
    <cellStyle name="20% - Акцент5 2 3 2 3 6" xfId="22003"/>
    <cellStyle name="20% - Акцент5 2 3 2 3 7" xfId="22004"/>
    <cellStyle name="20% - Акцент5 2 3 2 3 8" xfId="22005"/>
    <cellStyle name="20% - Акцент5 2 3 2 3 9" xfId="22006"/>
    <cellStyle name="20% - Акцент5 2 3 2 4" xfId="22007"/>
    <cellStyle name="20% - Акцент5 2 3 2 4 10" xfId="22008"/>
    <cellStyle name="20% - Акцент5 2 3 2 4 2" xfId="22009"/>
    <cellStyle name="20% - Акцент5 2 3 2 4 2 2" xfId="22010"/>
    <cellStyle name="20% - Акцент5 2 3 2 4 2 2 2" xfId="22011"/>
    <cellStyle name="20% - Акцент5 2 3 2 4 2 2 2 2" xfId="22012"/>
    <cellStyle name="20% - Акцент5 2 3 2 4 2 2 3" xfId="22013"/>
    <cellStyle name="20% - Акцент5 2 3 2 4 2 2 4" xfId="22014"/>
    <cellStyle name="20% - Акцент5 2 3 2 4 2 2 5" xfId="22015"/>
    <cellStyle name="20% - Акцент5 2 3 2 4 2 2 6" xfId="22016"/>
    <cellStyle name="20% - Акцент5 2 3 2 4 2 2 7" xfId="22017"/>
    <cellStyle name="20% - Акцент5 2 3 2 4 2 3" xfId="22018"/>
    <cellStyle name="20% - Акцент5 2 3 2 4 2 3 2" xfId="22019"/>
    <cellStyle name="20% - Акцент5 2 3 2 4 2 4" xfId="22020"/>
    <cellStyle name="20% - Акцент5 2 3 2 4 2 5" xfId="22021"/>
    <cellStyle name="20% - Акцент5 2 3 2 4 2 6" xfId="22022"/>
    <cellStyle name="20% - Акцент5 2 3 2 4 2 7" xfId="22023"/>
    <cellStyle name="20% - Акцент5 2 3 2 4 2 8" xfId="22024"/>
    <cellStyle name="20% - Акцент5 2 3 2 4 2 9" xfId="22025"/>
    <cellStyle name="20% - Акцент5 2 3 2 4 3" xfId="22026"/>
    <cellStyle name="20% - Акцент5 2 3 2 4 3 2" xfId="22027"/>
    <cellStyle name="20% - Акцент5 2 3 2 4 3 2 2" xfId="22028"/>
    <cellStyle name="20% - Акцент5 2 3 2 4 3 3" xfId="22029"/>
    <cellStyle name="20% - Акцент5 2 3 2 4 3 4" xfId="22030"/>
    <cellStyle name="20% - Акцент5 2 3 2 4 3 5" xfId="22031"/>
    <cellStyle name="20% - Акцент5 2 3 2 4 3 6" xfId="22032"/>
    <cellStyle name="20% - Акцент5 2 3 2 4 3 7" xfId="22033"/>
    <cellStyle name="20% - Акцент5 2 3 2 4 4" xfId="22034"/>
    <cellStyle name="20% - Акцент5 2 3 2 4 4 2" xfId="22035"/>
    <cellStyle name="20% - Акцент5 2 3 2 4 5" xfId="22036"/>
    <cellStyle name="20% - Акцент5 2 3 2 4 6" xfId="22037"/>
    <cellStyle name="20% - Акцент5 2 3 2 4 7" xfId="22038"/>
    <cellStyle name="20% - Акцент5 2 3 2 4 8" xfId="22039"/>
    <cellStyle name="20% - Акцент5 2 3 2 4 9" xfId="22040"/>
    <cellStyle name="20% - Акцент5 2 3 2 5" xfId="22041"/>
    <cellStyle name="20% - Акцент5 2 3 2 5 2" xfId="22042"/>
    <cellStyle name="20% - Акцент5 2 3 2 5 2 2" xfId="22043"/>
    <cellStyle name="20% - Акцент5 2 3 2 5 2 2 2" xfId="22044"/>
    <cellStyle name="20% - Акцент5 2 3 2 5 2 3" xfId="22045"/>
    <cellStyle name="20% - Акцент5 2 3 2 5 2 4" xfId="22046"/>
    <cellStyle name="20% - Акцент5 2 3 2 5 2 5" xfId="22047"/>
    <cellStyle name="20% - Акцент5 2 3 2 5 2 6" xfId="22048"/>
    <cellStyle name="20% - Акцент5 2 3 2 5 2 7" xfId="22049"/>
    <cellStyle name="20% - Акцент5 2 3 2 5 3" xfId="22050"/>
    <cellStyle name="20% - Акцент5 2 3 2 5 3 2" xfId="22051"/>
    <cellStyle name="20% - Акцент5 2 3 2 5 4" xfId="22052"/>
    <cellStyle name="20% - Акцент5 2 3 2 5 5" xfId="22053"/>
    <cellStyle name="20% - Акцент5 2 3 2 5 6" xfId="22054"/>
    <cellStyle name="20% - Акцент5 2 3 2 5 7" xfId="22055"/>
    <cellStyle name="20% - Акцент5 2 3 2 5 8" xfId="22056"/>
    <cellStyle name="20% - Акцент5 2 3 2 5 9" xfId="22057"/>
    <cellStyle name="20% - Акцент5 2 3 2 6" xfId="22058"/>
    <cellStyle name="20% - Акцент5 2 3 2 6 2" xfId="22059"/>
    <cellStyle name="20% - Акцент5 2 3 2 6 2 2" xfId="22060"/>
    <cellStyle name="20% - Акцент5 2 3 2 6 2 2 2" xfId="22061"/>
    <cellStyle name="20% - Акцент5 2 3 2 6 2 3" xfId="22062"/>
    <cellStyle name="20% - Акцент5 2 3 2 6 2 4" xfId="22063"/>
    <cellStyle name="20% - Акцент5 2 3 2 6 2 5" xfId="22064"/>
    <cellStyle name="20% - Акцент5 2 3 2 6 2 6" xfId="22065"/>
    <cellStyle name="20% - Акцент5 2 3 2 6 2 7" xfId="22066"/>
    <cellStyle name="20% - Акцент5 2 3 2 6 3" xfId="22067"/>
    <cellStyle name="20% - Акцент5 2 3 2 6 3 2" xfId="22068"/>
    <cellStyle name="20% - Акцент5 2 3 2 6 4" xfId="22069"/>
    <cellStyle name="20% - Акцент5 2 3 2 6 5" xfId="22070"/>
    <cellStyle name="20% - Акцент5 2 3 2 6 6" xfId="22071"/>
    <cellStyle name="20% - Акцент5 2 3 2 6 7" xfId="22072"/>
    <cellStyle name="20% - Акцент5 2 3 2 6 8" xfId="22073"/>
    <cellStyle name="20% - Акцент5 2 3 2 6 9" xfId="22074"/>
    <cellStyle name="20% - Акцент5 2 3 2 7" xfId="22075"/>
    <cellStyle name="20% - Акцент5 2 3 2 7 2" xfId="22076"/>
    <cellStyle name="20% - Акцент5 2 3 2 7 2 2" xfId="22077"/>
    <cellStyle name="20% - Акцент5 2 3 2 7 2 3" xfId="22078"/>
    <cellStyle name="20% - Акцент5 2 3 2 7 3" xfId="22079"/>
    <cellStyle name="20% - Акцент5 2 3 2 7 4" xfId="22080"/>
    <cellStyle name="20% - Акцент5 2 3 2 7 5" xfId="22081"/>
    <cellStyle name="20% - Акцент5 2 3 2 7 6" xfId="22082"/>
    <cellStyle name="20% - Акцент5 2 3 2 7 7" xfId="22083"/>
    <cellStyle name="20% - Акцент5 2 3 2 8" xfId="22084"/>
    <cellStyle name="20% - Акцент5 2 3 2 8 2" xfId="22085"/>
    <cellStyle name="20% - Акцент5 2 3 2 8 2 2" xfId="22086"/>
    <cellStyle name="20% - Акцент5 2 3 2 8 2 3" xfId="22087"/>
    <cellStyle name="20% - Акцент5 2 3 2 8 3" xfId="22088"/>
    <cellStyle name="20% - Акцент5 2 3 2 8 4" xfId="22089"/>
    <cellStyle name="20% - Акцент5 2 3 2 8 5" xfId="22090"/>
    <cellStyle name="20% - Акцент5 2 3 2 8 6" xfId="22091"/>
    <cellStyle name="20% - Акцент5 2 3 2 8 7" xfId="22092"/>
    <cellStyle name="20% - Акцент5 2 3 2 9" xfId="22093"/>
    <cellStyle name="20% - Акцент5 2 3 2 9 2" xfId="22094"/>
    <cellStyle name="20% - Акцент5 2 3 2 9 3" xfId="22095"/>
    <cellStyle name="20% - Акцент5 2 3 3" xfId="22096"/>
    <cellStyle name="20% - Акцент5 2 3 3 10" xfId="22097"/>
    <cellStyle name="20% - Акцент5 2 3 3 11" xfId="22098"/>
    <cellStyle name="20% - Акцент5 2 3 3 12" xfId="22099"/>
    <cellStyle name="20% - Акцент5 2 3 3 13" xfId="22100"/>
    <cellStyle name="20% - Акцент5 2 3 3 2" xfId="22101"/>
    <cellStyle name="20% - Акцент5 2 3 3 2 10" xfId="22102"/>
    <cellStyle name="20% - Акцент5 2 3 3 2 2" xfId="22103"/>
    <cellStyle name="20% - Акцент5 2 3 3 2 2 2" xfId="22104"/>
    <cellStyle name="20% - Акцент5 2 3 3 2 2 2 2" xfId="22105"/>
    <cellStyle name="20% - Акцент5 2 3 3 2 2 2 2 2" xfId="22106"/>
    <cellStyle name="20% - Акцент5 2 3 3 2 2 2 3" xfId="22107"/>
    <cellStyle name="20% - Акцент5 2 3 3 2 2 2 4" xfId="22108"/>
    <cellStyle name="20% - Акцент5 2 3 3 2 2 2 5" xfId="22109"/>
    <cellStyle name="20% - Акцент5 2 3 3 2 2 2 6" xfId="22110"/>
    <cellStyle name="20% - Акцент5 2 3 3 2 2 2 7" xfId="22111"/>
    <cellStyle name="20% - Акцент5 2 3 3 2 2 3" xfId="22112"/>
    <cellStyle name="20% - Акцент5 2 3 3 2 2 3 2" xfId="22113"/>
    <cellStyle name="20% - Акцент5 2 3 3 2 2 4" xfId="22114"/>
    <cellStyle name="20% - Акцент5 2 3 3 2 2 5" xfId="22115"/>
    <cellStyle name="20% - Акцент5 2 3 3 2 2 6" xfId="22116"/>
    <cellStyle name="20% - Акцент5 2 3 3 2 2 7" xfId="22117"/>
    <cellStyle name="20% - Акцент5 2 3 3 2 2 8" xfId="22118"/>
    <cellStyle name="20% - Акцент5 2 3 3 2 2 9" xfId="22119"/>
    <cellStyle name="20% - Акцент5 2 3 3 2 3" xfId="22120"/>
    <cellStyle name="20% - Акцент5 2 3 3 2 3 2" xfId="22121"/>
    <cellStyle name="20% - Акцент5 2 3 3 2 3 2 2" xfId="22122"/>
    <cellStyle name="20% - Акцент5 2 3 3 2 3 3" xfId="22123"/>
    <cellStyle name="20% - Акцент5 2 3 3 2 3 4" xfId="22124"/>
    <cellStyle name="20% - Акцент5 2 3 3 2 3 5" xfId="22125"/>
    <cellStyle name="20% - Акцент5 2 3 3 2 3 6" xfId="22126"/>
    <cellStyle name="20% - Акцент5 2 3 3 2 3 7" xfId="22127"/>
    <cellStyle name="20% - Акцент5 2 3 3 2 4" xfId="22128"/>
    <cellStyle name="20% - Акцент5 2 3 3 2 4 2" xfId="22129"/>
    <cellStyle name="20% - Акцент5 2 3 3 2 5" xfId="22130"/>
    <cellStyle name="20% - Акцент5 2 3 3 2 6" xfId="22131"/>
    <cellStyle name="20% - Акцент5 2 3 3 2 7" xfId="22132"/>
    <cellStyle name="20% - Акцент5 2 3 3 2 8" xfId="22133"/>
    <cellStyle name="20% - Акцент5 2 3 3 2 9" xfId="22134"/>
    <cellStyle name="20% - Акцент5 2 3 3 3" xfId="22135"/>
    <cellStyle name="20% - Акцент5 2 3 3 3 10" xfId="22136"/>
    <cellStyle name="20% - Акцент5 2 3 3 3 2" xfId="22137"/>
    <cellStyle name="20% - Акцент5 2 3 3 3 2 2" xfId="22138"/>
    <cellStyle name="20% - Акцент5 2 3 3 3 2 2 2" xfId="22139"/>
    <cellStyle name="20% - Акцент5 2 3 3 3 2 2 2 2" xfId="22140"/>
    <cellStyle name="20% - Акцент5 2 3 3 3 2 2 3" xfId="22141"/>
    <cellStyle name="20% - Акцент5 2 3 3 3 2 2 4" xfId="22142"/>
    <cellStyle name="20% - Акцент5 2 3 3 3 2 2 5" xfId="22143"/>
    <cellStyle name="20% - Акцент5 2 3 3 3 2 2 6" xfId="22144"/>
    <cellStyle name="20% - Акцент5 2 3 3 3 2 2 7" xfId="22145"/>
    <cellStyle name="20% - Акцент5 2 3 3 3 2 3" xfId="22146"/>
    <cellStyle name="20% - Акцент5 2 3 3 3 2 3 2" xfId="22147"/>
    <cellStyle name="20% - Акцент5 2 3 3 3 2 4" xfId="22148"/>
    <cellStyle name="20% - Акцент5 2 3 3 3 2 5" xfId="22149"/>
    <cellStyle name="20% - Акцент5 2 3 3 3 2 6" xfId="22150"/>
    <cellStyle name="20% - Акцент5 2 3 3 3 2 7" xfId="22151"/>
    <cellStyle name="20% - Акцент5 2 3 3 3 2 8" xfId="22152"/>
    <cellStyle name="20% - Акцент5 2 3 3 3 2 9" xfId="22153"/>
    <cellStyle name="20% - Акцент5 2 3 3 3 3" xfId="22154"/>
    <cellStyle name="20% - Акцент5 2 3 3 3 3 2" xfId="22155"/>
    <cellStyle name="20% - Акцент5 2 3 3 3 3 2 2" xfId="22156"/>
    <cellStyle name="20% - Акцент5 2 3 3 3 3 3" xfId="22157"/>
    <cellStyle name="20% - Акцент5 2 3 3 3 3 4" xfId="22158"/>
    <cellStyle name="20% - Акцент5 2 3 3 3 3 5" xfId="22159"/>
    <cellStyle name="20% - Акцент5 2 3 3 3 3 6" xfId="22160"/>
    <cellStyle name="20% - Акцент5 2 3 3 3 3 7" xfId="22161"/>
    <cellStyle name="20% - Акцент5 2 3 3 3 4" xfId="22162"/>
    <cellStyle name="20% - Акцент5 2 3 3 3 4 2" xfId="22163"/>
    <cellStyle name="20% - Акцент5 2 3 3 3 5" xfId="22164"/>
    <cellStyle name="20% - Акцент5 2 3 3 3 6" xfId="22165"/>
    <cellStyle name="20% - Акцент5 2 3 3 3 7" xfId="22166"/>
    <cellStyle name="20% - Акцент5 2 3 3 3 8" xfId="22167"/>
    <cellStyle name="20% - Акцент5 2 3 3 3 9" xfId="22168"/>
    <cellStyle name="20% - Акцент5 2 3 3 4" xfId="22169"/>
    <cellStyle name="20% - Акцент5 2 3 3 4 2" xfId="22170"/>
    <cellStyle name="20% - Акцент5 2 3 3 4 2 2" xfId="22171"/>
    <cellStyle name="20% - Акцент5 2 3 3 4 2 2 2" xfId="22172"/>
    <cellStyle name="20% - Акцент5 2 3 3 4 2 3" xfId="22173"/>
    <cellStyle name="20% - Акцент5 2 3 3 4 2 4" xfId="22174"/>
    <cellStyle name="20% - Акцент5 2 3 3 4 2 5" xfId="22175"/>
    <cellStyle name="20% - Акцент5 2 3 3 4 2 6" xfId="22176"/>
    <cellStyle name="20% - Акцент5 2 3 3 4 2 7" xfId="22177"/>
    <cellStyle name="20% - Акцент5 2 3 3 4 3" xfId="22178"/>
    <cellStyle name="20% - Акцент5 2 3 3 4 3 2" xfId="22179"/>
    <cellStyle name="20% - Акцент5 2 3 3 4 4" xfId="22180"/>
    <cellStyle name="20% - Акцент5 2 3 3 4 5" xfId="22181"/>
    <cellStyle name="20% - Акцент5 2 3 3 4 6" xfId="22182"/>
    <cellStyle name="20% - Акцент5 2 3 3 4 7" xfId="22183"/>
    <cellStyle name="20% - Акцент5 2 3 3 4 8" xfId="22184"/>
    <cellStyle name="20% - Акцент5 2 3 3 4 9" xfId="22185"/>
    <cellStyle name="20% - Акцент5 2 3 3 5" xfId="22186"/>
    <cellStyle name="20% - Акцент5 2 3 3 5 2" xfId="22187"/>
    <cellStyle name="20% - Акцент5 2 3 3 5 2 2" xfId="22188"/>
    <cellStyle name="20% - Акцент5 2 3 3 5 2 2 2" xfId="22189"/>
    <cellStyle name="20% - Акцент5 2 3 3 5 2 3" xfId="22190"/>
    <cellStyle name="20% - Акцент5 2 3 3 5 2 4" xfId="22191"/>
    <cellStyle name="20% - Акцент5 2 3 3 5 2 5" xfId="22192"/>
    <cellStyle name="20% - Акцент5 2 3 3 5 2 6" xfId="22193"/>
    <cellStyle name="20% - Акцент5 2 3 3 5 2 7" xfId="22194"/>
    <cellStyle name="20% - Акцент5 2 3 3 5 3" xfId="22195"/>
    <cellStyle name="20% - Акцент5 2 3 3 5 3 2" xfId="22196"/>
    <cellStyle name="20% - Акцент5 2 3 3 5 4" xfId="22197"/>
    <cellStyle name="20% - Акцент5 2 3 3 5 5" xfId="22198"/>
    <cellStyle name="20% - Акцент5 2 3 3 5 6" xfId="22199"/>
    <cellStyle name="20% - Акцент5 2 3 3 5 7" xfId="22200"/>
    <cellStyle name="20% - Акцент5 2 3 3 5 8" xfId="22201"/>
    <cellStyle name="20% - Акцент5 2 3 3 5 9" xfId="22202"/>
    <cellStyle name="20% - Акцент5 2 3 3 6" xfId="22203"/>
    <cellStyle name="20% - Акцент5 2 3 3 6 2" xfId="22204"/>
    <cellStyle name="20% - Акцент5 2 3 3 6 2 2" xfId="22205"/>
    <cellStyle name="20% - Акцент5 2 3 3 6 2 3" xfId="22206"/>
    <cellStyle name="20% - Акцент5 2 3 3 6 3" xfId="22207"/>
    <cellStyle name="20% - Акцент5 2 3 3 6 4" xfId="22208"/>
    <cellStyle name="20% - Акцент5 2 3 3 6 5" xfId="22209"/>
    <cellStyle name="20% - Акцент5 2 3 3 6 6" xfId="22210"/>
    <cellStyle name="20% - Акцент5 2 3 3 6 7" xfId="22211"/>
    <cellStyle name="20% - Акцент5 2 3 3 7" xfId="22212"/>
    <cellStyle name="20% - Акцент5 2 3 3 7 2" xfId="22213"/>
    <cellStyle name="20% - Акцент5 2 3 3 7 3" xfId="22214"/>
    <cellStyle name="20% - Акцент5 2 3 3 8" xfId="22215"/>
    <cellStyle name="20% - Акцент5 2 3 3 9" xfId="22216"/>
    <cellStyle name="20% - Акцент5 2 3 4" xfId="22217"/>
    <cellStyle name="20% - Акцент5 2 3 4 10" xfId="22218"/>
    <cellStyle name="20% - Акцент5 2 3 4 11" xfId="22219"/>
    <cellStyle name="20% - Акцент5 2 3 4 12" xfId="22220"/>
    <cellStyle name="20% - Акцент5 2 3 4 13" xfId="22221"/>
    <cellStyle name="20% - Акцент5 2 3 4 2" xfId="22222"/>
    <cellStyle name="20% - Акцент5 2 3 4 2 10" xfId="22223"/>
    <cellStyle name="20% - Акцент5 2 3 4 2 2" xfId="22224"/>
    <cellStyle name="20% - Акцент5 2 3 4 2 2 2" xfId="22225"/>
    <cellStyle name="20% - Акцент5 2 3 4 2 2 2 2" xfId="22226"/>
    <cellStyle name="20% - Акцент5 2 3 4 2 2 2 2 2" xfId="22227"/>
    <cellStyle name="20% - Акцент5 2 3 4 2 2 2 3" xfId="22228"/>
    <cellStyle name="20% - Акцент5 2 3 4 2 2 2 4" xfId="22229"/>
    <cellStyle name="20% - Акцент5 2 3 4 2 2 2 5" xfId="22230"/>
    <cellStyle name="20% - Акцент5 2 3 4 2 2 2 6" xfId="22231"/>
    <cellStyle name="20% - Акцент5 2 3 4 2 2 2 7" xfId="22232"/>
    <cellStyle name="20% - Акцент5 2 3 4 2 2 3" xfId="22233"/>
    <cellStyle name="20% - Акцент5 2 3 4 2 2 3 2" xfId="22234"/>
    <cellStyle name="20% - Акцент5 2 3 4 2 2 4" xfId="22235"/>
    <cellStyle name="20% - Акцент5 2 3 4 2 2 5" xfId="22236"/>
    <cellStyle name="20% - Акцент5 2 3 4 2 2 6" xfId="22237"/>
    <cellStyle name="20% - Акцент5 2 3 4 2 2 7" xfId="22238"/>
    <cellStyle name="20% - Акцент5 2 3 4 2 2 8" xfId="22239"/>
    <cellStyle name="20% - Акцент5 2 3 4 2 2 9" xfId="22240"/>
    <cellStyle name="20% - Акцент5 2 3 4 2 3" xfId="22241"/>
    <cellStyle name="20% - Акцент5 2 3 4 2 3 2" xfId="22242"/>
    <cellStyle name="20% - Акцент5 2 3 4 2 3 2 2" xfId="22243"/>
    <cellStyle name="20% - Акцент5 2 3 4 2 3 3" xfId="22244"/>
    <cellStyle name="20% - Акцент5 2 3 4 2 3 4" xfId="22245"/>
    <cellStyle name="20% - Акцент5 2 3 4 2 3 5" xfId="22246"/>
    <cellStyle name="20% - Акцент5 2 3 4 2 3 6" xfId="22247"/>
    <cellStyle name="20% - Акцент5 2 3 4 2 3 7" xfId="22248"/>
    <cellStyle name="20% - Акцент5 2 3 4 2 4" xfId="22249"/>
    <cellStyle name="20% - Акцент5 2 3 4 2 4 2" xfId="22250"/>
    <cellStyle name="20% - Акцент5 2 3 4 2 5" xfId="22251"/>
    <cellStyle name="20% - Акцент5 2 3 4 2 6" xfId="22252"/>
    <cellStyle name="20% - Акцент5 2 3 4 2 7" xfId="22253"/>
    <cellStyle name="20% - Акцент5 2 3 4 2 8" xfId="22254"/>
    <cellStyle name="20% - Акцент5 2 3 4 2 9" xfId="22255"/>
    <cellStyle name="20% - Акцент5 2 3 4 3" xfId="22256"/>
    <cellStyle name="20% - Акцент5 2 3 4 3 10" xfId="22257"/>
    <cellStyle name="20% - Акцент5 2 3 4 3 2" xfId="22258"/>
    <cellStyle name="20% - Акцент5 2 3 4 3 2 2" xfId="22259"/>
    <cellStyle name="20% - Акцент5 2 3 4 3 2 2 2" xfId="22260"/>
    <cellStyle name="20% - Акцент5 2 3 4 3 2 2 2 2" xfId="22261"/>
    <cellStyle name="20% - Акцент5 2 3 4 3 2 2 3" xfId="22262"/>
    <cellStyle name="20% - Акцент5 2 3 4 3 2 2 4" xfId="22263"/>
    <cellStyle name="20% - Акцент5 2 3 4 3 2 2 5" xfId="22264"/>
    <cellStyle name="20% - Акцент5 2 3 4 3 2 2 6" xfId="22265"/>
    <cellStyle name="20% - Акцент5 2 3 4 3 2 2 7" xfId="22266"/>
    <cellStyle name="20% - Акцент5 2 3 4 3 2 3" xfId="22267"/>
    <cellStyle name="20% - Акцент5 2 3 4 3 2 3 2" xfId="22268"/>
    <cellStyle name="20% - Акцент5 2 3 4 3 2 4" xfId="22269"/>
    <cellStyle name="20% - Акцент5 2 3 4 3 2 5" xfId="22270"/>
    <cellStyle name="20% - Акцент5 2 3 4 3 2 6" xfId="22271"/>
    <cellStyle name="20% - Акцент5 2 3 4 3 2 7" xfId="22272"/>
    <cellStyle name="20% - Акцент5 2 3 4 3 2 8" xfId="22273"/>
    <cellStyle name="20% - Акцент5 2 3 4 3 2 9" xfId="22274"/>
    <cellStyle name="20% - Акцент5 2 3 4 3 3" xfId="22275"/>
    <cellStyle name="20% - Акцент5 2 3 4 3 3 2" xfId="22276"/>
    <cellStyle name="20% - Акцент5 2 3 4 3 3 2 2" xfId="22277"/>
    <cellStyle name="20% - Акцент5 2 3 4 3 3 3" xfId="22278"/>
    <cellStyle name="20% - Акцент5 2 3 4 3 3 4" xfId="22279"/>
    <cellStyle name="20% - Акцент5 2 3 4 3 3 5" xfId="22280"/>
    <cellStyle name="20% - Акцент5 2 3 4 3 3 6" xfId="22281"/>
    <cellStyle name="20% - Акцент5 2 3 4 3 3 7" xfId="22282"/>
    <cellStyle name="20% - Акцент5 2 3 4 3 4" xfId="22283"/>
    <cellStyle name="20% - Акцент5 2 3 4 3 4 2" xfId="22284"/>
    <cellStyle name="20% - Акцент5 2 3 4 3 5" xfId="22285"/>
    <cellStyle name="20% - Акцент5 2 3 4 3 6" xfId="22286"/>
    <cellStyle name="20% - Акцент5 2 3 4 3 7" xfId="22287"/>
    <cellStyle name="20% - Акцент5 2 3 4 3 8" xfId="22288"/>
    <cellStyle name="20% - Акцент5 2 3 4 3 9" xfId="22289"/>
    <cellStyle name="20% - Акцент5 2 3 4 4" xfId="22290"/>
    <cellStyle name="20% - Акцент5 2 3 4 4 2" xfId="22291"/>
    <cellStyle name="20% - Акцент5 2 3 4 4 2 2" xfId="22292"/>
    <cellStyle name="20% - Акцент5 2 3 4 4 2 2 2" xfId="22293"/>
    <cellStyle name="20% - Акцент5 2 3 4 4 2 3" xfId="22294"/>
    <cellStyle name="20% - Акцент5 2 3 4 4 2 4" xfId="22295"/>
    <cellStyle name="20% - Акцент5 2 3 4 4 2 5" xfId="22296"/>
    <cellStyle name="20% - Акцент5 2 3 4 4 2 6" xfId="22297"/>
    <cellStyle name="20% - Акцент5 2 3 4 4 2 7" xfId="22298"/>
    <cellStyle name="20% - Акцент5 2 3 4 4 3" xfId="22299"/>
    <cellStyle name="20% - Акцент5 2 3 4 4 3 2" xfId="22300"/>
    <cellStyle name="20% - Акцент5 2 3 4 4 4" xfId="22301"/>
    <cellStyle name="20% - Акцент5 2 3 4 4 5" xfId="22302"/>
    <cellStyle name="20% - Акцент5 2 3 4 4 6" xfId="22303"/>
    <cellStyle name="20% - Акцент5 2 3 4 4 7" xfId="22304"/>
    <cellStyle name="20% - Акцент5 2 3 4 4 8" xfId="22305"/>
    <cellStyle name="20% - Акцент5 2 3 4 4 9" xfId="22306"/>
    <cellStyle name="20% - Акцент5 2 3 4 5" xfId="22307"/>
    <cellStyle name="20% - Акцент5 2 3 4 5 2" xfId="22308"/>
    <cellStyle name="20% - Акцент5 2 3 4 5 2 2" xfId="22309"/>
    <cellStyle name="20% - Акцент5 2 3 4 5 2 2 2" xfId="22310"/>
    <cellStyle name="20% - Акцент5 2 3 4 5 2 3" xfId="22311"/>
    <cellStyle name="20% - Акцент5 2 3 4 5 2 4" xfId="22312"/>
    <cellStyle name="20% - Акцент5 2 3 4 5 2 5" xfId="22313"/>
    <cellStyle name="20% - Акцент5 2 3 4 5 2 6" xfId="22314"/>
    <cellStyle name="20% - Акцент5 2 3 4 5 2 7" xfId="22315"/>
    <cellStyle name="20% - Акцент5 2 3 4 5 3" xfId="22316"/>
    <cellStyle name="20% - Акцент5 2 3 4 5 3 2" xfId="22317"/>
    <cellStyle name="20% - Акцент5 2 3 4 5 4" xfId="22318"/>
    <cellStyle name="20% - Акцент5 2 3 4 5 5" xfId="22319"/>
    <cellStyle name="20% - Акцент5 2 3 4 5 6" xfId="22320"/>
    <cellStyle name="20% - Акцент5 2 3 4 5 7" xfId="22321"/>
    <cellStyle name="20% - Акцент5 2 3 4 5 8" xfId="22322"/>
    <cellStyle name="20% - Акцент5 2 3 4 5 9" xfId="22323"/>
    <cellStyle name="20% - Акцент5 2 3 4 6" xfId="22324"/>
    <cellStyle name="20% - Акцент5 2 3 4 6 2" xfId="22325"/>
    <cellStyle name="20% - Акцент5 2 3 4 6 2 2" xfId="22326"/>
    <cellStyle name="20% - Акцент5 2 3 4 6 3" xfId="22327"/>
    <cellStyle name="20% - Акцент5 2 3 4 6 4" xfId="22328"/>
    <cellStyle name="20% - Акцент5 2 3 4 6 5" xfId="22329"/>
    <cellStyle name="20% - Акцент5 2 3 4 6 6" xfId="22330"/>
    <cellStyle name="20% - Акцент5 2 3 4 6 7" xfId="22331"/>
    <cellStyle name="20% - Акцент5 2 3 4 7" xfId="22332"/>
    <cellStyle name="20% - Акцент5 2 3 4 7 2" xfId="22333"/>
    <cellStyle name="20% - Акцент5 2 3 4 8" xfId="22334"/>
    <cellStyle name="20% - Акцент5 2 3 4 9" xfId="22335"/>
    <cellStyle name="20% - Акцент5 2 3 5" xfId="22336"/>
    <cellStyle name="20% - Акцент5 2 3 5 10" xfId="22337"/>
    <cellStyle name="20% - Акцент5 2 3 5 2" xfId="22338"/>
    <cellStyle name="20% - Акцент5 2 3 5 2 2" xfId="22339"/>
    <cellStyle name="20% - Акцент5 2 3 5 2 2 2" xfId="22340"/>
    <cellStyle name="20% - Акцент5 2 3 5 2 2 2 2" xfId="22341"/>
    <cellStyle name="20% - Акцент5 2 3 5 2 2 3" xfId="22342"/>
    <cellStyle name="20% - Акцент5 2 3 5 2 2 4" xfId="22343"/>
    <cellStyle name="20% - Акцент5 2 3 5 2 2 5" xfId="22344"/>
    <cellStyle name="20% - Акцент5 2 3 5 2 2 6" xfId="22345"/>
    <cellStyle name="20% - Акцент5 2 3 5 2 2 7" xfId="22346"/>
    <cellStyle name="20% - Акцент5 2 3 5 2 3" xfId="22347"/>
    <cellStyle name="20% - Акцент5 2 3 5 2 3 2" xfId="22348"/>
    <cellStyle name="20% - Акцент5 2 3 5 2 4" xfId="22349"/>
    <cellStyle name="20% - Акцент5 2 3 5 2 5" xfId="22350"/>
    <cellStyle name="20% - Акцент5 2 3 5 2 6" xfId="22351"/>
    <cellStyle name="20% - Акцент5 2 3 5 2 7" xfId="22352"/>
    <cellStyle name="20% - Акцент5 2 3 5 2 8" xfId="22353"/>
    <cellStyle name="20% - Акцент5 2 3 5 2 9" xfId="22354"/>
    <cellStyle name="20% - Акцент5 2 3 5 3" xfId="22355"/>
    <cellStyle name="20% - Акцент5 2 3 5 3 2" xfId="22356"/>
    <cellStyle name="20% - Акцент5 2 3 5 3 2 2" xfId="22357"/>
    <cellStyle name="20% - Акцент5 2 3 5 3 3" xfId="22358"/>
    <cellStyle name="20% - Акцент5 2 3 5 3 4" xfId="22359"/>
    <cellStyle name="20% - Акцент5 2 3 5 3 5" xfId="22360"/>
    <cellStyle name="20% - Акцент5 2 3 5 3 6" xfId="22361"/>
    <cellStyle name="20% - Акцент5 2 3 5 3 7" xfId="22362"/>
    <cellStyle name="20% - Акцент5 2 3 5 4" xfId="22363"/>
    <cellStyle name="20% - Акцент5 2 3 5 4 2" xfId="22364"/>
    <cellStyle name="20% - Акцент5 2 3 5 5" xfId="22365"/>
    <cellStyle name="20% - Акцент5 2 3 5 6" xfId="22366"/>
    <cellStyle name="20% - Акцент5 2 3 5 7" xfId="22367"/>
    <cellStyle name="20% - Акцент5 2 3 5 8" xfId="22368"/>
    <cellStyle name="20% - Акцент5 2 3 5 9" xfId="22369"/>
    <cellStyle name="20% - Акцент5 2 3 6" xfId="22370"/>
    <cellStyle name="20% - Акцент5 2 3 6 10" xfId="22371"/>
    <cellStyle name="20% - Акцент5 2 3 6 2" xfId="22372"/>
    <cellStyle name="20% - Акцент5 2 3 6 2 2" xfId="22373"/>
    <cellStyle name="20% - Акцент5 2 3 6 2 2 2" xfId="22374"/>
    <cellStyle name="20% - Акцент5 2 3 6 2 2 2 2" xfId="22375"/>
    <cellStyle name="20% - Акцент5 2 3 6 2 2 3" xfId="22376"/>
    <cellStyle name="20% - Акцент5 2 3 6 2 2 4" xfId="22377"/>
    <cellStyle name="20% - Акцент5 2 3 6 2 2 5" xfId="22378"/>
    <cellStyle name="20% - Акцент5 2 3 6 2 2 6" xfId="22379"/>
    <cellStyle name="20% - Акцент5 2 3 6 2 2 7" xfId="22380"/>
    <cellStyle name="20% - Акцент5 2 3 6 2 3" xfId="22381"/>
    <cellStyle name="20% - Акцент5 2 3 6 2 3 2" xfId="22382"/>
    <cellStyle name="20% - Акцент5 2 3 6 2 4" xfId="22383"/>
    <cellStyle name="20% - Акцент5 2 3 6 2 5" xfId="22384"/>
    <cellStyle name="20% - Акцент5 2 3 6 2 6" xfId="22385"/>
    <cellStyle name="20% - Акцент5 2 3 6 2 7" xfId="22386"/>
    <cellStyle name="20% - Акцент5 2 3 6 2 8" xfId="22387"/>
    <cellStyle name="20% - Акцент5 2 3 6 2 9" xfId="22388"/>
    <cellStyle name="20% - Акцент5 2 3 6 3" xfId="22389"/>
    <cellStyle name="20% - Акцент5 2 3 6 3 2" xfId="22390"/>
    <cellStyle name="20% - Акцент5 2 3 6 3 2 2" xfId="22391"/>
    <cellStyle name="20% - Акцент5 2 3 6 3 3" xfId="22392"/>
    <cellStyle name="20% - Акцент5 2 3 6 3 4" xfId="22393"/>
    <cellStyle name="20% - Акцент5 2 3 6 3 5" xfId="22394"/>
    <cellStyle name="20% - Акцент5 2 3 6 3 6" xfId="22395"/>
    <cellStyle name="20% - Акцент5 2 3 6 3 7" xfId="22396"/>
    <cellStyle name="20% - Акцент5 2 3 6 4" xfId="22397"/>
    <cellStyle name="20% - Акцент5 2 3 6 4 2" xfId="22398"/>
    <cellStyle name="20% - Акцент5 2 3 6 5" xfId="22399"/>
    <cellStyle name="20% - Акцент5 2 3 6 6" xfId="22400"/>
    <cellStyle name="20% - Акцент5 2 3 6 7" xfId="22401"/>
    <cellStyle name="20% - Акцент5 2 3 6 8" xfId="22402"/>
    <cellStyle name="20% - Акцент5 2 3 6 9" xfId="22403"/>
    <cellStyle name="20% - Акцент5 2 3 7" xfId="22404"/>
    <cellStyle name="20% - Акцент5 2 3 7 2" xfId="22405"/>
    <cellStyle name="20% - Акцент5 2 3 7 2 2" xfId="22406"/>
    <cellStyle name="20% - Акцент5 2 3 7 2 2 2" xfId="22407"/>
    <cellStyle name="20% - Акцент5 2 3 7 2 3" xfId="22408"/>
    <cellStyle name="20% - Акцент5 2 3 7 2 4" xfId="22409"/>
    <cellStyle name="20% - Акцент5 2 3 7 2 5" xfId="22410"/>
    <cellStyle name="20% - Акцент5 2 3 7 2 6" xfId="22411"/>
    <cellStyle name="20% - Акцент5 2 3 7 2 7" xfId="22412"/>
    <cellStyle name="20% - Акцент5 2 3 7 3" xfId="22413"/>
    <cellStyle name="20% - Акцент5 2 3 7 3 2" xfId="22414"/>
    <cellStyle name="20% - Акцент5 2 3 7 4" xfId="22415"/>
    <cellStyle name="20% - Акцент5 2 3 7 5" xfId="22416"/>
    <cellStyle name="20% - Акцент5 2 3 7 6" xfId="22417"/>
    <cellStyle name="20% - Акцент5 2 3 7 7" xfId="22418"/>
    <cellStyle name="20% - Акцент5 2 3 7 8" xfId="22419"/>
    <cellStyle name="20% - Акцент5 2 3 7 9" xfId="22420"/>
    <cellStyle name="20% - Акцент5 2 3 8" xfId="22421"/>
    <cellStyle name="20% - Акцент5 2 3 8 2" xfId="22422"/>
    <cellStyle name="20% - Акцент5 2 3 8 2 2" xfId="22423"/>
    <cellStyle name="20% - Акцент5 2 3 8 2 2 2" xfId="22424"/>
    <cellStyle name="20% - Акцент5 2 3 8 2 3" xfId="22425"/>
    <cellStyle name="20% - Акцент5 2 3 8 2 4" xfId="22426"/>
    <cellStyle name="20% - Акцент5 2 3 8 2 5" xfId="22427"/>
    <cellStyle name="20% - Акцент5 2 3 8 2 6" xfId="22428"/>
    <cellStyle name="20% - Акцент5 2 3 8 2 7" xfId="22429"/>
    <cellStyle name="20% - Акцент5 2 3 8 3" xfId="22430"/>
    <cellStyle name="20% - Акцент5 2 3 8 3 2" xfId="22431"/>
    <cellStyle name="20% - Акцент5 2 3 8 4" xfId="22432"/>
    <cellStyle name="20% - Акцент5 2 3 8 5" xfId="22433"/>
    <cellStyle name="20% - Акцент5 2 3 8 6" xfId="22434"/>
    <cellStyle name="20% - Акцент5 2 3 8 7" xfId="22435"/>
    <cellStyle name="20% - Акцент5 2 3 8 8" xfId="22436"/>
    <cellStyle name="20% - Акцент5 2 3 8 9" xfId="22437"/>
    <cellStyle name="20% - Акцент5 2 3 9" xfId="22438"/>
    <cellStyle name="20% - Акцент5 2 3 9 2" xfId="22439"/>
    <cellStyle name="20% - Акцент5 2 3 9 2 2" xfId="22440"/>
    <cellStyle name="20% - Акцент5 2 3 9 2 2 2" xfId="22441"/>
    <cellStyle name="20% - Акцент5 2 3 9 2 3" xfId="22442"/>
    <cellStyle name="20% - Акцент5 2 3 9 2 4" xfId="22443"/>
    <cellStyle name="20% - Акцент5 2 3 9 2 5" xfId="22444"/>
    <cellStyle name="20% - Акцент5 2 3 9 2 6" xfId="22445"/>
    <cellStyle name="20% - Акцент5 2 3 9 2 7" xfId="22446"/>
    <cellStyle name="20% - Акцент5 2 3 9 3" xfId="22447"/>
    <cellStyle name="20% - Акцент5 2 3 9 3 2" xfId="22448"/>
    <cellStyle name="20% - Акцент5 2 3 9 4" xfId="22449"/>
    <cellStyle name="20% - Акцент5 2 3 9 5" xfId="22450"/>
    <cellStyle name="20% - Акцент5 2 3 9 6" xfId="22451"/>
    <cellStyle name="20% - Акцент5 2 3 9 7" xfId="22452"/>
    <cellStyle name="20% - Акцент5 2 3 9 8" xfId="22453"/>
    <cellStyle name="20% - Акцент5 2 3 9 9" xfId="22454"/>
    <cellStyle name="20% - Акцент5 2 4" xfId="22455"/>
    <cellStyle name="20% - Акцент5 2 4 10" xfId="22456"/>
    <cellStyle name="20% - Акцент5 2 4 10 2" xfId="22457"/>
    <cellStyle name="20% - Акцент5 2 4 10 2 2" xfId="22458"/>
    <cellStyle name="20% - Акцент5 2 4 10 2 3" xfId="22459"/>
    <cellStyle name="20% - Акцент5 2 4 10 3" xfId="22460"/>
    <cellStyle name="20% - Акцент5 2 4 10 4" xfId="22461"/>
    <cellStyle name="20% - Акцент5 2 4 10 5" xfId="22462"/>
    <cellStyle name="20% - Акцент5 2 4 10 6" xfId="22463"/>
    <cellStyle name="20% - Акцент5 2 4 10 7" xfId="22464"/>
    <cellStyle name="20% - Акцент5 2 4 11" xfId="22465"/>
    <cellStyle name="20% - Акцент5 2 4 11 2" xfId="22466"/>
    <cellStyle name="20% - Акцент5 2 4 11 2 2" xfId="22467"/>
    <cellStyle name="20% - Акцент5 2 4 11 2 3" xfId="22468"/>
    <cellStyle name="20% - Акцент5 2 4 11 3" xfId="22469"/>
    <cellStyle name="20% - Акцент5 2 4 11 4" xfId="22470"/>
    <cellStyle name="20% - Акцент5 2 4 11 5" xfId="22471"/>
    <cellStyle name="20% - Акцент5 2 4 11 6" xfId="22472"/>
    <cellStyle name="20% - Акцент5 2 4 11 7" xfId="22473"/>
    <cellStyle name="20% - Акцент5 2 4 12" xfId="22474"/>
    <cellStyle name="20% - Акцент5 2 4 12 2" xfId="22475"/>
    <cellStyle name="20% - Акцент5 2 4 12 3" xfId="22476"/>
    <cellStyle name="20% - Акцент5 2 4 13" xfId="22477"/>
    <cellStyle name="20% - Акцент5 2 4 14" xfId="22478"/>
    <cellStyle name="20% - Акцент5 2 4 15" xfId="22479"/>
    <cellStyle name="20% - Акцент5 2 4 16" xfId="22480"/>
    <cellStyle name="20% - Акцент5 2 4 17" xfId="22481"/>
    <cellStyle name="20% - Акцент5 2 4 18" xfId="22482"/>
    <cellStyle name="20% - Акцент5 2 4 2" xfId="22483"/>
    <cellStyle name="20% - Акцент5 2 4 2 10" xfId="22484"/>
    <cellStyle name="20% - Акцент5 2 4 2 11" xfId="22485"/>
    <cellStyle name="20% - Акцент5 2 4 2 12" xfId="22486"/>
    <cellStyle name="20% - Акцент5 2 4 2 13" xfId="22487"/>
    <cellStyle name="20% - Акцент5 2 4 2 14" xfId="22488"/>
    <cellStyle name="20% - Акцент5 2 4 2 2" xfId="22489"/>
    <cellStyle name="20% - Акцент5 2 4 2 2 10" xfId="22490"/>
    <cellStyle name="20% - Акцент5 2 4 2 2 2" xfId="22491"/>
    <cellStyle name="20% - Акцент5 2 4 2 2 2 2" xfId="22492"/>
    <cellStyle name="20% - Акцент5 2 4 2 2 2 2 2" xfId="22493"/>
    <cellStyle name="20% - Акцент5 2 4 2 2 2 2 2 2" xfId="22494"/>
    <cellStyle name="20% - Акцент5 2 4 2 2 2 2 3" xfId="22495"/>
    <cellStyle name="20% - Акцент5 2 4 2 2 2 2 4" xfId="22496"/>
    <cellStyle name="20% - Акцент5 2 4 2 2 2 2 5" xfId="22497"/>
    <cellStyle name="20% - Акцент5 2 4 2 2 2 2 6" xfId="22498"/>
    <cellStyle name="20% - Акцент5 2 4 2 2 2 2 7" xfId="22499"/>
    <cellStyle name="20% - Акцент5 2 4 2 2 2 3" xfId="22500"/>
    <cellStyle name="20% - Акцент5 2 4 2 2 2 3 2" xfId="22501"/>
    <cellStyle name="20% - Акцент5 2 4 2 2 2 4" xfId="22502"/>
    <cellStyle name="20% - Акцент5 2 4 2 2 2 5" xfId="22503"/>
    <cellStyle name="20% - Акцент5 2 4 2 2 2 6" xfId="22504"/>
    <cellStyle name="20% - Акцент5 2 4 2 2 2 7" xfId="22505"/>
    <cellStyle name="20% - Акцент5 2 4 2 2 2 8" xfId="22506"/>
    <cellStyle name="20% - Акцент5 2 4 2 2 2 9" xfId="22507"/>
    <cellStyle name="20% - Акцент5 2 4 2 2 3" xfId="22508"/>
    <cellStyle name="20% - Акцент5 2 4 2 2 3 2" xfId="22509"/>
    <cellStyle name="20% - Акцент5 2 4 2 2 3 2 2" xfId="22510"/>
    <cellStyle name="20% - Акцент5 2 4 2 2 3 3" xfId="22511"/>
    <cellStyle name="20% - Акцент5 2 4 2 2 3 4" xfId="22512"/>
    <cellStyle name="20% - Акцент5 2 4 2 2 3 5" xfId="22513"/>
    <cellStyle name="20% - Акцент5 2 4 2 2 3 6" xfId="22514"/>
    <cellStyle name="20% - Акцент5 2 4 2 2 3 7" xfId="22515"/>
    <cellStyle name="20% - Акцент5 2 4 2 2 4" xfId="22516"/>
    <cellStyle name="20% - Акцент5 2 4 2 2 4 2" xfId="22517"/>
    <cellStyle name="20% - Акцент5 2 4 2 2 5" xfId="22518"/>
    <cellStyle name="20% - Акцент5 2 4 2 2 6" xfId="22519"/>
    <cellStyle name="20% - Акцент5 2 4 2 2 7" xfId="22520"/>
    <cellStyle name="20% - Акцент5 2 4 2 2 8" xfId="22521"/>
    <cellStyle name="20% - Акцент5 2 4 2 2 9" xfId="22522"/>
    <cellStyle name="20% - Акцент5 2 4 2 3" xfId="22523"/>
    <cellStyle name="20% - Акцент5 2 4 2 3 10" xfId="22524"/>
    <cellStyle name="20% - Акцент5 2 4 2 3 2" xfId="22525"/>
    <cellStyle name="20% - Акцент5 2 4 2 3 2 2" xfId="22526"/>
    <cellStyle name="20% - Акцент5 2 4 2 3 2 2 2" xfId="22527"/>
    <cellStyle name="20% - Акцент5 2 4 2 3 2 2 2 2" xfId="22528"/>
    <cellStyle name="20% - Акцент5 2 4 2 3 2 2 3" xfId="22529"/>
    <cellStyle name="20% - Акцент5 2 4 2 3 2 2 4" xfId="22530"/>
    <cellStyle name="20% - Акцент5 2 4 2 3 2 2 5" xfId="22531"/>
    <cellStyle name="20% - Акцент5 2 4 2 3 2 2 6" xfId="22532"/>
    <cellStyle name="20% - Акцент5 2 4 2 3 2 2 7" xfId="22533"/>
    <cellStyle name="20% - Акцент5 2 4 2 3 2 3" xfId="22534"/>
    <cellStyle name="20% - Акцент5 2 4 2 3 2 3 2" xfId="22535"/>
    <cellStyle name="20% - Акцент5 2 4 2 3 2 4" xfId="22536"/>
    <cellStyle name="20% - Акцент5 2 4 2 3 2 5" xfId="22537"/>
    <cellStyle name="20% - Акцент5 2 4 2 3 2 6" xfId="22538"/>
    <cellStyle name="20% - Акцент5 2 4 2 3 2 7" xfId="22539"/>
    <cellStyle name="20% - Акцент5 2 4 2 3 2 8" xfId="22540"/>
    <cellStyle name="20% - Акцент5 2 4 2 3 2 9" xfId="22541"/>
    <cellStyle name="20% - Акцент5 2 4 2 3 3" xfId="22542"/>
    <cellStyle name="20% - Акцент5 2 4 2 3 3 2" xfId="22543"/>
    <cellStyle name="20% - Акцент5 2 4 2 3 3 2 2" xfId="22544"/>
    <cellStyle name="20% - Акцент5 2 4 2 3 3 3" xfId="22545"/>
    <cellStyle name="20% - Акцент5 2 4 2 3 3 4" xfId="22546"/>
    <cellStyle name="20% - Акцент5 2 4 2 3 3 5" xfId="22547"/>
    <cellStyle name="20% - Акцент5 2 4 2 3 3 6" xfId="22548"/>
    <cellStyle name="20% - Акцент5 2 4 2 3 3 7" xfId="22549"/>
    <cellStyle name="20% - Акцент5 2 4 2 3 4" xfId="22550"/>
    <cellStyle name="20% - Акцент5 2 4 2 3 4 2" xfId="22551"/>
    <cellStyle name="20% - Акцент5 2 4 2 3 5" xfId="22552"/>
    <cellStyle name="20% - Акцент5 2 4 2 3 6" xfId="22553"/>
    <cellStyle name="20% - Акцент5 2 4 2 3 7" xfId="22554"/>
    <cellStyle name="20% - Акцент5 2 4 2 3 8" xfId="22555"/>
    <cellStyle name="20% - Акцент5 2 4 2 3 9" xfId="22556"/>
    <cellStyle name="20% - Акцент5 2 4 2 4" xfId="22557"/>
    <cellStyle name="20% - Акцент5 2 4 2 4 10" xfId="22558"/>
    <cellStyle name="20% - Акцент5 2 4 2 4 2" xfId="22559"/>
    <cellStyle name="20% - Акцент5 2 4 2 4 2 2" xfId="22560"/>
    <cellStyle name="20% - Акцент5 2 4 2 4 2 2 2" xfId="22561"/>
    <cellStyle name="20% - Акцент5 2 4 2 4 2 2 2 2" xfId="22562"/>
    <cellStyle name="20% - Акцент5 2 4 2 4 2 2 3" xfId="22563"/>
    <cellStyle name="20% - Акцент5 2 4 2 4 2 2 4" xfId="22564"/>
    <cellStyle name="20% - Акцент5 2 4 2 4 2 2 5" xfId="22565"/>
    <cellStyle name="20% - Акцент5 2 4 2 4 2 2 6" xfId="22566"/>
    <cellStyle name="20% - Акцент5 2 4 2 4 2 2 7" xfId="22567"/>
    <cellStyle name="20% - Акцент5 2 4 2 4 2 3" xfId="22568"/>
    <cellStyle name="20% - Акцент5 2 4 2 4 2 3 2" xfId="22569"/>
    <cellStyle name="20% - Акцент5 2 4 2 4 2 4" xfId="22570"/>
    <cellStyle name="20% - Акцент5 2 4 2 4 2 5" xfId="22571"/>
    <cellStyle name="20% - Акцент5 2 4 2 4 2 6" xfId="22572"/>
    <cellStyle name="20% - Акцент5 2 4 2 4 2 7" xfId="22573"/>
    <cellStyle name="20% - Акцент5 2 4 2 4 2 8" xfId="22574"/>
    <cellStyle name="20% - Акцент5 2 4 2 4 2 9" xfId="22575"/>
    <cellStyle name="20% - Акцент5 2 4 2 4 3" xfId="22576"/>
    <cellStyle name="20% - Акцент5 2 4 2 4 3 2" xfId="22577"/>
    <cellStyle name="20% - Акцент5 2 4 2 4 3 2 2" xfId="22578"/>
    <cellStyle name="20% - Акцент5 2 4 2 4 3 3" xfId="22579"/>
    <cellStyle name="20% - Акцент5 2 4 2 4 3 4" xfId="22580"/>
    <cellStyle name="20% - Акцент5 2 4 2 4 3 5" xfId="22581"/>
    <cellStyle name="20% - Акцент5 2 4 2 4 3 6" xfId="22582"/>
    <cellStyle name="20% - Акцент5 2 4 2 4 3 7" xfId="22583"/>
    <cellStyle name="20% - Акцент5 2 4 2 4 4" xfId="22584"/>
    <cellStyle name="20% - Акцент5 2 4 2 4 4 2" xfId="22585"/>
    <cellStyle name="20% - Акцент5 2 4 2 4 5" xfId="22586"/>
    <cellStyle name="20% - Акцент5 2 4 2 4 6" xfId="22587"/>
    <cellStyle name="20% - Акцент5 2 4 2 4 7" xfId="22588"/>
    <cellStyle name="20% - Акцент5 2 4 2 4 8" xfId="22589"/>
    <cellStyle name="20% - Акцент5 2 4 2 4 9" xfId="22590"/>
    <cellStyle name="20% - Акцент5 2 4 2 5" xfId="22591"/>
    <cellStyle name="20% - Акцент5 2 4 2 5 2" xfId="22592"/>
    <cellStyle name="20% - Акцент5 2 4 2 5 2 2" xfId="22593"/>
    <cellStyle name="20% - Акцент5 2 4 2 5 2 2 2" xfId="22594"/>
    <cellStyle name="20% - Акцент5 2 4 2 5 2 3" xfId="22595"/>
    <cellStyle name="20% - Акцент5 2 4 2 5 2 4" xfId="22596"/>
    <cellStyle name="20% - Акцент5 2 4 2 5 2 5" xfId="22597"/>
    <cellStyle name="20% - Акцент5 2 4 2 5 2 6" xfId="22598"/>
    <cellStyle name="20% - Акцент5 2 4 2 5 2 7" xfId="22599"/>
    <cellStyle name="20% - Акцент5 2 4 2 5 3" xfId="22600"/>
    <cellStyle name="20% - Акцент5 2 4 2 5 3 2" xfId="22601"/>
    <cellStyle name="20% - Акцент5 2 4 2 5 4" xfId="22602"/>
    <cellStyle name="20% - Акцент5 2 4 2 5 5" xfId="22603"/>
    <cellStyle name="20% - Акцент5 2 4 2 5 6" xfId="22604"/>
    <cellStyle name="20% - Акцент5 2 4 2 5 7" xfId="22605"/>
    <cellStyle name="20% - Акцент5 2 4 2 5 8" xfId="22606"/>
    <cellStyle name="20% - Акцент5 2 4 2 5 9" xfId="22607"/>
    <cellStyle name="20% - Акцент5 2 4 2 6" xfId="22608"/>
    <cellStyle name="20% - Акцент5 2 4 2 6 2" xfId="22609"/>
    <cellStyle name="20% - Акцент5 2 4 2 6 2 2" xfId="22610"/>
    <cellStyle name="20% - Акцент5 2 4 2 6 2 2 2" xfId="22611"/>
    <cellStyle name="20% - Акцент5 2 4 2 6 2 3" xfId="22612"/>
    <cellStyle name="20% - Акцент5 2 4 2 6 2 4" xfId="22613"/>
    <cellStyle name="20% - Акцент5 2 4 2 6 2 5" xfId="22614"/>
    <cellStyle name="20% - Акцент5 2 4 2 6 2 6" xfId="22615"/>
    <cellStyle name="20% - Акцент5 2 4 2 6 2 7" xfId="22616"/>
    <cellStyle name="20% - Акцент5 2 4 2 6 3" xfId="22617"/>
    <cellStyle name="20% - Акцент5 2 4 2 6 3 2" xfId="22618"/>
    <cellStyle name="20% - Акцент5 2 4 2 6 4" xfId="22619"/>
    <cellStyle name="20% - Акцент5 2 4 2 6 5" xfId="22620"/>
    <cellStyle name="20% - Акцент5 2 4 2 6 6" xfId="22621"/>
    <cellStyle name="20% - Акцент5 2 4 2 6 7" xfId="22622"/>
    <cellStyle name="20% - Акцент5 2 4 2 6 8" xfId="22623"/>
    <cellStyle name="20% - Акцент5 2 4 2 6 9" xfId="22624"/>
    <cellStyle name="20% - Акцент5 2 4 2 7" xfId="22625"/>
    <cellStyle name="20% - Акцент5 2 4 2 7 2" xfId="22626"/>
    <cellStyle name="20% - Акцент5 2 4 2 7 2 2" xfId="22627"/>
    <cellStyle name="20% - Акцент5 2 4 2 7 3" xfId="22628"/>
    <cellStyle name="20% - Акцент5 2 4 2 7 4" xfId="22629"/>
    <cellStyle name="20% - Акцент5 2 4 2 7 5" xfId="22630"/>
    <cellStyle name="20% - Акцент5 2 4 2 7 6" xfId="22631"/>
    <cellStyle name="20% - Акцент5 2 4 2 7 7" xfId="22632"/>
    <cellStyle name="20% - Акцент5 2 4 2 8" xfId="22633"/>
    <cellStyle name="20% - Акцент5 2 4 2 8 2" xfId="22634"/>
    <cellStyle name="20% - Акцент5 2 4 2 9" xfId="22635"/>
    <cellStyle name="20% - Акцент5 2 4 3" xfId="22636"/>
    <cellStyle name="20% - Акцент5 2 4 3 10" xfId="22637"/>
    <cellStyle name="20% - Акцент5 2 4 3 11" xfId="22638"/>
    <cellStyle name="20% - Акцент5 2 4 3 12" xfId="22639"/>
    <cellStyle name="20% - Акцент5 2 4 3 13" xfId="22640"/>
    <cellStyle name="20% - Акцент5 2 4 3 2" xfId="22641"/>
    <cellStyle name="20% - Акцент5 2 4 3 2 10" xfId="22642"/>
    <cellStyle name="20% - Акцент5 2 4 3 2 2" xfId="22643"/>
    <cellStyle name="20% - Акцент5 2 4 3 2 2 2" xfId="22644"/>
    <cellStyle name="20% - Акцент5 2 4 3 2 2 2 2" xfId="22645"/>
    <cellStyle name="20% - Акцент5 2 4 3 2 2 2 2 2" xfId="22646"/>
    <cellStyle name="20% - Акцент5 2 4 3 2 2 2 3" xfId="22647"/>
    <cellStyle name="20% - Акцент5 2 4 3 2 2 2 4" xfId="22648"/>
    <cellStyle name="20% - Акцент5 2 4 3 2 2 2 5" xfId="22649"/>
    <cellStyle name="20% - Акцент5 2 4 3 2 2 2 6" xfId="22650"/>
    <cellStyle name="20% - Акцент5 2 4 3 2 2 2 7" xfId="22651"/>
    <cellStyle name="20% - Акцент5 2 4 3 2 2 3" xfId="22652"/>
    <cellStyle name="20% - Акцент5 2 4 3 2 2 3 2" xfId="22653"/>
    <cellStyle name="20% - Акцент5 2 4 3 2 2 4" xfId="22654"/>
    <cellStyle name="20% - Акцент5 2 4 3 2 2 5" xfId="22655"/>
    <cellStyle name="20% - Акцент5 2 4 3 2 2 6" xfId="22656"/>
    <cellStyle name="20% - Акцент5 2 4 3 2 2 7" xfId="22657"/>
    <cellStyle name="20% - Акцент5 2 4 3 2 2 8" xfId="22658"/>
    <cellStyle name="20% - Акцент5 2 4 3 2 2 9" xfId="22659"/>
    <cellStyle name="20% - Акцент5 2 4 3 2 3" xfId="22660"/>
    <cellStyle name="20% - Акцент5 2 4 3 2 3 2" xfId="22661"/>
    <cellStyle name="20% - Акцент5 2 4 3 2 3 2 2" xfId="22662"/>
    <cellStyle name="20% - Акцент5 2 4 3 2 3 3" xfId="22663"/>
    <cellStyle name="20% - Акцент5 2 4 3 2 3 4" xfId="22664"/>
    <cellStyle name="20% - Акцент5 2 4 3 2 3 5" xfId="22665"/>
    <cellStyle name="20% - Акцент5 2 4 3 2 3 6" xfId="22666"/>
    <cellStyle name="20% - Акцент5 2 4 3 2 3 7" xfId="22667"/>
    <cellStyle name="20% - Акцент5 2 4 3 2 4" xfId="22668"/>
    <cellStyle name="20% - Акцент5 2 4 3 2 4 2" xfId="22669"/>
    <cellStyle name="20% - Акцент5 2 4 3 2 5" xfId="22670"/>
    <cellStyle name="20% - Акцент5 2 4 3 2 6" xfId="22671"/>
    <cellStyle name="20% - Акцент5 2 4 3 2 7" xfId="22672"/>
    <cellStyle name="20% - Акцент5 2 4 3 2 8" xfId="22673"/>
    <cellStyle name="20% - Акцент5 2 4 3 2 9" xfId="22674"/>
    <cellStyle name="20% - Акцент5 2 4 3 3" xfId="22675"/>
    <cellStyle name="20% - Акцент5 2 4 3 3 10" xfId="22676"/>
    <cellStyle name="20% - Акцент5 2 4 3 3 2" xfId="22677"/>
    <cellStyle name="20% - Акцент5 2 4 3 3 2 2" xfId="22678"/>
    <cellStyle name="20% - Акцент5 2 4 3 3 2 2 2" xfId="22679"/>
    <cellStyle name="20% - Акцент5 2 4 3 3 2 2 2 2" xfId="22680"/>
    <cellStyle name="20% - Акцент5 2 4 3 3 2 2 3" xfId="22681"/>
    <cellStyle name="20% - Акцент5 2 4 3 3 2 2 4" xfId="22682"/>
    <cellStyle name="20% - Акцент5 2 4 3 3 2 2 5" xfId="22683"/>
    <cellStyle name="20% - Акцент5 2 4 3 3 2 2 6" xfId="22684"/>
    <cellStyle name="20% - Акцент5 2 4 3 3 2 2 7" xfId="22685"/>
    <cellStyle name="20% - Акцент5 2 4 3 3 2 3" xfId="22686"/>
    <cellStyle name="20% - Акцент5 2 4 3 3 2 3 2" xfId="22687"/>
    <cellStyle name="20% - Акцент5 2 4 3 3 2 4" xfId="22688"/>
    <cellStyle name="20% - Акцент5 2 4 3 3 2 5" xfId="22689"/>
    <cellStyle name="20% - Акцент5 2 4 3 3 2 6" xfId="22690"/>
    <cellStyle name="20% - Акцент5 2 4 3 3 2 7" xfId="22691"/>
    <cellStyle name="20% - Акцент5 2 4 3 3 2 8" xfId="22692"/>
    <cellStyle name="20% - Акцент5 2 4 3 3 2 9" xfId="22693"/>
    <cellStyle name="20% - Акцент5 2 4 3 3 3" xfId="22694"/>
    <cellStyle name="20% - Акцент5 2 4 3 3 3 2" xfId="22695"/>
    <cellStyle name="20% - Акцент5 2 4 3 3 3 2 2" xfId="22696"/>
    <cellStyle name="20% - Акцент5 2 4 3 3 3 3" xfId="22697"/>
    <cellStyle name="20% - Акцент5 2 4 3 3 3 4" xfId="22698"/>
    <cellStyle name="20% - Акцент5 2 4 3 3 3 5" xfId="22699"/>
    <cellStyle name="20% - Акцент5 2 4 3 3 3 6" xfId="22700"/>
    <cellStyle name="20% - Акцент5 2 4 3 3 3 7" xfId="22701"/>
    <cellStyle name="20% - Акцент5 2 4 3 3 4" xfId="22702"/>
    <cellStyle name="20% - Акцент5 2 4 3 3 4 2" xfId="22703"/>
    <cellStyle name="20% - Акцент5 2 4 3 3 5" xfId="22704"/>
    <cellStyle name="20% - Акцент5 2 4 3 3 6" xfId="22705"/>
    <cellStyle name="20% - Акцент5 2 4 3 3 7" xfId="22706"/>
    <cellStyle name="20% - Акцент5 2 4 3 3 8" xfId="22707"/>
    <cellStyle name="20% - Акцент5 2 4 3 3 9" xfId="22708"/>
    <cellStyle name="20% - Акцент5 2 4 3 4" xfId="22709"/>
    <cellStyle name="20% - Акцент5 2 4 3 4 2" xfId="22710"/>
    <cellStyle name="20% - Акцент5 2 4 3 4 2 2" xfId="22711"/>
    <cellStyle name="20% - Акцент5 2 4 3 4 2 2 2" xfId="22712"/>
    <cellStyle name="20% - Акцент5 2 4 3 4 2 3" xfId="22713"/>
    <cellStyle name="20% - Акцент5 2 4 3 4 2 4" xfId="22714"/>
    <cellStyle name="20% - Акцент5 2 4 3 4 2 5" xfId="22715"/>
    <cellStyle name="20% - Акцент5 2 4 3 4 2 6" xfId="22716"/>
    <cellStyle name="20% - Акцент5 2 4 3 4 2 7" xfId="22717"/>
    <cellStyle name="20% - Акцент5 2 4 3 4 3" xfId="22718"/>
    <cellStyle name="20% - Акцент5 2 4 3 4 3 2" xfId="22719"/>
    <cellStyle name="20% - Акцент5 2 4 3 4 4" xfId="22720"/>
    <cellStyle name="20% - Акцент5 2 4 3 4 5" xfId="22721"/>
    <cellStyle name="20% - Акцент5 2 4 3 4 6" xfId="22722"/>
    <cellStyle name="20% - Акцент5 2 4 3 4 7" xfId="22723"/>
    <cellStyle name="20% - Акцент5 2 4 3 4 8" xfId="22724"/>
    <cellStyle name="20% - Акцент5 2 4 3 4 9" xfId="22725"/>
    <cellStyle name="20% - Акцент5 2 4 3 5" xfId="22726"/>
    <cellStyle name="20% - Акцент5 2 4 3 5 2" xfId="22727"/>
    <cellStyle name="20% - Акцент5 2 4 3 5 2 2" xfId="22728"/>
    <cellStyle name="20% - Акцент5 2 4 3 5 2 2 2" xfId="22729"/>
    <cellStyle name="20% - Акцент5 2 4 3 5 2 3" xfId="22730"/>
    <cellStyle name="20% - Акцент5 2 4 3 5 2 4" xfId="22731"/>
    <cellStyle name="20% - Акцент5 2 4 3 5 2 5" xfId="22732"/>
    <cellStyle name="20% - Акцент5 2 4 3 5 2 6" xfId="22733"/>
    <cellStyle name="20% - Акцент5 2 4 3 5 2 7" xfId="22734"/>
    <cellStyle name="20% - Акцент5 2 4 3 5 3" xfId="22735"/>
    <cellStyle name="20% - Акцент5 2 4 3 5 3 2" xfId="22736"/>
    <cellStyle name="20% - Акцент5 2 4 3 5 4" xfId="22737"/>
    <cellStyle name="20% - Акцент5 2 4 3 5 5" xfId="22738"/>
    <cellStyle name="20% - Акцент5 2 4 3 5 6" xfId="22739"/>
    <cellStyle name="20% - Акцент5 2 4 3 5 7" xfId="22740"/>
    <cellStyle name="20% - Акцент5 2 4 3 5 8" xfId="22741"/>
    <cellStyle name="20% - Акцент5 2 4 3 5 9" xfId="22742"/>
    <cellStyle name="20% - Акцент5 2 4 3 6" xfId="22743"/>
    <cellStyle name="20% - Акцент5 2 4 3 6 2" xfId="22744"/>
    <cellStyle name="20% - Акцент5 2 4 3 6 2 2" xfId="22745"/>
    <cellStyle name="20% - Акцент5 2 4 3 6 3" xfId="22746"/>
    <cellStyle name="20% - Акцент5 2 4 3 6 4" xfId="22747"/>
    <cellStyle name="20% - Акцент5 2 4 3 6 5" xfId="22748"/>
    <cellStyle name="20% - Акцент5 2 4 3 6 6" xfId="22749"/>
    <cellStyle name="20% - Акцент5 2 4 3 6 7" xfId="22750"/>
    <cellStyle name="20% - Акцент5 2 4 3 7" xfId="22751"/>
    <cellStyle name="20% - Акцент5 2 4 3 7 2" xfId="22752"/>
    <cellStyle name="20% - Акцент5 2 4 3 8" xfId="22753"/>
    <cellStyle name="20% - Акцент5 2 4 3 9" xfId="22754"/>
    <cellStyle name="20% - Акцент5 2 4 4" xfId="22755"/>
    <cellStyle name="20% - Акцент5 2 4 4 10" xfId="22756"/>
    <cellStyle name="20% - Акцент5 2 4 4 11" xfId="22757"/>
    <cellStyle name="20% - Акцент5 2 4 4 12" xfId="22758"/>
    <cellStyle name="20% - Акцент5 2 4 4 13" xfId="22759"/>
    <cellStyle name="20% - Акцент5 2 4 4 2" xfId="22760"/>
    <cellStyle name="20% - Акцент5 2 4 4 2 10" xfId="22761"/>
    <cellStyle name="20% - Акцент5 2 4 4 2 2" xfId="22762"/>
    <cellStyle name="20% - Акцент5 2 4 4 2 2 2" xfId="22763"/>
    <cellStyle name="20% - Акцент5 2 4 4 2 2 2 2" xfId="22764"/>
    <cellStyle name="20% - Акцент5 2 4 4 2 2 2 2 2" xfId="22765"/>
    <cellStyle name="20% - Акцент5 2 4 4 2 2 2 3" xfId="22766"/>
    <cellStyle name="20% - Акцент5 2 4 4 2 2 2 4" xfId="22767"/>
    <cellStyle name="20% - Акцент5 2 4 4 2 2 2 5" xfId="22768"/>
    <cellStyle name="20% - Акцент5 2 4 4 2 2 2 6" xfId="22769"/>
    <cellStyle name="20% - Акцент5 2 4 4 2 2 2 7" xfId="22770"/>
    <cellStyle name="20% - Акцент5 2 4 4 2 2 3" xfId="22771"/>
    <cellStyle name="20% - Акцент5 2 4 4 2 2 3 2" xfId="22772"/>
    <cellStyle name="20% - Акцент5 2 4 4 2 2 4" xfId="22773"/>
    <cellStyle name="20% - Акцент5 2 4 4 2 2 5" xfId="22774"/>
    <cellStyle name="20% - Акцент5 2 4 4 2 2 6" xfId="22775"/>
    <cellStyle name="20% - Акцент5 2 4 4 2 2 7" xfId="22776"/>
    <cellStyle name="20% - Акцент5 2 4 4 2 2 8" xfId="22777"/>
    <cellStyle name="20% - Акцент5 2 4 4 2 2 9" xfId="22778"/>
    <cellStyle name="20% - Акцент5 2 4 4 2 3" xfId="22779"/>
    <cellStyle name="20% - Акцент5 2 4 4 2 3 2" xfId="22780"/>
    <cellStyle name="20% - Акцент5 2 4 4 2 3 2 2" xfId="22781"/>
    <cellStyle name="20% - Акцент5 2 4 4 2 3 3" xfId="22782"/>
    <cellStyle name="20% - Акцент5 2 4 4 2 3 4" xfId="22783"/>
    <cellStyle name="20% - Акцент5 2 4 4 2 3 5" xfId="22784"/>
    <cellStyle name="20% - Акцент5 2 4 4 2 3 6" xfId="22785"/>
    <cellStyle name="20% - Акцент5 2 4 4 2 3 7" xfId="22786"/>
    <cellStyle name="20% - Акцент5 2 4 4 2 4" xfId="22787"/>
    <cellStyle name="20% - Акцент5 2 4 4 2 4 2" xfId="22788"/>
    <cellStyle name="20% - Акцент5 2 4 4 2 5" xfId="22789"/>
    <cellStyle name="20% - Акцент5 2 4 4 2 6" xfId="22790"/>
    <cellStyle name="20% - Акцент5 2 4 4 2 7" xfId="22791"/>
    <cellStyle name="20% - Акцент5 2 4 4 2 8" xfId="22792"/>
    <cellStyle name="20% - Акцент5 2 4 4 2 9" xfId="22793"/>
    <cellStyle name="20% - Акцент5 2 4 4 3" xfId="22794"/>
    <cellStyle name="20% - Акцент5 2 4 4 3 10" xfId="22795"/>
    <cellStyle name="20% - Акцент5 2 4 4 3 2" xfId="22796"/>
    <cellStyle name="20% - Акцент5 2 4 4 3 2 2" xfId="22797"/>
    <cellStyle name="20% - Акцент5 2 4 4 3 2 2 2" xfId="22798"/>
    <cellStyle name="20% - Акцент5 2 4 4 3 2 2 2 2" xfId="22799"/>
    <cellStyle name="20% - Акцент5 2 4 4 3 2 2 3" xfId="22800"/>
    <cellStyle name="20% - Акцент5 2 4 4 3 2 2 4" xfId="22801"/>
    <cellStyle name="20% - Акцент5 2 4 4 3 2 2 5" xfId="22802"/>
    <cellStyle name="20% - Акцент5 2 4 4 3 2 2 6" xfId="22803"/>
    <cellStyle name="20% - Акцент5 2 4 4 3 2 2 7" xfId="22804"/>
    <cellStyle name="20% - Акцент5 2 4 4 3 2 3" xfId="22805"/>
    <cellStyle name="20% - Акцент5 2 4 4 3 2 3 2" xfId="22806"/>
    <cellStyle name="20% - Акцент5 2 4 4 3 2 4" xfId="22807"/>
    <cellStyle name="20% - Акцент5 2 4 4 3 2 5" xfId="22808"/>
    <cellStyle name="20% - Акцент5 2 4 4 3 2 6" xfId="22809"/>
    <cellStyle name="20% - Акцент5 2 4 4 3 2 7" xfId="22810"/>
    <cellStyle name="20% - Акцент5 2 4 4 3 2 8" xfId="22811"/>
    <cellStyle name="20% - Акцент5 2 4 4 3 2 9" xfId="22812"/>
    <cellStyle name="20% - Акцент5 2 4 4 3 3" xfId="22813"/>
    <cellStyle name="20% - Акцент5 2 4 4 3 3 2" xfId="22814"/>
    <cellStyle name="20% - Акцент5 2 4 4 3 3 2 2" xfId="22815"/>
    <cellStyle name="20% - Акцент5 2 4 4 3 3 3" xfId="22816"/>
    <cellStyle name="20% - Акцент5 2 4 4 3 3 4" xfId="22817"/>
    <cellStyle name="20% - Акцент5 2 4 4 3 3 5" xfId="22818"/>
    <cellStyle name="20% - Акцент5 2 4 4 3 3 6" xfId="22819"/>
    <cellStyle name="20% - Акцент5 2 4 4 3 3 7" xfId="22820"/>
    <cellStyle name="20% - Акцент5 2 4 4 3 4" xfId="22821"/>
    <cellStyle name="20% - Акцент5 2 4 4 3 4 2" xfId="22822"/>
    <cellStyle name="20% - Акцент5 2 4 4 3 5" xfId="22823"/>
    <cellStyle name="20% - Акцент5 2 4 4 3 6" xfId="22824"/>
    <cellStyle name="20% - Акцент5 2 4 4 3 7" xfId="22825"/>
    <cellStyle name="20% - Акцент5 2 4 4 3 8" xfId="22826"/>
    <cellStyle name="20% - Акцент5 2 4 4 3 9" xfId="22827"/>
    <cellStyle name="20% - Акцент5 2 4 4 4" xfId="22828"/>
    <cellStyle name="20% - Акцент5 2 4 4 4 2" xfId="22829"/>
    <cellStyle name="20% - Акцент5 2 4 4 4 2 2" xfId="22830"/>
    <cellStyle name="20% - Акцент5 2 4 4 4 2 2 2" xfId="22831"/>
    <cellStyle name="20% - Акцент5 2 4 4 4 2 3" xfId="22832"/>
    <cellStyle name="20% - Акцент5 2 4 4 4 2 4" xfId="22833"/>
    <cellStyle name="20% - Акцент5 2 4 4 4 2 5" xfId="22834"/>
    <cellStyle name="20% - Акцент5 2 4 4 4 2 6" xfId="22835"/>
    <cellStyle name="20% - Акцент5 2 4 4 4 2 7" xfId="22836"/>
    <cellStyle name="20% - Акцент5 2 4 4 4 3" xfId="22837"/>
    <cellStyle name="20% - Акцент5 2 4 4 4 3 2" xfId="22838"/>
    <cellStyle name="20% - Акцент5 2 4 4 4 4" xfId="22839"/>
    <cellStyle name="20% - Акцент5 2 4 4 4 5" xfId="22840"/>
    <cellStyle name="20% - Акцент5 2 4 4 4 6" xfId="22841"/>
    <cellStyle name="20% - Акцент5 2 4 4 4 7" xfId="22842"/>
    <cellStyle name="20% - Акцент5 2 4 4 4 8" xfId="22843"/>
    <cellStyle name="20% - Акцент5 2 4 4 4 9" xfId="22844"/>
    <cellStyle name="20% - Акцент5 2 4 4 5" xfId="22845"/>
    <cellStyle name="20% - Акцент5 2 4 4 5 2" xfId="22846"/>
    <cellStyle name="20% - Акцент5 2 4 4 5 2 2" xfId="22847"/>
    <cellStyle name="20% - Акцент5 2 4 4 5 2 2 2" xfId="22848"/>
    <cellStyle name="20% - Акцент5 2 4 4 5 2 3" xfId="22849"/>
    <cellStyle name="20% - Акцент5 2 4 4 5 2 4" xfId="22850"/>
    <cellStyle name="20% - Акцент5 2 4 4 5 2 5" xfId="22851"/>
    <cellStyle name="20% - Акцент5 2 4 4 5 2 6" xfId="22852"/>
    <cellStyle name="20% - Акцент5 2 4 4 5 2 7" xfId="22853"/>
    <cellStyle name="20% - Акцент5 2 4 4 5 3" xfId="22854"/>
    <cellStyle name="20% - Акцент5 2 4 4 5 3 2" xfId="22855"/>
    <cellStyle name="20% - Акцент5 2 4 4 5 4" xfId="22856"/>
    <cellStyle name="20% - Акцент5 2 4 4 5 5" xfId="22857"/>
    <cellStyle name="20% - Акцент5 2 4 4 5 6" xfId="22858"/>
    <cellStyle name="20% - Акцент5 2 4 4 5 7" xfId="22859"/>
    <cellStyle name="20% - Акцент5 2 4 4 5 8" xfId="22860"/>
    <cellStyle name="20% - Акцент5 2 4 4 5 9" xfId="22861"/>
    <cellStyle name="20% - Акцент5 2 4 4 6" xfId="22862"/>
    <cellStyle name="20% - Акцент5 2 4 4 6 2" xfId="22863"/>
    <cellStyle name="20% - Акцент5 2 4 4 6 2 2" xfId="22864"/>
    <cellStyle name="20% - Акцент5 2 4 4 6 3" xfId="22865"/>
    <cellStyle name="20% - Акцент5 2 4 4 6 4" xfId="22866"/>
    <cellStyle name="20% - Акцент5 2 4 4 6 5" xfId="22867"/>
    <cellStyle name="20% - Акцент5 2 4 4 6 6" xfId="22868"/>
    <cellStyle name="20% - Акцент5 2 4 4 6 7" xfId="22869"/>
    <cellStyle name="20% - Акцент5 2 4 4 7" xfId="22870"/>
    <cellStyle name="20% - Акцент5 2 4 4 7 2" xfId="22871"/>
    <cellStyle name="20% - Акцент5 2 4 4 8" xfId="22872"/>
    <cellStyle name="20% - Акцент5 2 4 4 9" xfId="22873"/>
    <cellStyle name="20% - Акцент5 2 4 5" xfId="22874"/>
    <cellStyle name="20% - Акцент5 2 4 5 10" xfId="22875"/>
    <cellStyle name="20% - Акцент5 2 4 5 2" xfId="22876"/>
    <cellStyle name="20% - Акцент5 2 4 5 2 2" xfId="22877"/>
    <cellStyle name="20% - Акцент5 2 4 5 2 2 2" xfId="22878"/>
    <cellStyle name="20% - Акцент5 2 4 5 2 2 2 2" xfId="22879"/>
    <cellStyle name="20% - Акцент5 2 4 5 2 2 3" xfId="22880"/>
    <cellStyle name="20% - Акцент5 2 4 5 2 2 4" xfId="22881"/>
    <cellStyle name="20% - Акцент5 2 4 5 2 2 5" xfId="22882"/>
    <cellStyle name="20% - Акцент5 2 4 5 2 2 6" xfId="22883"/>
    <cellStyle name="20% - Акцент5 2 4 5 2 2 7" xfId="22884"/>
    <cellStyle name="20% - Акцент5 2 4 5 2 3" xfId="22885"/>
    <cellStyle name="20% - Акцент5 2 4 5 2 3 2" xfId="22886"/>
    <cellStyle name="20% - Акцент5 2 4 5 2 4" xfId="22887"/>
    <cellStyle name="20% - Акцент5 2 4 5 2 5" xfId="22888"/>
    <cellStyle name="20% - Акцент5 2 4 5 2 6" xfId="22889"/>
    <cellStyle name="20% - Акцент5 2 4 5 2 7" xfId="22890"/>
    <cellStyle name="20% - Акцент5 2 4 5 2 8" xfId="22891"/>
    <cellStyle name="20% - Акцент5 2 4 5 2 9" xfId="22892"/>
    <cellStyle name="20% - Акцент5 2 4 5 3" xfId="22893"/>
    <cellStyle name="20% - Акцент5 2 4 5 3 2" xfId="22894"/>
    <cellStyle name="20% - Акцент5 2 4 5 3 2 2" xfId="22895"/>
    <cellStyle name="20% - Акцент5 2 4 5 3 3" xfId="22896"/>
    <cellStyle name="20% - Акцент5 2 4 5 3 4" xfId="22897"/>
    <cellStyle name="20% - Акцент5 2 4 5 3 5" xfId="22898"/>
    <cellStyle name="20% - Акцент5 2 4 5 3 6" xfId="22899"/>
    <cellStyle name="20% - Акцент5 2 4 5 3 7" xfId="22900"/>
    <cellStyle name="20% - Акцент5 2 4 5 4" xfId="22901"/>
    <cellStyle name="20% - Акцент5 2 4 5 4 2" xfId="22902"/>
    <cellStyle name="20% - Акцент5 2 4 5 5" xfId="22903"/>
    <cellStyle name="20% - Акцент5 2 4 5 6" xfId="22904"/>
    <cellStyle name="20% - Акцент5 2 4 5 7" xfId="22905"/>
    <cellStyle name="20% - Акцент5 2 4 5 8" xfId="22906"/>
    <cellStyle name="20% - Акцент5 2 4 5 9" xfId="22907"/>
    <cellStyle name="20% - Акцент5 2 4 6" xfId="22908"/>
    <cellStyle name="20% - Акцент5 2 4 6 10" xfId="22909"/>
    <cellStyle name="20% - Акцент5 2 4 6 2" xfId="22910"/>
    <cellStyle name="20% - Акцент5 2 4 6 2 2" xfId="22911"/>
    <cellStyle name="20% - Акцент5 2 4 6 2 2 2" xfId="22912"/>
    <cellStyle name="20% - Акцент5 2 4 6 2 2 2 2" xfId="22913"/>
    <cellStyle name="20% - Акцент5 2 4 6 2 2 3" xfId="22914"/>
    <cellStyle name="20% - Акцент5 2 4 6 2 2 4" xfId="22915"/>
    <cellStyle name="20% - Акцент5 2 4 6 2 2 5" xfId="22916"/>
    <cellStyle name="20% - Акцент5 2 4 6 2 2 6" xfId="22917"/>
    <cellStyle name="20% - Акцент5 2 4 6 2 2 7" xfId="22918"/>
    <cellStyle name="20% - Акцент5 2 4 6 2 3" xfId="22919"/>
    <cellStyle name="20% - Акцент5 2 4 6 2 3 2" xfId="22920"/>
    <cellStyle name="20% - Акцент5 2 4 6 2 4" xfId="22921"/>
    <cellStyle name="20% - Акцент5 2 4 6 2 5" xfId="22922"/>
    <cellStyle name="20% - Акцент5 2 4 6 2 6" xfId="22923"/>
    <cellStyle name="20% - Акцент5 2 4 6 2 7" xfId="22924"/>
    <cellStyle name="20% - Акцент5 2 4 6 2 8" xfId="22925"/>
    <cellStyle name="20% - Акцент5 2 4 6 2 9" xfId="22926"/>
    <cellStyle name="20% - Акцент5 2 4 6 3" xfId="22927"/>
    <cellStyle name="20% - Акцент5 2 4 6 3 2" xfId="22928"/>
    <cellStyle name="20% - Акцент5 2 4 6 3 2 2" xfId="22929"/>
    <cellStyle name="20% - Акцент5 2 4 6 3 3" xfId="22930"/>
    <cellStyle name="20% - Акцент5 2 4 6 3 4" xfId="22931"/>
    <cellStyle name="20% - Акцент5 2 4 6 3 5" xfId="22932"/>
    <cellStyle name="20% - Акцент5 2 4 6 3 6" xfId="22933"/>
    <cellStyle name="20% - Акцент5 2 4 6 3 7" xfId="22934"/>
    <cellStyle name="20% - Акцент5 2 4 6 4" xfId="22935"/>
    <cellStyle name="20% - Акцент5 2 4 6 4 2" xfId="22936"/>
    <cellStyle name="20% - Акцент5 2 4 6 5" xfId="22937"/>
    <cellStyle name="20% - Акцент5 2 4 6 6" xfId="22938"/>
    <cellStyle name="20% - Акцент5 2 4 6 7" xfId="22939"/>
    <cellStyle name="20% - Акцент5 2 4 6 8" xfId="22940"/>
    <cellStyle name="20% - Акцент5 2 4 6 9" xfId="22941"/>
    <cellStyle name="20% - Акцент5 2 4 7" xfId="22942"/>
    <cellStyle name="20% - Акцент5 2 4 7 2" xfId="22943"/>
    <cellStyle name="20% - Акцент5 2 4 7 2 2" xfId="22944"/>
    <cellStyle name="20% - Акцент5 2 4 7 2 2 2" xfId="22945"/>
    <cellStyle name="20% - Акцент5 2 4 7 2 3" xfId="22946"/>
    <cellStyle name="20% - Акцент5 2 4 7 2 4" xfId="22947"/>
    <cellStyle name="20% - Акцент5 2 4 7 2 5" xfId="22948"/>
    <cellStyle name="20% - Акцент5 2 4 7 2 6" xfId="22949"/>
    <cellStyle name="20% - Акцент5 2 4 7 2 7" xfId="22950"/>
    <cellStyle name="20% - Акцент5 2 4 7 3" xfId="22951"/>
    <cellStyle name="20% - Акцент5 2 4 7 3 2" xfId="22952"/>
    <cellStyle name="20% - Акцент5 2 4 7 4" xfId="22953"/>
    <cellStyle name="20% - Акцент5 2 4 7 5" xfId="22954"/>
    <cellStyle name="20% - Акцент5 2 4 7 6" xfId="22955"/>
    <cellStyle name="20% - Акцент5 2 4 7 7" xfId="22956"/>
    <cellStyle name="20% - Акцент5 2 4 7 8" xfId="22957"/>
    <cellStyle name="20% - Акцент5 2 4 7 9" xfId="22958"/>
    <cellStyle name="20% - Акцент5 2 4 8" xfId="22959"/>
    <cellStyle name="20% - Акцент5 2 4 8 2" xfId="22960"/>
    <cellStyle name="20% - Акцент5 2 4 8 2 2" xfId="22961"/>
    <cellStyle name="20% - Акцент5 2 4 8 2 2 2" xfId="22962"/>
    <cellStyle name="20% - Акцент5 2 4 8 2 3" xfId="22963"/>
    <cellStyle name="20% - Акцент5 2 4 8 2 4" xfId="22964"/>
    <cellStyle name="20% - Акцент5 2 4 8 2 5" xfId="22965"/>
    <cellStyle name="20% - Акцент5 2 4 8 2 6" xfId="22966"/>
    <cellStyle name="20% - Акцент5 2 4 8 2 7" xfId="22967"/>
    <cellStyle name="20% - Акцент5 2 4 8 3" xfId="22968"/>
    <cellStyle name="20% - Акцент5 2 4 8 3 2" xfId="22969"/>
    <cellStyle name="20% - Акцент5 2 4 8 4" xfId="22970"/>
    <cellStyle name="20% - Акцент5 2 4 8 5" xfId="22971"/>
    <cellStyle name="20% - Акцент5 2 4 8 6" xfId="22972"/>
    <cellStyle name="20% - Акцент5 2 4 8 7" xfId="22973"/>
    <cellStyle name="20% - Акцент5 2 4 8 8" xfId="22974"/>
    <cellStyle name="20% - Акцент5 2 4 8 9" xfId="22975"/>
    <cellStyle name="20% - Акцент5 2 4 9" xfId="22976"/>
    <cellStyle name="20% - Акцент5 2 4 9 2" xfId="22977"/>
    <cellStyle name="20% - Акцент5 2 4 9 2 2" xfId="22978"/>
    <cellStyle name="20% - Акцент5 2 4 9 2 2 2" xfId="22979"/>
    <cellStyle name="20% - Акцент5 2 4 9 2 3" xfId="22980"/>
    <cellStyle name="20% - Акцент5 2 4 9 2 4" xfId="22981"/>
    <cellStyle name="20% - Акцент5 2 4 9 2 5" xfId="22982"/>
    <cellStyle name="20% - Акцент5 2 4 9 2 6" xfId="22983"/>
    <cellStyle name="20% - Акцент5 2 4 9 2 7" xfId="22984"/>
    <cellStyle name="20% - Акцент5 2 4 9 3" xfId="22985"/>
    <cellStyle name="20% - Акцент5 2 4 9 3 2" xfId="22986"/>
    <cellStyle name="20% - Акцент5 2 4 9 4" xfId="22987"/>
    <cellStyle name="20% - Акцент5 2 4 9 5" xfId="22988"/>
    <cellStyle name="20% - Акцент5 2 4 9 6" xfId="22989"/>
    <cellStyle name="20% - Акцент5 2 4 9 7" xfId="22990"/>
    <cellStyle name="20% - Акцент5 2 4 9 8" xfId="22991"/>
    <cellStyle name="20% - Акцент5 2 4 9 9" xfId="22992"/>
    <cellStyle name="20% - Акцент5 2 5" xfId="22993"/>
    <cellStyle name="20% - Акцент5 2 5 10" xfId="22994"/>
    <cellStyle name="20% - Акцент5 2 5 11" xfId="22995"/>
    <cellStyle name="20% - Акцент5 2 5 12" xfId="22996"/>
    <cellStyle name="20% - Акцент5 2 5 13" xfId="22997"/>
    <cellStyle name="20% - Акцент5 2 5 14" xfId="22998"/>
    <cellStyle name="20% - Акцент5 2 5 2" xfId="22999"/>
    <cellStyle name="20% - Акцент5 2 5 2 10" xfId="23000"/>
    <cellStyle name="20% - Акцент5 2 5 2 2" xfId="23001"/>
    <cellStyle name="20% - Акцент5 2 5 2 2 2" xfId="23002"/>
    <cellStyle name="20% - Акцент5 2 5 2 2 2 2" xfId="23003"/>
    <cellStyle name="20% - Акцент5 2 5 2 2 2 2 2" xfId="23004"/>
    <cellStyle name="20% - Акцент5 2 5 2 2 2 3" xfId="23005"/>
    <cellStyle name="20% - Акцент5 2 5 2 2 2 4" xfId="23006"/>
    <cellStyle name="20% - Акцент5 2 5 2 2 2 5" xfId="23007"/>
    <cellStyle name="20% - Акцент5 2 5 2 2 2 6" xfId="23008"/>
    <cellStyle name="20% - Акцент5 2 5 2 2 2 7" xfId="23009"/>
    <cellStyle name="20% - Акцент5 2 5 2 2 3" xfId="23010"/>
    <cellStyle name="20% - Акцент5 2 5 2 2 3 2" xfId="23011"/>
    <cellStyle name="20% - Акцент5 2 5 2 2 4" xfId="23012"/>
    <cellStyle name="20% - Акцент5 2 5 2 2 5" xfId="23013"/>
    <cellStyle name="20% - Акцент5 2 5 2 2 6" xfId="23014"/>
    <cellStyle name="20% - Акцент5 2 5 2 2 7" xfId="23015"/>
    <cellStyle name="20% - Акцент5 2 5 2 2 8" xfId="23016"/>
    <cellStyle name="20% - Акцент5 2 5 2 2 9" xfId="23017"/>
    <cellStyle name="20% - Акцент5 2 5 2 3" xfId="23018"/>
    <cellStyle name="20% - Акцент5 2 5 2 3 2" xfId="23019"/>
    <cellStyle name="20% - Акцент5 2 5 2 3 2 2" xfId="23020"/>
    <cellStyle name="20% - Акцент5 2 5 2 3 3" xfId="23021"/>
    <cellStyle name="20% - Акцент5 2 5 2 3 4" xfId="23022"/>
    <cellStyle name="20% - Акцент5 2 5 2 3 5" xfId="23023"/>
    <cellStyle name="20% - Акцент5 2 5 2 3 6" xfId="23024"/>
    <cellStyle name="20% - Акцент5 2 5 2 3 7" xfId="23025"/>
    <cellStyle name="20% - Акцент5 2 5 2 4" xfId="23026"/>
    <cellStyle name="20% - Акцент5 2 5 2 4 2" xfId="23027"/>
    <cellStyle name="20% - Акцент5 2 5 2 5" xfId="23028"/>
    <cellStyle name="20% - Акцент5 2 5 2 6" xfId="23029"/>
    <cellStyle name="20% - Акцент5 2 5 2 7" xfId="23030"/>
    <cellStyle name="20% - Акцент5 2 5 2 8" xfId="23031"/>
    <cellStyle name="20% - Акцент5 2 5 2 9" xfId="23032"/>
    <cellStyle name="20% - Акцент5 2 5 3" xfId="23033"/>
    <cellStyle name="20% - Акцент5 2 5 3 10" xfId="23034"/>
    <cellStyle name="20% - Акцент5 2 5 3 2" xfId="23035"/>
    <cellStyle name="20% - Акцент5 2 5 3 2 2" xfId="23036"/>
    <cellStyle name="20% - Акцент5 2 5 3 2 2 2" xfId="23037"/>
    <cellStyle name="20% - Акцент5 2 5 3 2 2 2 2" xfId="23038"/>
    <cellStyle name="20% - Акцент5 2 5 3 2 2 3" xfId="23039"/>
    <cellStyle name="20% - Акцент5 2 5 3 2 2 4" xfId="23040"/>
    <cellStyle name="20% - Акцент5 2 5 3 2 2 5" xfId="23041"/>
    <cellStyle name="20% - Акцент5 2 5 3 2 2 6" xfId="23042"/>
    <cellStyle name="20% - Акцент5 2 5 3 2 2 7" xfId="23043"/>
    <cellStyle name="20% - Акцент5 2 5 3 2 3" xfId="23044"/>
    <cellStyle name="20% - Акцент5 2 5 3 2 3 2" xfId="23045"/>
    <cellStyle name="20% - Акцент5 2 5 3 2 4" xfId="23046"/>
    <cellStyle name="20% - Акцент5 2 5 3 2 5" xfId="23047"/>
    <cellStyle name="20% - Акцент5 2 5 3 2 6" xfId="23048"/>
    <cellStyle name="20% - Акцент5 2 5 3 2 7" xfId="23049"/>
    <cellStyle name="20% - Акцент5 2 5 3 2 8" xfId="23050"/>
    <cellStyle name="20% - Акцент5 2 5 3 2 9" xfId="23051"/>
    <cellStyle name="20% - Акцент5 2 5 3 3" xfId="23052"/>
    <cellStyle name="20% - Акцент5 2 5 3 3 2" xfId="23053"/>
    <cellStyle name="20% - Акцент5 2 5 3 3 2 2" xfId="23054"/>
    <cellStyle name="20% - Акцент5 2 5 3 3 3" xfId="23055"/>
    <cellStyle name="20% - Акцент5 2 5 3 3 4" xfId="23056"/>
    <cellStyle name="20% - Акцент5 2 5 3 3 5" xfId="23057"/>
    <cellStyle name="20% - Акцент5 2 5 3 3 6" xfId="23058"/>
    <cellStyle name="20% - Акцент5 2 5 3 3 7" xfId="23059"/>
    <cellStyle name="20% - Акцент5 2 5 3 4" xfId="23060"/>
    <cellStyle name="20% - Акцент5 2 5 3 4 2" xfId="23061"/>
    <cellStyle name="20% - Акцент5 2 5 3 5" xfId="23062"/>
    <cellStyle name="20% - Акцент5 2 5 3 6" xfId="23063"/>
    <cellStyle name="20% - Акцент5 2 5 3 7" xfId="23064"/>
    <cellStyle name="20% - Акцент5 2 5 3 8" xfId="23065"/>
    <cellStyle name="20% - Акцент5 2 5 3 9" xfId="23066"/>
    <cellStyle name="20% - Акцент5 2 5 4" xfId="23067"/>
    <cellStyle name="20% - Акцент5 2 5 4 10" xfId="23068"/>
    <cellStyle name="20% - Акцент5 2 5 4 2" xfId="23069"/>
    <cellStyle name="20% - Акцент5 2 5 4 2 2" xfId="23070"/>
    <cellStyle name="20% - Акцент5 2 5 4 2 2 2" xfId="23071"/>
    <cellStyle name="20% - Акцент5 2 5 4 2 2 2 2" xfId="23072"/>
    <cellStyle name="20% - Акцент5 2 5 4 2 2 3" xfId="23073"/>
    <cellStyle name="20% - Акцент5 2 5 4 2 2 4" xfId="23074"/>
    <cellStyle name="20% - Акцент5 2 5 4 2 2 5" xfId="23075"/>
    <cellStyle name="20% - Акцент5 2 5 4 2 2 6" xfId="23076"/>
    <cellStyle name="20% - Акцент5 2 5 4 2 2 7" xfId="23077"/>
    <cellStyle name="20% - Акцент5 2 5 4 2 3" xfId="23078"/>
    <cellStyle name="20% - Акцент5 2 5 4 2 3 2" xfId="23079"/>
    <cellStyle name="20% - Акцент5 2 5 4 2 4" xfId="23080"/>
    <cellStyle name="20% - Акцент5 2 5 4 2 5" xfId="23081"/>
    <cellStyle name="20% - Акцент5 2 5 4 2 6" xfId="23082"/>
    <cellStyle name="20% - Акцент5 2 5 4 2 7" xfId="23083"/>
    <cellStyle name="20% - Акцент5 2 5 4 2 8" xfId="23084"/>
    <cellStyle name="20% - Акцент5 2 5 4 2 9" xfId="23085"/>
    <cellStyle name="20% - Акцент5 2 5 4 3" xfId="23086"/>
    <cellStyle name="20% - Акцент5 2 5 4 3 2" xfId="23087"/>
    <cellStyle name="20% - Акцент5 2 5 4 3 2 2" xfId="23088"/>
    <cellStyle name="20% - Акцент5 2 5 4 3 3" xfId="23089"/>
    <cellStyle name="20% - Акцент5 2 5 4 3 4" xfId="23090"/>
    <cellStyle name="20% - Акцент5 2 5 4 3 5" xfId="23091"/>
    <cellStyle name="20% - Акцент5 2 5 4 3 6" xfId="23092"/>
    <cellStyle name="20% - Акцент5 2 5 4 3 7" xfId="23093"/>
    <cellStyle name="20% - Акцент5 2 5 4 4" xfId="23094"/>
    <cellStyle name="20% - Акцент5 2 5 4 4 2" xfId="23095"/>
    <cellStyle name="20% - Акцент5 2 5 4 5" xfId="23096"/>
    <cellStyle name="20% - Акцент5 2 5 4 6" xfId="23097"/>
    <cellStyle name="20% - Акцент5 2 5 4 7" xfId="23098"/>
    <cellStyle name="20% - Акцент5 2 5 4 8" xfId="23099"/>
    <cellStyle name="20% - Акцент5 2 5 4 9" xfId="23100"/>
    <cellStyle name="20% - Акцент5 2 5 5" xfId="23101"/>
    <cellStyle name="20% - Акцент5 2 5 5 2" xfId="23102"/>
    <cellStyle name="20% - Акцент5 2 5 5 2 2" xfId="23103"/>
    <cellStyle name="20% - Акцент5 2 5 5 2 2 2" xfId="23104"/>
    <cellStyle name="20% - Акцент5 2 5 5 2 3" xfId="23105"/>
    <cellStyle name="20% - Акцент5 2 5 5 2 4" xfId="23106"/>
    <cellStyle name="20% - Акцент5 2 5 5 2 5" xfId="23107"/>
    <cellStyle name="20% - Акцент5 2 5 5 2 6" xfId="23108"/>
    <cellStyle name="20% - Акцент5 2 5 5 2 7" xfId="23109"/>
    <cellStyle name="20% - Акцент5 2 5 5 3" xfId="23110"/>
    <cellStyle name="20% - Акцент5 2 5 5 3 2" xfId="23111"/>
    <cellStyle name="20% - Акцент5 2 5 5 4" xfId="23112"/>
    <cellStyle name="20% - Акцент5 2 5 5 5" xfId="23113"/>
    <cellStyle name="20% - Акцент5 2 5 5 6" xfId="23114"/>
    <cellStyle name="20% - Акцент5 2 5 5 7" xfId="23115"/>
    <cellStyle name="20% - Акцент5 2 5 5 8" xfId="23116"/>
    <cellStyle name="20% - Акцент5 2 5 5 9" xfId="23117"/>
    <cellStyle name="20% - Акцент5 2 5 6" xfId="23118"/>
    <cellStyle name="20% - Акцент5 2 5 6 2" xfId="23119"/>
    <cellStyle name="20% - Акцент5 2 5 6 2 2" xfId="23120"/>
    <cellStyle name="20% - Акцент5 2 5 6 2 2 2" xfId="23121"/>
    <cellStyle name="20% - Акцент5 2 5 6 2 3" xfId="23122"/>
    <cellStyle name="20% - Акцент5 2 5 6 2 4" xfId="23123"/>
    <cellStyle name="20% - Акцент5 2 5 6 2 5" xfId="23124"/>
    <cellStyle name="20% - Акцент5 2 5 6 2 6" xfId="23125"/>
    <cellStyle name="20% - Акцент5 2 5 6 2 7" xfId="23126"/>
    <cellStyle name="20% - Акцент5 2 5 6 3" xfId="23127"/>
    <cellStyle name="20% - Акцент5 2 5 6 3 2" xfId="23128"/>
    <cellStyle name="20% - Акцент5 2 5 6 4" xfId="23129"/>
    <cellStyle name="20% - Акцент5 2 5 6 5" xfId="23130"/>
    <cellStyle name="20% - Акцент5 2 5 6 6" xfId="23131"/>
    <cellStyle name="20% - Акцент5 2 5 6 7" xfId="23132"/>
    <cellStyle name="20% - Акцент5 2 5 6 8" xfId="23133"/>
    <cellStyle name="20% - Акцент5 2 5 6 9" xfId="23134"/>
    <cellStyle name="20% - Акцент5 2 5 7" xfId="23135"/>
    <cellStyle name="20% - Акцент5 2 5 7 2" xfId="23136"/>
    <cellStyle name="20% - Акцент5 2 5 7 2 2" xfId="23137"/>
    <cellStyle name="20% - Акцент5 2 5 7 3" xfId="23138"/>
    <cellStyle name="20% - Акцент5 2 5 7 4" xfId="23139"/>
    <cellStyle name="20% - Акцент5 2 5 7 5" xfId="23140"/>
    <cellStyle name="20% - Акцент5 2 5 7 6" xfId="23141"/>
    <cellStyle name="20% - Акцент5 2 5 7 7" xfId="23142"/>
    <cellStyle name="20% - Акцент5 2 5 8" xfId="23143"/>
    <cellStyle name="20% - Акцент5 2 5 8 2" xfId="23144"/>
    <cellStyle name="20% - Акцент5 2 5 9" xfId="23145"/>
    <cellStyle name="20% - Акцент5 2 6" xfId="23146"/>
    <cellStyle name="20% - Акцент5 2 6 10" xfId="23147"/>
    <cellStyle name="20% - Акцент5 2 6 11" xfId="23148"/>
    <cellStyle name="20% - Акцент5 2 6 12" xfId="23149"/>
    <cellStyle name="20% - Акцент5 2 6 13" xfId="23150"/>
    <cellStyle name="20% - Акцент5 2 6 14" xfId="23151"/>
    <cellStyle name="20% - Акцент5 2 6 2" xfId="23152"/>
    <cellStyle name="20% - Акцент5 2 6 2 10" xfId="23153"/>
    <cellStyle name="20% - Акцент5 2 6 2 2" xfId="23154"/>
    <cellStyle name="20% - Акцент5 2 6 2 2 2" xfId="23155"/>
    <cellStyle name="20% - Акцент5 2 6 2 2 2 2" xfId="23156"/>
    <cellStyle name="20% - Акцент5 2 6 2 2 2 2 2" xfId="23157"/>
    <cellStyle name="20% - Акцент5 2 6 2 2 2 3" xfId="23158"/>
    <cellStyle name="20% - Акцент5 2 6 2 2 2 4" xfId="23159"/>
    <cellStyle name="20% - Акцент5 2 6 2 2 2 5" xfId="23160"/>
    <cellStyle name="20% - Акцент5 2 6 2 2 2 6" xfId="23161"/>
    <cellStyle name="20% - Акцент5 2 6 2 2 2 7" xfId="23162"/>
    <cellStyle name="20% - Акцент5 2 6 2 2 3" xfId="23163"/>
    <cellStyle name="20% - Акцент5 2 6 2 2 3 2" xfId="23164"/>
    <cellStyle name="20% - Акцент5 2 6 2 2 4" xfId="23165"/>
    <cellStyle name="20% - Акцент5 2 6 2 2 5" xfId="23166"/>
    <cellStyle name="20% - Акцент5 2 6 2 2 6" xfId="23167"/>
    <cellStyle name="20% - Акцент5 2 6 2 2 7" xfId="23168"/>
    <cellStyle name="20% - Акцент5 2 6 2 2 8" xfId="23169"/>
    <cellStyle name="20% - Акцент5 2 6 2 2 9" xfId="23170"/>
    <cellStyle name="20% - Акцент5 2 6 2 3" xfId="23171"/>
    <cellStyle name="20% - Акцент5 2 6 2 3 2" xfId="23172"/>
    <cellStyle name="20% - Акцент5 2 6 2 3 2 2" xfId="23173"/>
    <cellStyle name="20% - Акцент5 2 6 2 3 3" xfId="23174"/>
    <cellStyle name="20% - Акцент5 2 6 2 3 4" xfId="23175"/>
    <cellStyle name="20% - Акцент5 2 6 2 3 5" xfId="23176"/>
    <cellStyle name="20% - Акцент5 2 6 2 3 6" xfId="23177"/>
    <cellStyle name="20% - Акцент5 2 6 2 3 7" xfId="23178"/>
    <cellStyle name="20% - Акцент5 2 6 2 4" xfId="23179"/>
    <cellStyle name="20% - Акцент5 2 6 2 4 2" xfId="23180"/>
    <cellStyle name="20% - Акцент5 2 6 2 5" xfId="23181"/>
    <cellStyle name="20% - Акцент5 2 6 2 6" xfId="23182"/>
    <cellStyle name="20% - Акцент5 2 6 2 7" xfId="23183"/>
    <cellStyle name="20% - Акцент5 2 6 2 8" xfId="23184"/>
    <cellStyle name="20% - Акцент5 2 6 2 9" xfId="23185"/>
    <cellStyle name="20% - Акцент5 2 6 3" xfId="23186"/>
    <cellStyle name="20% - Акцент5 2 6 3 10" xfId="23187"/>
    <cellStyle name="20% - Акцент5 2 6 3 2" xfId="23188"/>
    <cellStyle name="20% - Акцент5 2 6 3 2 2" xfId="23189"/>
    <cellStyle name="20% - Акцент5 2 6 3 2 2 2" xfId="23190"/>
    <cellStyle name="20% - Акцент5 2 6 3 2 2 2 2" xfId="23191"/>
    <cellStyle name="20% - Акцент5 2 6 3 2 2 3" xfId="23192"/>
    <cellStyle name="20% - Акцент5 2 6 3 2 2 4" xfId="23193"/>
    <cellStyle name="20% - Акцент5 2 6 3 2 2 5" xfId="23194"/>
    <cellStyle name="20% - Акцент5 2 6 3 2 2 6" xfId="23195"/>
    <cellStyle name="20% - Акцент5 2 6 3 2 2 7" xfId="23196"/>
    <cellStyle name="20% - Акцент5 2 6 3 2 3" xfId="23197"/>
    <cellStyle name="20% - Акцент5 2 6 3 2 3 2" xfId="23198"/>
    <cellStyle name="20% - Акцент5 2 6 3 2 4" xfId="23199"/>
    <cellStyle name="20% - Акцент5 2 6 3 2 5" xfId="23200"/>
    <cellStyle name="20% - Акцент5 2 6 3 2 6" xfId="23201"/>
    <cellStyle name="20% - Акцент5 2 6 3 2 7" xfId="23202"/>
    <cellStyle name="20% - Акцент5 2 6 3 2 8" xfId="23203"/>
    <cellStyle name="20% - Акцент5 2 6 3 2 9" xfId="23204"/>
    <cellStyle name="20% - Акцент5 2 6 3 3" xfId="23205"/>
    <cellStyle name="20% - Акцент5 2 6 3 3 2" xfId="23206"/>
    <cellStyle name="20% - Акцент5 2 6 3 3 2 2" xfId="23207"/>
    <cellStyle name="20% - Акцент5 2 6 3 3 3" xfId="23208"/>
    <cellStyle name="20% - Акцент5 2 6 3 3 4" xfId="23209"/>
    <cellStyle name="20% - Акцент5 2 6 3 3 5" xfId="23210"/>
    <cellStyle name="20% - Акцент5 2 6 3 3 6" xfId="23211"/>
    <cellStyle name="20% - Акцент5 2 6 3 3 7" xfId="23212"/>
    <cellStyle name="20% - Акцент5 2 6 3 4" xfId="23213"/>
    <cellStyle name="20% - Акцент5 2 6 3 4 2" xfId="23214"/>
    <cellStyle name="20% - Акцент5 2 6 3 5" xfId="23215"/>
    <cellStyle name="20% - Акцент5 2 6 3 6" xfId="23216"/>
    <cellStyle name="20% - Акцент5 2 6 3 7" xfId="23217"/>
    <cellStyle name="20% - Акцент5 2 6 3 8" xfId="23218"/>
    <cellStyle name="20% - Акцент5 2 6 3 9" xfId="23219"/>
    <cellStyle name="20% - Акцент5 2 6 4" xfId="23220"/>
    <cellStyle name="20% - Акцент5 2 6 4 10" xfId="23221"/>
    <cellStyle name="20% - Акцент5 2 6 4 2" xfId="23222"/>
    <cellStyle name="20% - Акцент5 2 6 4 2 2" xfId="23223"/>
    <cellStyle name="20% - Акцент5 2 6 4 2 2 2" xfId="23224"/>
    <cellStyle name="20% - Акцент5 2 6 4 2 2 2 2" xfId="23225"/>
    <cellStyle name="20% - Акцент5 2 6 4 2 2 3" xfId="23226"/>
    <cellStyle name="20% - Акцент5 2 6 4 2 2 4" xfId="23227"/>
    <cellStyle name="20% - Акцент5 2 6 4 2 2 5" xfId="23228"/>
    <cellStyle name="20% - Акцент5 2 6 4 2 2 6" xfId="23229"/>
    <cellStyle name="20% - Акцент5 2 6 4 2 2 7" xfId="23230"/>
    <cellStyle name="20% - Акцент5 2 6 4 2 3" xfId="23231"/>
    <cellStyle name="20% - Акцент5 2 6 4 2 3 2" xfId="23232"/>
    <cellStyle name="20% - Акцент5 2 6 4 2 4" xfId="23233"/>
    <cellStyle name="20% - Акцент5 2 6 4 2 5" xfId="23234"/>
    <cellStyle name="20% - Акцент5 2 6 4 2 6" xfId="23235"/>
    <cellStyle name="20% - Акцент5 2 6 4 2 7" xfId="23236"/>
    <cellStyle name="20% - Акцент5 2 6 4 2 8" xfId="23237"/>
    <cellStyle name="20% - Акцент5 2 6 4 2 9" xfId="23238"/>
    <cellStyle name="20% - Акцент5 2 6 4 3" xfId="23239"/>
    <cellStyle name="20% - Акцент5 2 6 4 3 2" xfId="23240"/>
    <cellStyle name="20% - Акцент5 2 6 4 3 2 2" xfId="23241"/>
    <cellStyle name="20% - Акцент5 2 6 4 3 3" xfId="23242"/>
    <cellStyle name="20% - Акцент5 2 6 4 3 4" xfId="23243"/>
    <cellStyle name="20% - Акцент5 2 6 4 3 5" xfId="23244"/>
    <cellStyle name="20% - Акцент5 2 6 4 3 6" xfId="23245"/>
    <cellStyle name="20% - Акцент5 2 6 4 3 7" xfId="23246"/>
    <cellStyle name="20% - Акцент5 2 6 4 4" xfId="23247"/>
    <cellStyle name="20% - Акцент5 2 6 4 4 2" xfId="23248"/>
    <cellStyle name="20% - Акцент5 2 6 4 5" xfId="23249"/>
    <cellStyle name="20% - Акцент5 2 6 4 6" xfId="23250"/>
    <cellStyle name="20% - Акцент5 2 6 4 7" xfId="23251"/>
    <cellStyle name="20% - Акцент5 2 6 4 8" xfId="23252"/>
    <cellStyle name="20% - Акцент5 2 6 4 9" xfId="23253"/>
    <cellStyle name="20% - Акцент5 2 6 5" xfId="23254"/>
    <cellStyle name="20% - Акцент5 2 6 5 2" xfId="23255"/>
    <cellStyle name="20% - Акцент5 2 6 5 2 2" xfId="23256"/>
    <cellStyle name="20% - Акцент5 2 6 5 2 2 2" xfId="23257"/>
    <cellStyle name="20% - Акцент5 2 6 5 2 3" xfId="23258"/>
    <cellStyle name="20% - Акцент5 2 6 5 2 4" xfId="23259"/>
    <cellStyle name="20% - Акцент5 2 6 5 2 5" xfId="23260"/>
    <cellStyle name="20% - Акцент5 2 6 5 2 6" xfId="23261"/>
    <cellStyle name="20% - Акцент5 2 6 5 2 7" xfId="23262"/>
    <cellStyle name="20% - Акцент5 2 6 5 3" xfId="23263"/>
    <cellStyle name="20% - Акцент5 2 6 5 3 2" xfId="23264"/>
    <cellStyle name="20% - Акцент5 2 6 5 4" xfId="23265"/>
    <cellStyle name="20% - Акцент5 2 6 5 5" xfId="23266"/>
    <cellStyle name="20% - Акцент5 2 6 5 6" xfId="23267"/>
    <cellStyle name="20% - Акцент5 2 6 5 7" xfId="23268"/>
    <cellStyle name="20% - Акцент5 2 6 5 8" xfId="23269"/>
    <cellStyle name="20% - Акцент5 2 6 5 9" xfId="23270"/>
    <cellStyle name="20% - Акцент5 2 6 6" xfId="23271"/>
    <cellStyle name="20% - Акцент5 2 6 6 2" xfId="23272"/>
    <cellStyle name="20% - Акцент5 2 6 6 2 2" xfId="23273"/>
    <cellStyle name="20% - Акцент5 2 6 6 2 2 2" xfId="23274"/>
    <cellStyle name="20% - Акцент5 2 6 6 2 3" xfId="23275"/>
    <cellStyle name="20% - Акцент5 2 6 6 2 4" xfId="23276"/>
    <cellStyle name="20% - Акцент5 2 6 6 2 5" xfId="23277"/>
    <cellStyle name="20% - Акцент5 2 6 6 2 6" xfId="23278"/>
    <cellStyle name="20% - Акцент5 2 6 6 2 7" xfId="23279"/>
    <cellStyle name="20% - Акцент5 2 6 6 3" xfId="23280"/>
    <cellStyle name="20% - Акцент5 2 6 6 3 2" xfId="23281"/>
    <cellStyle name="20% - Акцент5 2 6 6 4" xfId="23282"/>
    <cellStyle name="20% - Акцент5 2 6 6 5" xfId="23283"/>
    <cellStyle name="20% - Акцент5 2 6 6 6" xfId="23284"/>
    <cellStyle name="20% - Акцент5 2 6 6 7" xfId="23285"/>
    <cellStyle name="20% - Акцент5 2 6 6 8" xfId="23286"/>
    <cellStyle name="20% - Акцент5 2 6 6 9" xfId="23287"/>
    <cellStyle name="20% - Акцент5 2 6 7" xfId="23288"/>
    <cellStyle name="20% - Акцент5 2 6 7 2" xfId="23289"/>
    <cellStyle name="20% - Акцент5 2 6 7 2 2" xfId="23290"/>
    <cellStyle name="20% - Акцент5 2 6 7 3" xfId="23291"/>
    <cellStyle name="20% - Акцент5 2 6 7 4" xfId="23292"/>
    <cellStyle name="20% - Акцент5 2 6 7 5" xfId="23293"/>
    <cellStyle name="20% - Акцент5 2 6 7 6" xfId="23294"/>
    <cellStyle name="20% - Акцент5 2 6 7 7" xfId="23295"/>
    <cellStyle name="20% - Акцент5 2 6 8" xfId="23296"/>
    <cellStyle name="20% - Акцент5 2 6 8 2" xfId="23297"/>
    <cellStyle name="20% - Акцент5 2 6 9" xfId="23298"/>
    <cellStyle name="20% - Акцент5 2 7" xfId="23299"/>
    <cellStyle name="20% - Акцент5 2 7 10" xfId="23300"/>
    <cellStyle name="20% - Акцент5 2 7 11" xfId="23301"/>
    <cellStyle name="20% - Акцент5 2 7 12" xfId="23302"/>
    <cellStyle name="20% - Акцент5 2 7 13" xfId="23303"/>
    <cellStyle name="20% - Акцент5 2 7 2" xfId="23304"/>
    <cellStyle name="20% - Акцент5 2 7 2 10" xfId="23305"/>
    <cellStyle name="20% - Акцент5 2 7 2 2" xfId="23306"/>
    <cellStyle name="20% - Акцент5 2 7 2 2 2" xfId="23307"/>
    <cellStyle name="20% - Акцент5 2 7 2 2 2 2" xfId="23308"/>
    <cellStyle name="20% - Акцент5 2 7 2 2 2 2 2" xfId="23309"/>
    <cellStyle name="20% - Акцент5 2 7 2 2 2 3" xfId="23310"/>
    <cellStyle name="20% - Акцент5 2 7 2 2 2 4" xfId="23311"/>
    <cellStyle name="20% - Акцент5 2 7 2 2 2 5" xfId="23312"/>
    <cellStyle name="20% - Акцент5 2 7 2 2 2 6" xfId="23313"/>
    <cellStyle name="20% - Акцент5 2 7 2 2 2 7" xfId="23314"/>
    <cellStyle name="20% - Акцент5 2 7 2 2 3" xfId="23315"/>
    <cellStyle name="20% - Акцент5 2 7 2 2 3 2" xfId="23316"/>
    <cellStyle name="20% - Акцент5 2 7 2 2 4" xfId="23317"/>
    <cellStyle name="20% - Акцент5 2 7 2 2 5" xfId="23318"/>
    <cellStyle name="20% - Акцент5 2 7 2 2 6" xfId="23319"/>
    <cellStyle name="20% - Акцент5 2 7 2 2 7" xfId="23320"/>
    <cellStyle name="20% - Акцент5 2 7 2 2 8" xfId="23321"/>
    <cellStyle name="20% - Акцент5 2 7 2 2 9" xfId="23322"/>
    <cellStyle name="20% - Акцент5 2 7 2 3" xfId="23323"/>
    <cellStyle name="20% - Акцент5 2 7 2 3 2" xfId="23324"/>
    <cellStyle name="20% - Акцент5 2 7 2 3 2 2" xfId="23325"/>
    <cellStyle name="20% - Акцент5 2 7 2 3 3" xfId="23326"/>
    <cellStyle name="20% - Акцент5 2 7 2 3 4" xfId="23327"/>
    <cellStyle name="20% - Акцент5 2 7 2 3 5" xfId="23328"/>
    <cellStyle name="20% - Акцент5 2 7 2 3 6" xfId="23329"/>
    <cellStyle name="20% - Акцент5 2 7 2 3 7" xfId="23330"/>
    <cellStyle name="20% - Акцент5 2 7 2 4" xfId="23331"/>
    <cellStyle name="20% - Акцент5 2 7 2 4 2" xfId="23332"/>
    <cellStyle name="20% - Акцент5 2 7 2 5" xfId="23333"/>
    <cellStyle name="20% - Акцент5 2 7 2 6" xfId="23334"/>
    <cellStyle name="20% - Акцент5 2 7 2 7" xfId="23335"/>
    <cellStyle name="20% - Акцент5 2 7 2 8" xfId="23336"/>
    <cellStyle name="20% - Акцент5 2 7 2 9" xfId="23337"/>
    <cellStyle name="20% - Акцент5 2 7 3" xfId="23338"/>
    <cellStyle name="20% - Акцент5 2 7 3 10" xfId="23339"/>
    <cellStyle name="20% - Акцент5 2 7 3 2" xfId="23340"/>
    <cellStyle name="20% - Акцент5 2 7 3 2 2" xfId="23341"/>
    <cellStyle name="20% - Акцент5 2 7 3 2 2 2" xfId="23342"/>
    <cellStyle name="20% - Акцент5 2 7 3 2 2 2 2" xfId="23343"/>
    <cellStyle name="20% - Акцент5 2 7 3 2 2 3" xfId="23344"/>
    <cellStyle name="20% - Акцент5 2 7 3 2 2 4" xfId="23345"/>
    <cellStyle name="20% - Акцент5 2 7 3 2 2 5" xfId="23346"/>
    <cellStyle name="20% - Акцент5 2 7 3 2 2 6" xfId="23347"/>
    <cellStyle name="20% - Акцент5 2 7 3 2 2 7" xfId="23348"/>
    <cellStyle name="20% - Акцент5 2 7 3 2 3" xfId="23349"/>
    <cellStyle name="20% - Акцент5 2 7 3 2 3 2" xfId="23350"/>
    <cellStyle name="20% - Акцент5 2 7 3 2 4" xfId="23351"/>
    <cellStyle name="20% - Акцент5 2 7 3 2 5" xfId="23352"/>
    <cellStyle name="20% - Акцент5 2 7 3 2 6" xfId="23353"/>
    <cellStyle name="20% - Акцент5 2 7 3 2 7" xfId="23354"/>
    <cellStyle name="20% - Акцент5 2 7 3 2 8" xfId="23355"/>
    <cellStyle name="20% - Акцент5 2 7 3 2 9" xfId="23356"/>
    <cellStyle name="20% - Акцент5 2 7 3 3" xfId="23357"/>
    <cellStyle name="20% - Акцент5 2 7 3 3 2" xfId="23358"/>
    <cellStyle name="20% - Акцент5 2 7 3 3 2 2" xfId="23359"/>
    <cellStyle name="20% - Акцент5 2 7 3 3 3" xfId="23360"/>
    <cellStyle name="20% - Акцент5 2 7 3 3 4" xfId="23361"/>
    <cellStyle name="20% - Акцент5 2 7 3 3 5" xfId="23362"/>
    <cellStyle name="20% - Акцент5 2 7 3 3 6" xfId="23363"/>
    <cellStyle name="20% - Акцент5 2 7 3 3 7" xfId="23364"/>
    <cellStyle name="20% - Акцент5 2 7 3 4" xfId="23365"/>
    <cellStyle name="20% - Акцент5 2 7 3 4 2" xfId="23366"/>
    <cellStyle name="20% - Акцент5 2 7 3 5" xfId="23367"/>
    <cellStyle name="20% - Акцент5 2 7 3 6" xfId="23368"/>
    <cellStyle name="20% - Акцент5 2 7 3 7" xfId="23369"/>
    <cellStyle name="20% - Акцент5 2 7 3 8" xfId="23370"/>
    <cellStyle name="20% - Акцент5 2 7 3 9" xfId="23371"/>
    <cellStyle name="20% - Акцент5 2 7 4" xfId="23372"/>
    <cellStyle name="20% - Акцент5 2 7 4 2" xfId="23373"/>
    <cellStyle name="20% - Акцент5 2 7 4 2 2" xfId="23374"/>
    <cellStyle name="20% - Акцент5 2 7 4 2 2 2" xfId="23375"/>
    <cellStyle name="20% - Акцент5 2 7 4 2 3" xfId="23376"/>
    <cellStyle name="20% - Акцент5 2 7 4 2 4" xfId="23377"/>
    <cellStyle name="20% - Акцент5 2 7 4 2 5" xfId="23378"/>
    <cellStyle name="20% - Акцент5 2 7 4 2 6" xfId="23379"/>
    <cellStyle name="20% - Акцент5 2 7 4 2 7" xfId="23380"/>
    <cellStyle name="20% - Акцент5 2 7 4 3" xfId="23381"/>
    <cellStyle name="20% - Акцент5 2 7 4 3 2" xfId="23382"/>
    <cellStyle name="20% - Акцент5 2 7 4 4" xfId="23383"/>
    <cellStyle name="20% - Акцент5 2 7 4 5" xfId="23384"/>
    <cellStyle name="20% - Акцент5 2 7 4 6" xfId="23385"/>
    <cellStyle name="20% - Акцент5 2 7 4 7" xfId="23386"/>
    <cellStyle name="20% - Акцент5 2 7 4 8" xfId="23387"/>
    <cellStyle name="20% - Акцент5 2 7 4 9" xfId="23388"/>
    <cellStyle name="20% - Акцент5 2 7 5" xfId="23389"/>
    <cellStyle name="20% - Акцент5 2 7 5 2" xfId="23390"/>
    <cellStyle name="20% - Акцент5 2 7 5 2 2" xfId="23391"/>
    <cellStyle name="20% - Акцент5 2 7 5 2 2 2" xfId="23392"/>
    <cellStyle name="20% - Акцент5 2 7 5 2 3" xfId="23393"/>
    <cellStyle name="20% - Акцент5 2 7 5 2 4" xfId="23394"/>
    <cellStyle name="20% - Акцент5 2 7 5 2 5" xfId="23395"/>
    <cellStyle name="20% - Акцент5 2 7 5 2 6" xfId="23396"/>
    <cellStyle name="20% - Акцент5 2 7 5 2 7" xfId="23397"/>
    <cellStyle name="20% - Акцент5 2 7 5 3" xfId="23398"/>
    <cellStyle name="20% - Акцент5 2 7 5 3 2" xfId="23399"/>
    <cellStyle name="20% - Акцент5 2 7 5 4" xfId="23400"/>
    <cellStyle name="20% - Акцент5 2 7 5 5" xfId="23401"/>
    <cellStyle name="20% - Акцент5 2 7 5 6" xfId="23402"/>
    <cellStyle name="20% - Акцент5 2 7 5 7" xfId="23403"/>
    <cellStyle name="20% - Акцент5 2 7 5 8" xfId="23404"/>
    <cellStyle name="20% - Акцент5 2 7 5 9" xfId="23405"/>
    <cellStyle name="20% - Акцент5 2 7 6" xfId="23406"/>
    <cellStyle name="20% - Акцент5 2 7 6 2" xfId="23407"/>
    <cellStyle name="20% - Акцент5 2 7 6 2 2" xfId="23408"/>
    <cellStyle name="20% - Акцент5 2 7 6 3" xfId="23409"/>
    <cellStyle name="20% - Акцент5 2 7 6 4" xfId="23410"/>
    <cellStyle name="20% - Акцент5 2 7 6 5" xfId="23411"/>
    <cellStyle name="20% - Акцент5 2 7 6 6" xfId="23412"/>
    <cellStyle name="20% - Акцент5 2 7 6 7" xfId="23413"/>
    <cellStyle name="20% - Акцент5 2 7 7" xfId="23414"/>
    <cellStyle name="20% - Акцент5 2 7 7 2" xfId="23415"/>
    <cellStyle name="20% - Акцент5 2 7 8" xfId="23416"/>
    <cellStyle name="20% - Акцент5 2 7 9" xfId="23417"/>
    <cellStyle name="20% - Акцент5 2 8" xfId="23418"/>
    <cellStyle name="20% - Акцент5 2 8 10" xfId="23419"/>
    <cellStyle name="20% - Акцент5 2 8 11" xfId="23420"/>
    <cellStyle name="20% - Акцент5 2 8 12" xfId="23421"/>
    <cellStyle name="20% - Акцент5 2 8 13" xfId="23422"/>
    <cellStyle name="20% - Акцент5 2 8 2" xfId="23423"/>
    <cellStyle name="20% - Акцент5 2 8 2 10" xfId="23424"/>
    <cellStyle name="20% - Акцент5 2 8 2 2" xfId="23425"/>
    <cellStyle name="20% - Акцент5 2 8 2 2 2" xfId="23426"/>
    <cellStyle name="20% - Акцент5 2 8 2 2 2 2" xfId="23427"/>
    <cellStyle name="20% - Акцент5 2 8 2 2 2 2 2" xfId="23428"/>
    <cellStyle name="20% - Акцент5 2 8 2 2 2 3" xfId="23429"/>
    <cellStyle name="20% - Акцент5 2 8 2 2 2 4" xfId="23430"/>
    <cellStyle name="20% - Акцент5 2 8 2 2 2 5" xfId="23431"/>
    <cellStyle name="20% - Акцент5 2 8 2 2 2 6" xfId="23432"/>
    <cellStyle name="20% - Акцент5 2 8 2 2 2 7" xfId="23433"/>
    <cellStyle name="20% - Акцент5 2 8 2 2 3" xfId="23434"/>
    <cellStyle name="20% - Акцент5 2 8 2 2 3 2" xfId="23435"/>
    <cellStyle name="20% - Акцент5 2 8 2 2 4" xfId="23436"/>
    <cellStyle name="20% - Акцент5 2 8 2 2 5" xfId="23437"/>
    <cellStyle name="20% - Акцент5 2 8 2 2 6" xfId="23438"/>
    <cellStyle name="20% - Акцент5 2 8 2 2 7" xfId="23439"/>
    <cellStyle name="20% - Акцент5 2 8 2 2 8" xfId="23440"/>
    <cellStyle name="20% - Акцент5 2 8 2 2 9" xfId="23441"/>
    <cellStyle name="20% - Акцент5 2 8 2 3" xfId="23442"/>
    <cellStyle name="20% - Акцент5 2 8 2 3 2" xfId="23443"/>
    <cellStyle name="20% - Акцент5 2 8 2 3 2 2" xfId="23444"/>
    <cellStyle name="20% - Акцент5 2 8 2 3 3" xfId="23445"/>
    <cellStyle name="20% - Акцент5 2 8 2 3 4" xfId="23446"/>
    <cellStyle name="20% - Акцент5 2 8 2 3 5" xfId="23447"/>
    <cellStyle name="20% - Акцент5 2 8 2 3 6" xfId="23448"/>
    <cellStyle name="20% - Акцент5 2 8 2 3 7" xfId="23449"/>
    <cellStyle name="20% - Акцент5 2 8 2 4" xfId="23450"/>
    <cellStyle name="20% - Акцент5 2 8 2 4 2" xfId="23451"/>
    <cellStyle name="20% - Акцент5 2 8 2 5" xfId="23452"/>
    <cellStyle name="20% - Акцент5 2 8 2 6" xfId="23453"/>
    <cellStyle name="20% - Акцент5 2 8 2 7" xfId="23454"/>
    <cellStyle name="20% - Акцент5 2 8 2 8" xfId="23455"/>
    <cellStyle name="20% - Акцент5 2 8 2 9" xfId="23456"/>
    <cellStyle name="20% - Акцент5 2 8 3" xfId="23457"/>
    <cellStyle name="20% - Акцент5 2 8 3 10" xfId="23458"/>
    <cellStyle name="20% - Акцент5 2 8 3 2" xfId="23459"/>
    <cellStyle name="20% - Акцент5 2 8 3 2 2" xfId="23460"/>
    <cellStyle name="20% - Акцент5 2 8 3 2 2 2" xfId="23461"/>
    <cellStyle name="20% - Акцент5 2 8 3 2 2 2 2" xfId="23462"/>
    <cellStyle name="20% - Акцент5 2 8 3 2 2 3" xfId="23463"/>
    <cellStyle name="20% - Акцент5 2 8 3 2 2 4" xfId="23464"/>
    <cellStyle name="20% - Акцент5 2 8 3 2 2 5" xfId="23465"/>
    <cellStyle name="20% - Акцент5 2 8 3 2 2 6" xfId="23466"/>
    <cellStyle name="20% - Акцент5 2 8 3 2 2 7" xfId="23467"/>
    <cellStyle name="20% - Акцент5 2 8 3 2 3" xfId="23468"/>
    <cellStyle name="20% - Акцент5 2 8 3 2 3 2" xfId="23469"/>
    <cellStyle name="20% - Акцент5 2 8 3 2 4" xfId="23470"/>
    <cellStyle name="20% - Акцент5 2 8 3 2 5" xfId="23471"/>
    <cellStyle name="20% - Акцент5 2 8 3 2 6" xfId="23472"/>
    <cellStyle name="20% - Акцент5 2 8 3 2 7" xfId="23473"/>
    <cellStyle name="20% - Акцент5 2 8 3 2 8" xfId="23474"/>
    <cellStyle name="20% - Акцент5 2 8 3 2 9" xfId="23475"/>
    <cellStyle name="20% - Акцент5 2 8 3 3" xfId="23476"/>
    <cellStyle name="20% - Акцент5 2 8 3 3 2" xfId="23477"/>
    <cellStyle name="20% - Акцент5 2 8 3 3 2 2" xfId="23478"/>
    <cellStyle name="20% - Акцент5 2 8 3 3 3" xfId="23479"/>
    <cellStyle name="20% - Акцент5 2 8 3 3 4" xfId="23480"/>
    <cellStyle name="20% - Акцент5 2 8 3 3 5" xfId="23481"/>
    <cellStyle name="20% - Акцент5 2 8 3 3 6" xfId="23482"/>
    <cellStyle name="20% - Акцент5 2 8 3 3 7" xfId="23483"/>
    <cellStyle name="20% - Акцент5 2 8 3 4" xfId="23484"/>
    <cellStyle name="20% - Акцент5 2 8 3 4 2" xfId="23485"/>
    <cellStyle name="20% - Акцент5 2 8 3 5" xfId="23486"/>
    <cellStyle name="20% - Акцент5 2 8 3 6" xfId="23487"/>
    <cellStyle name="20% - Акцент5 2 8 3 7" xfId="23488"/>
    <cellStyle name="20% - Акцент5 2 8 3 8" xfId="23489"/>
    <cellStyle name="20% - Акцент5 2 8 3 9" xfId="23490"/>
    <cellStyle name="20% - Акцент5 2 8 4" xfId="23491"/>
    <cellStyle name="20% - Акцент5 2 8 4 2" xfId="23492"/>
    <cellStyle name="20% - Акцент5 2 8 4 2 2" xfId="23493"/>
    <cellStyle name="20% - Акцент5 2 8 4 2 2 2" xfId="23494"/>
    <cellStyle name="20% - Акцент5 2 8 4 2 3" xfId="23495"/>
    <cellStyle name="20% - Акцент5 2 8 4 2 4" xfId="23496"/>
    <cellStyle name="20% - Акцент5 2 8 4 2 5" xfId="23497"/>
    <cellStyle name="20% - Акцент5 2 8 4 2 6" xfId="23498"/>
    <cellStyle name="20% - Акцент5 2 8 4 2 7" xfId="23499"/>
    <cellStyle name="20% - Акцент5 2 8 4 3" xfId="23500"/>
    <cellStyle name="20% - Акцент5 2 8 4 3 2" xfId="23501"/>
    <cellStyle name="20% - Акцент5 2 8 4 4" xfId="23502"/>
    <cellStyle name="20% - Акцент5 2 8 4 5" xfId="23503"/>
    <cellStyle name="20% - Акцент5 2 8 4 6" xfId="23504"/>
    <cellStyle name="20% - Акцент5 2 8 4 7" xfId="23505"/>
    <cellStyle name="20% - Акцент5 2 8 4 8" xfId="23506"/>
    <cellStyle name="20% - Акцент5 2 8 4 9" xfId="23507"/>
    <cellStyle name="20% - Акцент5 2 8 5" xfId="23508"/>
    <cellStyle name="20% - Акцент5 2 8 5 2" xfId="23509"/>
    <cellStyle name="20% - Акцент5 2 8 5 2 2" xfId="23510"/>
    <cellStyle name="20% - Акцент5 2 8 5 2 2 2" xfId="23511"/>
    <cellStyle name="20% - Акцент5 2 8 5 2 3" xfId="23512"/>
    <cellStyle name="20% - Акцент5 2 8 5 2 4" xfId="23513"/>
    <cellStyle name="20% - Акцент5 2 8 5 2 5" xfId="23514"/>
    <cellStyle name="20% - Акцент5 2 8 5 2 6" xfId="23515"/>
    <cellStyle name="20% - Акцент5 2 8 5 2 7" xfId="23516"/>
    <cellStyle name="20% - Акцент5 2 8 5 3" xfId="23517"/>
    <cellStyle name="20% - Акцент5 2 8 5 3 2" xfId="23518"/>
    <cellStyle name="20% - Акцент5 2 8 5 4" xfId="23519"/>
    <cellStyle name="20% - Акцент5 2 8 5 5" xfId="23520"/>
    <cellStyle name="20% - Акцент5 2 8 5 6" xfId="23521"/>
    <cellStyle name="20% - Акцент5 2 8 5 7" xfId="23522"/>
    <cellStyle name="20% - Акцент5 2 8 5 8" xfId="23523"/>
    <cellStyle name="20% - Акцент5 2 8 5 9" xfId="23524"/>
    <cellStyle name="20% - Акцент5 2 8 6" xfId="23525"/>
    <cellStyle name="20% - Акцент5 2 8 6 2" xfId="23526"/>
    <cellStyle name="20% - Акцент5 2 8 6 2 2" xfId="23527"/>
    <cellStyle name="20% - Акцент5 2 8 6 3" xfId="23528"/>
    <cellStyle name="20% - Акцент5 2 8 6 4" xfId="23529"/>
    <cellStyle name="20% - Акцент5 2 8 6 5" xfId="23530"/>
    <cellStyle name="20% - Акцент5 2 8 6 6" xfId="23531"/>
    <cellStyle name="20% - Акцент5 2 8 6 7" xfId="23532"/>
    <cellStyle name="20% - Акцент5 2 8 7" xfId="23533"/>
    <cellStyle name="20% - Акцент5 2 8 7 2" xfId="23534"/>
    <cellStyle name="20% - Акцент5 2 8 8" xfId="23535"/>
    <cellStyle name="20% - Акцент5 2 8 9" xfId="23536"/>
    <cellStyle name="20% - Акцент5 2 9" xfId="23537"/>
    <cellStyle name="20% - Акцент5 2 9 10" xfId="23538"/>
    <cellStyle name="20% - Акцент5 2 9 2" xfId="23539"/>
    <cellStyle name="20% - Акцент5 2 9 2 2" xfId="23540"/>
    <cellStyle name="20% - Акцент5 2 9 2 2 2" xfId="23541"/>
    <cellStyle name="20% - Акцент5 2 9 2 2 2 2" xfId="23542"/>
    <cellStyle name="20% - Акцент5 2 9 2 2 3" xfId="23543"/>
    <cellStyle name="20% - Акцент5 2 9 2 2 4" xfId="23544"/>
    <cellStyle name="20% - Акцент5 2 9 2 2 5" xfId="23545"/>
    <cellStyle name="20% - Акцент5 2 9 2 2 6" xfId="23546"/>
    <cellStyle name="20% - Акцент5 2 9 2 2 7" xfId="23547"/>
    <cellStyle name="20% - Акцент5 2 9 2 3" xfId="23548"/>
    <cellStyle name="20% - Акцент5 2 9 2 3 2" xfId="23549"/>
    <cellStyle name="20% - Акцент5 2 9 2 4" xfId="23550"/>
    <cellStyle name="20% - Акцент5 2 9 2 5" xfId="23551"/>
    <cellStyle name="20% - Акцент5 2 9 2 6" xfId="23552"/>
    <cellStyle name="20% - Акцент5 2 9 2 7" xfId="23553"/>
    <cellStyle name="20% - Акцент5 2 9 2 8" xfId="23554"/>
    <cellStyle name="20% - Акцент5 2 9 2 9" xfId="23555"/>
    <cellStyle name="20% - Акцент5 2 9 3" xfId="23556"/>
    <cellStyle name="20% - Акцент5 2 9 3 2" xfId="23557"/>
    <cellStyle name="20% - Акцент5 2 9 3 2 2" xfId="23558"/>
    <cellStyle name="20% - Акцент5 2 9 3 3" xfId="23559"/>
    <cellStyle name="20% - Акцент5 2 9 3 4" xfId="23560"/>
    <cellStyle name="20% - Акцент5 2 9 3 5" xfId="23561"/>
    <cellStyle name="20% - Акцент5 2 9 3 6" xfId="23562"/>
    <cellStyle name="20% - Акцент5 2 9 3 7" xfId="23563"/>
    <cellStyle name="20% - Акцент5 2 9 4" xfId="23564"/>
    <cellStyle name="20% - Акцент5 2 9 4 2" xfId="23565"/>
    <cellStyle name="20% - Акцент5 2 9 5" xfId="23566"/>
    <cellStyle name="20% - Акцент5 2 9 6" xfId="23567"/>
    <cellStyle name="20% - Акцент5 2 9 7" xfId="23568"/>
    <cellStyle name="20% - Акцент5 2 9 8" xfId="23569"/>
    <cellStyle name="20% - Акцент5 2 9 9" xfId="23570"/>
    <cellStyle name="20% - Акцент5 3" xfId="23571"/>
    <cellStyle name="20% - Акцент5 3 2" xfId="23572"/>
    <cellStyle name="20% - Акцент5 3 2 2" xfId="23573"/>
    <cellStyle name="20% - Акцент5 3 2 2 10" xfId="23574"/>
    <cellStyle name="20% - Акцент5 3 2 2 11" xfId="23575"/>
    <cellStyle name="20% - Акцент5 3 2 2 2" xfId="23576"/>
    <cellStyle name="20% - Акцент5 3 2 2 2 10" xfId="23577"/>
    <cellStyle name="20% - Акцент5 3 2 2 2 2" xfId="23578"/>
    <cellStyle name="20% - Акцент5 3 2 2 2 2 2" xfId="23579"/>
    <cellStyle name="20% - Акцент5 3 2 2 2 2 2 2" xfId="23580"/>
    <cellStyle name="20% - Акцент5 3 2 2 2 2 2 3" xfId="23581"/>
    <cellStyle name="20% - Акцент5 3 2 2 2 2 3" xfId="23582"/>
    <cellStyle name="20% - Акцент5 3 2 2 2 2 4" xfId="23583"/>
    <cellStyle name="20% - Акцент5 3 2 2 2 2 5" xfId="23584"/>
    <cellStyle name="20% - Акцент5 3 2 2 2 2 6" xfId="23585"/>
    <cellStyle name="20% - Акцент5 3 2 2 2 2 7" xfId="23586"/>
    <cellStyle name="20% - Акцент5 3 2 2 2 3" xfId="23587"/>
    <cellStyle name="20% - Акцент5 3 2 2 2 3 2" xfId="23588"/>
    <cellStyle name="20% - Акцент5 3 2 2 2 3 2 2" xfId="23589"/>
    <cellStyle name="20% - Акцент5 3 2 2 2 3 2 3" xfId="23590"/>
    <cellStyle name="20% - Акцент5 3 2 2 2 3 3" xfId="23591"/>
    <cellStyle name="20% - Акцент5 3 2 2 2 3 4" xfId="23592"/>
    <cellStyle name="20% - Акцент5 3 2 2 2 3 5" xfId="23593"/>
    <cellStyle name="20% - Акцент5 3 2 2 2 3 6" xfId="23594"/>
    <cellStyle name="20% - Акцент5 3 2 2 2 3 7" xfId="23595"/>
    <cellStyle name="20% - Акцент5 3 2 2 2 4" xfId="23596"/>
    <cellStyle name="20% - Акцент5 3 2 2 2 4 2" xfId="23597"/>
    <cellStyle name="20% - Акцент5 3 2 2 2 4 3" xfId="23598"/>
    <cellStyle name="20% - Акцент5 3 2 2 2 5" xfId="23599"/>
    <cellStyle name="20% - Акцент5 3 2 2 2 6" xfId="23600"/>
    <cellStyle name="20% - Акцент5 3 2 2 2 7" xfId="23601"/>
    <cellStyle name="20% - Акцент5 3 2 2 2 8" xfId="23602"/>
    <cellStyle name="20% - Акцент5 3 2 2 2 9" xfId="23603"/>
    <cellStyle name="20% - Акцент5 3 2 2 3" xfId="23604"/>
    <cellStyle name="20% - Акцент5 3 2 2 3 2" xfId="23605"/>
    <cellStyle name="20% - Акцент5 3 2 2 3 2 2" xfId="23606"/>
    <cellStyle name="20% - Акцент5 3 2 2 3 2 3" xfId="23607"/>
    <cellStyle name="20% - Акцент5 3 2 2 3 3" xfId="23608"/>
    <cellStyle name="20% - Акцент5 3 2 2 3 4" xfId="23609"/>
    <cellStyle name="20% - Акцент5 3 2 2 3 5" xfId="23610"/>
    <cellStyle name="20% - Акцент5 3 2 2 3 6" xfId="23611"/>
    <cellStyle name="20% - Акцент5 3 2 2 3 7" xfId="23612"/>
    <cellStyle name="20% - Акцент5 3 2 2 4" xfId="23613"/>
    <cellStyle name="20% - Акцент5 3 2 2 4 2" xfId="23614"/>
    <cellStyle name="20% - Акцент5 3 2 2 4 2 2" xfId="23615"/>
    <cellStyle name="20% - Акцент5 3 2 2 4 2 3" xfId="23616"/>
    <cellStyle name="20% - Акцент5 3 2 2 4 3" xfId="23617"/>
    <cellStyle name="20% - Акцент5 3 2 2 4 4" xfId="23618"/>
    <cellStyle name="20% - Акцент5 3 2 2 4 5" xfId="23619"/>
    <cellStyle name="20% - Акцент5 3 2 2 4 6" xfId="23620"/>
    <cellStyle name="20% - Акцент5 3 2 2 4 7" xfId="23621"/>
    <cellStyle name="20% - Акцент5 3 2 2 5" xfId="23622"/>
    <cellStyle name="20% - Акцент5 3 2 2 5 2" xfId="23623"/>
    <cellStyle name="20% - Акцент5 3 2 2 5 3" xfId="23624"/>
    <cellStyle name="20% - Акцент5 3 2 2 6" xfId="23625"/>
    <cellStyle name="20% - Акцент5 3 2 2 7" xfId="23626"/>
    <cellStyle name="20% - Акцент5 3 2 2 8" xfId="23627"/>
    <cellStyle name="20% - Акцент5 3 2 2 9" xfId="23628"/>
    <cellStyle name="20% - Акцент5 3 2 3" xfId="23629"/>
    <cellStyle name="20% - Акцент5 3 2 3 10" xfId="23630"/>
    <cellStyle name="20% - Акцент5 3 2 3 11" xfId="23631"/>
    <cellStyle name="20% - Акцент5 3 2 3 2" xfId="23632"/>
    <cellStyle name="20% - Акцент5 3 2 3 2 2" xfId="23633"/>
    <cellStyle name="20% - Акцент5 3 2 3 2 2 2" xfId="23634"/>
    <cellStyle name="20% - Акцент5 3 2 3 2 2 2 2" xfId="23635"/>
    <cellStyle name="20% - Акцент5 3 2 3 2 2 3" xfId="23636"/>
    <cellStyle name="20% - Акцент5 3 2 3 2 2 4" xfId="23637"/>
    <cellStyle name="20% - Акцент5 3 2 3 2 2 5" xfId="23638"/>
    <cellStyle name="20% - Акцент5 3 2 3 2 2 6" xfId="23639"/>
    <cellStyle name="20% - Акцент5 3 2 3 2 2 7" xfId="23640"/>
    <cellStyle name="20% - Акцент5 3 2 3 2 3" xfId="23641"/>
    <cellStyle name="20% - Акцент5 3 2 3 2 3 2" xfId="23642"/>
    <cellStyle name="20% - Акцент5 3 2 3 2 4" xfId="23643"/>
    <cellStyle name="20% - Акцент5 3 2 3 2 5" xfId="23644"/>
    <cellStyle name="20% - Акцент5 3 2 3 2 6" xfId="23645"/>
    <cellStyle name="20% - Акцент5 3 2 3 2 7" xfId="23646"/>
    <cellStyle name="20% - Акцент5 3 2 3 2 8" xfId="23647"/>
    <cellStyle name="20% - Акцент5 3 2 3 2 9" xfId="23648"/>
    <cellStyle name="20% - Акцент5 3 2 3 3" xfId="23649"/>
    <cellStyle name="20% - Акцент5 3 2 3 3 2" xfId="23650"/>
    <cellStyle name="20% - Акцент5 3 2 3 3 2 2" xfId="23651"/>
    <cellStyle name="20% - Акцент5 3 2 3 3 2 3" xfId="23652"/>
    <cellStyle name="20% - Акцент5 3 2 3 3 3" xfId="23653"/>
    <cellStyle name="20% - Акцент5 3 2 3 3 4" xfId="23654"/>
    <cellStyle name="20% - Акцент5 3 2 3 3 5" xfId="23655"/>
    <cellStyle name="20% - Акцент5 3 2 3 3 6" xfId="23656"/>
    <cellStyle name="20% - Акцент5 3 2 3 3 7" xfId="23657"/>
    <cellStyle name="20% - Акцент5 3 2 3 4" xfId="23658"/>
    <cellStyle name="20% - Акцент5 3 2 3 4 2" xfId="23659"/>
    <cellStyle name="20% - Акцент5 3 2 3 4 2 2" xfId="23660"/>
    <cellStyle name="20% - Акцент5 3 2 3 4 2 3" xfId="23661"/>
    <cellStyle name="20% - Акцент5 3 2 3 4 3" xfId="23662"/>
    <cellStyle name="20% - Акцент5 3 2 3 4 4" xfId="23663"/>
    <cellStyle name="20% - Акцент5 3 2 3 4 5" xfId="23664"/>
    <cellStyle name="20% - Акцент5 3 2 3 4 6" xfId="23665"/>
    <cellStyle name="20% - Акцент5 3 2 3 4 7" xfId="23666"/>
    <cellStyle name="20% - Акцент5 3 2 3 5" xfId="23667"/>
    <cellStyle name="20% - Акцент5 3 2 3 5 2" xfId="23668"/>
    <cellStyle name="20% - Акцент5 3 2 3 5 3" xfId="23669"/>
    <cellStyle name="20% - Акцент5 3 2 3 6" xfId="23670"/>
    <cellStyle name="20% - Акцент5 3 2 3 7" xfId="23671"/>
    <cellStyle name="20% - Акцент5 3 2 3 8" xfId="23672"/>
    <cellStyle name="20% - Акцент5 3 2 3 9" xfId="23673"/>
    <cellStyle name="20% - Акцент5 3 2 4" xfId="23674"/>
    <cellStyle name="20% - Акцент5 3 2 4 2" xfId="23675"/>
    <cellStyle name="20% - Акцент5 3 2 4 2 2" xfId="23676"/>
    <cellStyle name="20% - Акцент5 3 2 4 2 2 2" xfId="23677"/>
    <cellStyle name="20% - Акцент5 3 2 4 2 3" xfId="23678"/>
    <cellStyle name="20% - Акцент5 3 2 4 2 4" xfId="23679"/>
    <cellStyle name="20% - Акцент5 3 2 4 2 5" xfId="23680"/>
    <cellStyle name="20% - Акцент5 3 2 4 2 6" xfId="23681"/>
    <cellStyle name="20% - Акцент5 3 2 4 2 7" xfId="23682"/>
    <cellStyle name="20% - Акцент5 3 2 4 3" xfId="23683"/>
    <cellStyle name="20% - Акцент5 3 2 4 3 2" xfId="23684"/>
    <cellStyle name="20% - Акцент5 3 2 4 4" xfId="23685"/>
    <cellStyle name="20% - Акцент5 3 2 4 5" xfId="23686"/>
    <cellStyle name="20% - Акцент5 3 2 4 6" xfId="23687"/>
    <cellStyle name="20% - Акцент5 3 2 4 7" xfId="23688"/>
    <cellStyle name="20% - Акцент5 3 2 4 8" xfId="23689"/>
    <cellStyle name="20% - Акцент5 3 2 4 9" xfId="23690"/>
    <cellStyle name="20% - Акцент5 3 2 5" xfId="23691"/>
    <cellStyle name="20% - Акцент5 3 2 6" xfId="23692"/>
    <cellStyle name="20% - Акцент5 3 2 6 2" xfId="23693"/>
    <cellStyle name="20% - Акцент5 3 2 6 2 2" xfId="23694"/>
    <cellStyle name="20% - Акцент5 3 2 6 2 3" xfId="23695"/>
    <cellStyle name="20% - Акцент5 3 2 6 3" xfId="23696"/>
    <cellStyle name="20% - Акцент5 3 2 6 4" xfId="23697"/>
    <cellStyle name="20% - Акцент5 3 2 6 5" xfId="23698"/>
    <cellStyle name="20% - Акцент5 3 2 6 6" xfId="23699"/>
    <cellStyle name="20% - Акцент5 3 2 6 7" xfId="23700"/>
    <cellStyle name="20% - Акцент5 3 2 7" xfId="23701"/>
    <cellStyle name="20% - Акцент5 3 2 8" xfId="23702"/>
    <cellStyle name="20% - Акцент5 3 3" xfId="23703"/>
    <cellStyle name="20% - Акцент5 3 3 10" xfId="23704"/>
    <cellStyle name="20% - Акцент5 3 3 11" xfId="23705"/>
    <cellStyle name="20% - Акцент5 3 3 2" xfId="23706"/>
    <cellStyle name="20% - Акцент5 3 3 2 10" xfId="23707"/>
    <cellStyle name="20% - Акцент5 3 3 2 2" xfId="23708"/>
    <cellStyle name="20% - Акцент5 3 3 2 2 2" xfId="23709"/>
    <cellStyle name="20% - Акцент5 3 3 2 2 2 2" xfId="23710"/>
    <cellStyle name="20% - Акцент5 3 3 2 2 2 3" xfId="23711"/>
    <cellStyle name="20% - Акцент5 3 3 2 2 3" xfId="23712"/>
    <cellStyle name="20% - Акцент5 3 3 2 2 4" xfId="23713"/>
    <cellStyle name="20% - Акцент5 3 3 2 2 5" xfId="23714"/>
    <cellStyle name="20% - Акцент5 3 3 2 2 6" xfId="23715"/>
    <cellStyle name="20% - Акцент5 3 3 2 2 7" xfId="23716"/>
    <cellStyle name="20% - Акцент5 3 3 2 3" xfId="23717"/>
    <cellStyle name="20% - Акцент5 3 3 2 3 2" xfId="23718"/>
    <cellStyle name="20% - Акцент5 3 3 2 3 2 2" xfId="23719"/>
    <cellStyle name="20% - Акцент5 3 3 2 3 2 3" xfId="23720"/>
    <cellStyle name="20% - Акцент5 3 3 2 3 3" xfId="23721"/>
    <cellStyle name="20% - Акцент5 3 3 2 3 4" xfId="23722"/>
    <cellStyle name="20% - Акцент5 3 3 2 3 5" xfId="23723"/>
    <cellStyle name="20% - Акцент5 3 3 2 3 6" xfId="23724"/>
    <cellStyle name="20% - Акцент5 3 3 2 3 7" xfId="23725"/>
    <cellStyle name="20% - Акцент5 3 3 2 4" xfId="23726"/>
    <cellStyle name="20% - Акцент5 3 3 2 4 2" xfId="23727"/>
    <cellStyle name="20% - Акцент5 3 3 2 4 3" xfId="23728"/>
    <cellStyle name="20% - Акцент5 3 3 2 5" xfId="23729"/>
    <cellStyle name="20% - Акцент5 3 3 2 6" xfId="23730"/>
    <cellStyle name="20% - Акцент5 3 3 2 7" xfId="23731"/>
    <cellStyle name="20% - Акцент5 3 3 2 8" xfId="23732"/>
    <cellStyle name="20% - Акцент5 3 3 2 9" xfId="23733"/>
    <cellStyle name="20% - Акцент5 3 3 3" xfId="23734"/>
    <cellStyle name="20% - Акцент5 3 3 3 2" xfId="23735"/>
    <cellStyle name="20% - Акцент5 3 3 3 2 2" xfId="23736"/>
    <cellStyle name="20% - Акцент5 3 3 3 2 3" xfId="23737"/>
    <cellStyle name="20% - Акцент5 3 3 3 3" xfId="23738"/>
    <cellStyle name="20% - Акцент5 3 3 3 4" xfId="23739"/>
    <cellStyle name="20% - Акцент5 3 3 3 5" xfId="23740"/>
    <cellStyle name="20% - Акцент5 3 3 3 6" xfId="23741"/>
    <cellStyle name="20% - Акцент5 3 3 3 7" xfId="23742"/>
    <cellStyle name="20% - Акцент5 3 3 4" xfId="23743"/>
    <cellStyle name="20% - Акцент5 3 3 4 2" xfId="23744"/>
    <cellStyle name="20% - Акцент5 3 3 4 2 2" xfId="23745"/>
    <cellStyle name="20% - Акцент5 3 3 4 2 3" xfId="23746"/>
    <cellStyle name="20% - Акцент5 3 3 4 3" xfId="23747"/>
    <cellStyle name="20% - Акцент5 3 3 4 4" xfId="23748"/>
    <cellStyle name="20% - Акцент5 3 3 4 5" xfId="23749"/>
    <cellStyle name="20% - Акцент5 3 3 4 6" xfId="23750"/>
    <cellStyle name="20% - Акцент5 3 3 4 7" xfId="23751"/>
    <cellStyle name="20% - Акцент5 3 3 5" xfId="23752"/>
    <cellStyle name="20% - Акцент5 3 3 5 2" xfId="23753"/>
    <cellStyle name="20% - Акцент5 3 3 5 3" xfId="23754"/>
    <cellStyle name="20% - Акцент5 3 3 6" xfId="23755"/>
    <cellStyle name="20% - Акцент5 3 3 7" xfId="23756"/>
    <cellStyle name="20% - Акцент5 3 3 8" xfId="23757"/>
    <cellStyle name="20% - Акцент5 3 3 9" xfId="23758"/>
    <cellStyle name="20% - Акцент5 3 4" xfId="23759"/>
    <cellStyle name="20% - Акцент5 3 4 10" xfId="23760"/>
    <cellStyle name="20% - Акцент5 3 4 11" xfId="23761"/>
    <cellStyle name="20% - Акцент5 3 4 2" xfId="23762"/>
    <cellStyle name="20% - Акцент5 3 4 2 2" xfId="23763"/>
    <cellStyle name="20% - Акцент5 3 4 2 2 2" xfId="23764"/>
    <cellStyle name="20% - Акцент5 3 4 2 2 2 2" xfId="23765"/>
    <cellStyle name="20% - Акцент5 3 4 2 2 3" xfId="23766"/>
    <cellStyle name="20% - Акцент5 3 4 2 2 4" xfId="23767"/>
    <cellStyle name="20% - Акцент5 3 4 2 2 5" xfId="23768"/>
    <cellStyle name="20% - Акцент5 3 4 2 2 6" xfId="23769"/>
    <cellStyle name="20% - Акцент5 3 4 2 2 7" xfId="23770"/>
    <cellStyle name="20% - Акцент5 3 4 2 3" xfId="23771"/>
    <cellStyle name="20% - Акцент5 3 4 2 3 2" xfId="23772"/>
    <cellStyle name="20% - Акцент5 3 4 2 4" xfId="23773"/>
    <cellStyle name="20% - Акцент5 3 4 2 5" xfId="23774"/>
    <cellStyle name="20% - Акцент5 3 4 2 6" xfId="23775"/>
    <cellStyle name="20% - Акцент5 3 4 2 7" xfId="23776"/>
    <cellStyle name="20% - Акцент5 3 4 2 8" xfId="23777"/>
    <cellStyle name="20% - Акцент5 3 4 2 9" xfId="23778"/>
    <cellStyle name="20% - Акцент5 3 4 3" xfId="23779"/>
    <cellStyle name="20% - Акцент5 3 4 3 2" xfId="23780"/>
    <cellStyle name="20% - Акцент5 3 4 3 2 2" xfId="23781"/>
    <cellStyle name="20% - Акцент5 3 4 3 2 3" xfId="23782"/>
    <cellStyle name="20% - Акцент5 3 4 3 3" xfId="23783"/>
    <cellStyle name="20% - Акцент5 3 4 3 4" xfId="23784"/>
    <cellStyle name="20% - Акцент5 3 4 3 5" xfId="23785"/>
    <cellStyle name="20% - Акцент5 3 4 3 6" xfId="23786"/>
    <cellStyle name="20% - Акцент5 3 4 3 7" xfId="23787"/>
    <cellStyle name="20% - Акцент5 3 4 4" xfId="23788"/>
    <cellStyle name="20% - Акцент5 3 4 4 2" xfId="23789"/>
    <cellStyle name="20% - Акцент5 3 4 4 2 2" xfId="23790"/>
    <cellStyle name="20% - Акцент5 3 4 4 2 3" xfId="23791"/>
    <cellStyle name="20% - Акцент5 3 4 4 3" xfId="23792"/>
    <cellStyle name="20% - Акцент5 3 4 4 4" xfId="23793"/>
    <cellStyle name="20% - Акцент5 3 4 4 5" xfId="23794"/>
    <cellStyle name="20% - Акцент5 3 4 4 6" xfId="23795"/>
    <cellStyle name="20% - Акцент5 3 4 4 7" xfId="23796"/>
    <cellStyle name="20% - Акцент5 3 4 5" xfId="23797"/>
    <cellStyle name="20% - Акцент5 3 4 5 2" xfId="23798"/>
    <cellStyle name="20% - Акцент5 3 4 5 3" xfId="23799"/>
    <cellStyle name="20% - Акцент5 3 4 6" xfId="23800"/>
    <cellStyle name="20% - Акцент5 3 4 7" xfId="23801"/>
    <cellStyle name="20% - Акцент5 3 4 8" xfId="23802"/>
    <cellStyle name="20% - Акцент5 3 4 9" xfId="23803"/>
    <cellStyle name="20% - Акцент5 3 5" xfId="23804"/>
    <cellStyle name="20% - Акцент5 3 5 2" xfId="23805"/>
    <cellStyle name="20% - Акцент5 3 5 2 2" xfId="23806"/>
    <cellStyle name="20% - Акцент5 3 5 2 2 2" xfId="23807"/>
    <cellStyle name="20% - Акцент5 3 5 2 3" xfId="23808"/>
    <cellStyle name="20% - Акцент5 3 5 2 4" xfId="23809"/>
    <cellStyle name="20% - Акцент5 3 5 2 5" xfId="23810"/>
    <cellStyle name="20% - Акцент5 3 5 2 6" xfId="23811"/>
    <cellStyle name="20% - Акцент5 3 5 2 7" xfId="23812"/>
    <cellStyle name="20% - Акцент5 3 5 3" xfId="23813"/>
    <cellStyle name="20% - Акцент5 3 5 3 2" xfId="23814"/>
    <cellStyle name="20% - Акцент5 3 5 4" xfId="23815"/>
    <cellStyle name="20% - Акцент5 3 5 5" xfId="23816"/>
    <cellStyle name="20% - Акцент5 3 5 6" xfId="23817"/>
    <cellStyle name="20% - Акцент5 3 5 7" xfId="23818"/>
    <cellStyle name="20% - Акцент5 3 5 8" xfId="23819"/>
    <cellStyle name="20% - Акцент5 3 5 9" xfId="23820"/>
    <cellStyle name="20% - Акцент5 3 6" xfId="23821"/>
    <cellStyle name="20% - Акцент5 3 7" xfId="23822"/>
    <cellStyle name="20% - Акцент5 3 7 2" xfId="23823"/>
    <cellStyle name="20% - Акцент5 3 7 2 2" xfId="23824"/>
    <cellStyle name="20% - Акцент5 3 7 2 3" xfId="23825"/>
    <cellStyle name="20% - Акцент5 3 7 3" xfId="23826"/>
    <cellStyle name="20% - Акцент5 3 7 4" xfId="23827"/>
    <cellStyle name="20% - Акцент5 3 7 5" xfId="23828"/>
    <cellStyle name="20% - Акцент5 3 7 6" xfId="23829"/>
    <cellStyle name="20% - Акцент5 3 7 7" xfId="23830"/>
    <cellStyle name="20% - Акцент5 3 8" xfId="23831"/>
    <cellStyle name="20% - Акцент5 3 8 2" xfId="23832"/>
    <cellStyle name="20% - Акцент5 3 8 2 2" xfId="23833"/>
    <cellStyle name="20% - Акцент5 3 8 3" xfId="23834"/>
    <cellStyle name="20% - Акцент5 3 8 4" xfId="23835"/>
    <cellStyle name="20% - Акцент5 3 8 5" xfId="23836"/>
    <cellStyle name="20% - Акцент5 3 8 6" xfId="23837"/>
    <cellStyle name="20% - Акцент5 3 8 7" xfId="23838"/>
    <cellStyle name="20% - Акцент5 3 9" xfId="23839"/>
    <cellStyle name="20% - Акцент5 4" xfId="23840"/>
    <cellStyle name="20% - Акцент5 4 2" xfId="23841"/>
    <cellStyle name="20% - Акцент5 4 2 10" xfId="23842"/>
    <cellStyle name="20% - Акцент5 4 2 11" xfId="23843"/>
    <cellStyle name="20% - Акцент5 4 2 12" xfId="23844"/>
    <cellStyle name="20% - Акцент5 4 2 2" xfId="23845"/>
    <cellStyle name="20% - Акцент5 4 2 2 10" xfId="23846"/>
    <cellStyle name="20% - Акцент5 4 2 2 11" xfId="23847"/>
    <cellStyle name="20% - Акцент5 4 2 2 2" xfId="23848"/>
    <cellStyle name="20% - Акцент5 4 2 2 2 2" xfId="23849"/>
    <cellStyle name="20% - Акцент5 4 2 2 2 2 2" xfId="23850"/>
    <cellStyle name="20% - Акцент5 4 2 2 2 2 3" xfId="23851"/>
    <cellStyle name="20% - Акцент5 4 2 2 2 2 4" xfId="23852"/>
    <cellStyle name="20% - Акцент5 4 2 2 2 3" xfId="23853"/>
    <cellStyle name="20% - Акцент5 4 2 2 2 4" xfId="23854"/>
    <cellStyle name="20% - Акцент5 4 2 2 2 5" xfId="23855"/>
    <cellStyle name="20% - Акцент5 4 2 2 2 6" xfId="23856"/>
    <cellStyle name="20% - Акцент5 4 2 2 2 7" xfId="23857"/>
    <cellStyle name="20% - Акцент5 4 2 2 2 8" xfId="23858"/>
    <cellStyle name="20% - Акцент5 4 2 2 3" xfId="23859"/>
    <cellStyle name="20% - Акцент5 4 2 2 3 2" xfId="23860"/>
    <cellStyle name="20% - Акцент5 4 2 2 3 2 2" xfId="23861"/>
    <cellStyle name="20% - Акцент5 4 2 2 3 2 3" xfId="23862"/>
    <cellStyle name="20% - Акцент5 4 2 2 3 3" xfId="23863"/>
    <cellStyle name="20% - Акцент5 4 2 2 3 4" xfId="23864"/>
    <cellStyle name="20% - Акцент5 4 2 2 3 5" xfId="23865"/>
    <cellStyle name="20% - Акцент5 4 2 2 3 6" xfId="23866"/>
    <cellStyle name="20% - Акцент5 4 2 2 3 7" xfId="23867"/>
    <cellStyle name="20% - Акцент5 4 2 2 4" xfId="23868"/>
    <cellStyle name="20% - Акцент5 4 2 2 4 2" xfId="23869"/>
    <cellStyle name="20% - Акцент5 4 2 2 4 2 2" xfId="23870"/>
    <cellStyle name="20% - Акцент5 4 2 2 4 2 3" xfId="23871"/>
    <cellStyle name="20% - Акцент5 4 2 2 4 3" xfId="23872"/>
    <cellStyle name="20% - Акцент5 4 2 2 4 4" xfId="23873"/>
    <cellStyle name="20% - Акцент5 4 2 2 4 5" xfId="23874"/>
    <cellStyle name="20% - Акцент5 4 2 2 4 6" xfId="23875"/>
    <cellStyle name="20% - Акцент5 4 2 2 4 7" xfId="23876"/>
    <cellStyle name="20% - Акцент5 4 2 2 5" xfId="23877"/>
    <cellStyle name="20% - Акцент5 4 2 2 5 2" xfId="23878"/>
    <cellStyle name="20% - Акцент5 4 2 2 5 3" xfId="23879"/>
    <cellStyle name="20% - Акцент5 4 2 2 6" xfId="23880"/>
    <cellStyle name="20% - Акцент5 4 2 2 7" xfId="23881"/>
    <cellStyle name="20% - Акцент5 4 2 2 8" xfId="23882"/>
    <cellStyle name="20% - Акцент5 4 2 2 9" xfId="23883"/>
    <cellStyle name="20% - Акцент5 4 2 3" xfId="23884"/>
    <cellStyle name="20% - Акцент5 4 2 3 2" xfId="23885"/>
    <cellStyle name="20% - Акцент5 4 2 3 2 2" xfId="23886"/>
    <cellStyle name="20% - Акцент5 4 2 3 2 3" xfId="23887"/>
    <cellStyle name="20% - Акцент5 4 2 3 2 4" xfId="23888"/>
    <cellStyle name="20% - Акцент5 4 2 3 3" xfId="23889"/>
    <cellStyle name="20% - Акцент5 4 2 3 4" xfId="23890"/>
    <cellStyle name="20% - Акцент5 4 2 3 5" xfId="23891"/>
    <cellStyle name="20% - Акцент5 4 2 3 6" xfId="23892"/>
    <cellStyle name="20% - Акцент5 4 2 3 7" xfId="23893"/>
    <cellStyle name="20% - Акцент5 4 2 3 8" xfId="23894"/>
    <cellStyle name="20% - Акцент5 4 2 4" xfId="23895"/>
    <cellStyle name="20% - Акцент5 4 2 4 2" xfId="23896"/>
    <cellStyle name="20% - Акцент5 4 2 4 2 2" xfId="23897"/>
    <cellStyle name="20% - Акцент5 4 2 4 2 3" xfId="23898"/>
    <cellStyle name="20% - Акцент5 4 2 4 3" xfId="23899"/>
    <cellStyle name="20% - Акцент5 4 2 4 4" xfId="23900"/>
    <cellStyle name="20% - Акцент5 4 2 4 5" xfId="23901"/>
    <cellStyle name="20% - Акцент5 4 2 4 6" xfId="23902"/>
    <cellStyle name="20% - Акцент5 4 2 4 7" xfId="23903"/>
    <cellStyle name="20% - Акцент5 4 2 5" xfId="23904"/>
    <cellStyle name="20% - Акцент5 4 2 5 2" xfId="23905"/>
    <cellStyle name="20% - Акцент5 4 2 5 2 2" xfId="23906"/>
    <cellStyle name="20% - Акцент5 4 2 5 2 3" xfId="23907"/>
    <cellStyle name="20% - Акцент5 4 2 5 3" xfId="23908"/>
    <cellStyle name="20% - Акцент5 4 2 5 4" xfId="23909"/>
    <cellStyle name="20% - Акцент5 4 2 5 5" xfId="23910"/>
    <cellStyle name="20% - Акцент5 4 2 5 6" xfId="23911"/>
    <cellStyle name="20% - Акцент5 4 2 5 7" xfId="23912"/>
    <cellStyle name="20% - Акцент5 4 2 6" xfId="23913"/>
    <cellStyle name="20% - Акцент5 4 2 6 2" xfId="23914"/>
    <cellStyle name="20% - Акцент5 4 2 6 3" xfId="23915"/>
    <cellStyle name="20% - Акцент5 4 2 7" xfId="23916"/>
    <cellStyle name="20% - Акцент5 4 2 8" xfId="23917"/>
    <cellStyle name="20% - Акцент5 4 2 9" xfId="23918"/>
    <cellStyle name="20% - Акцент5 4 3" xfId="23919"/>
    <cellStyle name="20% - Акцент5 4 3 10" xfId="23920"/>
    <cellStyle name="20% - Акцент5 4 3 11" xfId="23921"/>
    <cellStyle name="20% - Акцент5 4 3 2" xfId="23922"/>
    <cellStyle name="20% - Акцент5 4 3 2 10" xfId="23923"/>
    <cellStyle name="20% - Акцент5 4 3 2 2" xfId="23924"/>
    <cellStyle name="20% - Акцент5 4 3 2 2 2" xfId="23925"/>
    <cellStyle name="20% - Акцент5 4 3 2 2 2 2" xfId="23926"/>
    <cellStyle name="20% - Акцент5 4 3 2 2 2 3" xfId="23927"/>
    <cellStyle name="20% - Акцент5 4 3 2 2 3" xfId="23928"/>
    <cellStyle name="20% - Акцент5 4 3 2 2 4" xfId="23929"/>
    <cellStyle name="20% - Акцент5 4 3 2 2 5" xfId="23930"/>
    <cellStyle name="20% - Акцент5 4 3 2 2 6" xfId="23931"/>
    <cellStyle name="20% - Акцент5 4 3 2 2 7" xfId="23932"/>
    <cellStyle name="20% - Акцент5 4 3 2 3" xfId="23933"/>
    <cellStyle name="20% - Акцент5 4 3 2 3 2" xfId="23934"/>
    <cellStyle name="20% - Акцент5 4 3 2 3 2 2" xfId="23935"/>
    <cellStyle name="20% - Акцент5 4 3 2 3 2 3" xfId="23936"/>
    <cellStyle name="20% - Акцент5 4 3 2 3 3" xfId="23937"/>
    <cellStyle name="20% - Акцент5 4 3 2 3 4" xfId="23938"/>
    <cellStyle name="20% - Акцент5 4 3 2 3 5" xfId="23939"/>
    <cellStyle name="20% - Акцент5 4 3 2 3 6" xfId="23940"/>
    <cellStyle name="20% - Акцент5 4 3 2 3 7" xfId="23941"/>
    <cellStyle name="20% - Акцент5 4 3 2 4" xfId="23942"/>
    <cellStyle name="20% - Акцент5 4 3 2 4 2" xfId="23943"/>
    <cellStyle name="20% - Акцент5 4 3 2 4 3" xfId="23944"/>
    <cellStyle name="20% - Акцент5 4 3 2 5" xfId="23945"/>
    <cellStyle name="20% - Акцент5 4 3 2 6" xfId="23946"/>
    <cellStyle name="20% - Акцент5 4 3 2 7" xfId="23947"/>
    <cellStyle name="20% - Акцент5 4 3 2 8" xfId="23948"/>
    <cellStyle name="20% - Акцент5 4 3 2 9" xfId="23949"/>
    <cellStyle name="20% - Акцент5 4 3 3" xfId="23950"/>
    <cellStyle name="20% - Акцент5 4 3 3 2" xfId="23951"/>
    <cellStyle name="20% - Акцент5 4 3 3 2 2" xfId="23952"/>
    <cellStyle name="20% - Акцент5 4 3 3 2 3" xfId="23953"/>
    <cellStyle name="20% - Акцент5 4 3 3 3" xfId="23954"/>
    <cellStyle name="20% - Акцент5 4 3 3 4" xfId="23955"/>
    <cellStyle name="20% - Акцент5 4 3 3 5" xfId="23956"/>
    <cellStyle name="20% - Акцент5 4 3 3 6" xfId="23957"/>
    <cellStyle name="20% - Акцент5 4 3 3 7" xfId="23958"/>
    <cellStyle name="20% - Акцент5 4 3 4" xfId="23959"/>
    <cellStyle name="20% - Акцент5 4 3 4 2" xfId="23960"/>
    <cellStyle name="20% - Акцент5 4 3 4 2 2" xfId="23961"/>
    <cellStyle name="20% - Акцент5 4 3 4 2 3" xfId="23962"/>
    <cellStyle name="20% - Акцент5 4 3 4 3" xfId="23963"/>
    <cellStyle name="20% - Акцент5 4 3 4 4" xfId="23964"/>
    <cellStyle name="20% - Акцент5 4 3 4 5" xfId="23965"/>
    <cellStyle name="20% - Акцент5 4 3 4 6" xfId="23966"/>
    <cellStyle name="20% - Акцент5 4 3 4 7" xfId="23967"/>
    <cellStyle name="20% - Акцент5 4 3 5" xfId="23968"/>
    <cellStyle name="20% - Акцент5 4 3 5 2" xfId="23969"/>
    <cellStyle name="20% - Акцент5 4 3 5 3" xfId="23970"/>
    <cellStyle name="20% - Акцент5 4 3 6" xfId="23971"/>
    <cellStyle name="20% - Акцент5 4 3 7" xfId="23972"/>
    <cellStyle name="20% - Акцент5 4 3 8" xfId="23973"/>
    <cellStyle name="20% - Акцент5 4 3 9" xfId="23974"/>
    <cellStyle name="20% - Акцент5 4 4" xfId="23975"/>
    <cellStyle name="20% - Акцент5 4 4 10" xfId="23976"/>
    <cellStyle name="20% - Акцент5 4 4 11" xfId="23977"/>
    <cellStyle name="20% - Акцент5 4 4 2" xfId="23978"/>
    <cellStyle name="20% - Акцент5 4 4 2 2" xfId="23979"/>
    <cellStyle name="20% - Акцент5 4 4 2 2 2" xfId="23980"/>
    <cellStyle name="20% - Акцент5 4 4 2 2 2 2" xfId="23981"/>
    <cellStyle name="20% - Акцент5 4 4 2 2 3" xfId="23982"/>
    <cellStyle name="20% - Акцент5 4 4 2 2 4" xfId="23983"/>
    <cellStyle name="20% - Акцент5 4 4 2 2 5" xfId="23984"/>
    <cellStyle name="20% - Акцент5 4 4 2 2 6" xfId="23985"/>
    <cellStyle name="20% - Акцент5 4 4 2 2 7" xfId="23986"/>
    <cellStyle name="20% - Акцент5 4 4 2 3" xfId="23987"/>
    <cellStyle name="20% - Акцент5 4 4 2 3 2" xfId="23988"/>
    <cellStyle name="20% - Акцент5 4 4 2 4" xfId="23989"/>
    <cellStyle name="20% - Акцент5 4 4 2 5" xfId="23990"/>
    <cellStyle name="20% - Акцент5 4 4 2 6" xfId="23991"/>
    <cellStyle name="20% - Акцент5 4 4 2 7" xfId="23992"/>
    <cellStyle name="20% - Акцент5 4 4 2 8" xfId="23993"/>
    <cellStyle name="20% - Акцент5 4 4 2 9" xfId="23994"/>
    <cellStyle name="20% - Акцент5 4 4 3" xfId="23995"/>
    <cellStyle name="20% - Акцент5 4 4 3 2" xfId="23996"/>
    <cellStyle name="20% - Акцент5 4 4 3 2 2" xfId="23997"/>
    <cellStyle name="20% - Акцент5 4 4 3 2 3" xfId="23998"/>
    <cellStyle name="20% - Акцент5 4 4 3 3" xfId="23999"/>
    <cellStyle name="20% - Акцент5 4 4 3 4" xfId="24000"/>
    <cellStyle name="20% - Акцент5 4 4 3 5" xfId="24001"/>
    <cellStyle name="20% - Акцент5 4 4 3 6" xfId="24002"/>
    <cellStyle name="20% - Акцент5 4 4 3 7" xfId="24003"/>
    <cellStyle name="20% - Акцент5 4 4 4" xfId="24004"/>
    <cellStyle name="20% - Акцент5 4 4 4 2" xfId="24005"/>
    <cellStyle name="20% - Акцент5 4 4 4 2 2" xfId="24006"/>
    <cellStyle name="20% - Акцент5 4 4 4 2 3" xfId="24007"/>
    <cellStyle name="20% - Акцент5 4 4 4 3" xfId="24008"/>
    <cellStyle name="20% - Акцент5 4 4 4 4" xfId="24009"/>
    <cellStyle name="20% - Акцент5 4 4 4 5" xfId="24010"/>
    <cellStyle name="20% - Акцент5 4 4 4 6" xfId="24011"/>
    <cellStyle name="20% - Акцент5 4 4 4 7" xfId="24012"/>
    <cellStyle name="20% - Акцент5 4 4 5" xfId="24013"/>
    <cellStyle name="20% - Акцент5 4 4 5 2" xfId="24014"/>
    <cellStyle name="20% - Акцент5 4 4 5 3" xfId="24015"/>
    <cellStyle name="20% - Акцент5 4 4 6" xfId="24016"/>
    <cellStyle name="20% - Акцент5 4 4 7" xfId="24017"/>
    <cellStyle name="20% - Акцент5 4 4 8" xfId="24018"/>
    <cellStyle name="20% - Акцент5 4 4 9" xfId="24019"/>
    <cellStyle name="20% - Акцент5 4 5" xfId="24020"/>
    <cellStyle name="20% - Акцент5 4 5 2" xfId="24021"/>
    <cellStyle name="20% - Акцент5 4 5 2 2" xfId="24022"/>
    <cellStyle name="20% - Акцент5 4 5 2 2 2" xfId="24023"/>
    <cellStyle name="20% - Акцент5 4 5 2 3" xfId="24024"/>
    <cellStyle name="20% - Акцент5 4 5 2 4" xfId="24025"/>
    <cellStyle name="20% - Акцент5 4 5 2 5" xfId="24026"/>
    <cellStyle name="20% - Акцент5 4 5 2 6" xfId="24027"/>
    <cellStyle name="20% - Акцент5 4 5 2 7" xfId="24028"/>
    <cellStyle name="20% - Акцент5 4 5 3" xfId="24029"/>
    <cellStyle name="20% - Акцент5 4 5 3 2" xfId="24030"/>
    <cellStyle name="20% - Акцент5 4 5 4" xfId="24031"/>
    <cellStyle name="20% - Акцент5 4 5 5" xfId="24032"/>
    <cellStyle name="20% - Акцент5 4 5 6" xfId="24033"/>
    <cellStyle name="20% - Акцент5 4 5 7" xfId="24034"/>
    <cellStyle name="20% - Акцент5 4 5 8" xfId="24035"/>
    <cellStyle name="20% - Акцент5 4 5 9" xfId="24036"/>
    <cellStyle name="20% - Акцент5 4 6" xfId="24037"/>
    <cellStyle name="20% - Акцент5 4 7" xfId="24038"/>
    <cellStyle name="20% - Акцент5 4 7 2" xfId="24039"/>
    <cellStyle name="20% - Акцент5 4 7 2 2" xfId="24040"/>
    <cellStyle name="20% - Акцент5 4 7 2 3" xfId="24041"/>
    <cellStyle name="20% - Акцент5 4 7 3" xfId="24042"/>
    <cellStyle name="20% - Акцент5 4 7 4" xfId="24043"/>
    <cellStyle name="20% - Акцент5 4 7 5" xfId="24044"/>
    <cellStyle name="20% - Акцент5 4 7 6" xfId="24045"/>
    <cellStyle name="20% - Акцент5 4 7 7" xfId="24046"/>
    <cellStyle name="20% - Акцент5 4 8" xfId="24047"/>
    <cellStyle name="20% - Акцент5 4 8 2" xfId="24048"/>
    <cellStyle name="20% - Акцент5 4 8 2 2" xfId="24049"/>
    <cellStyle name="20% - Акцент5 4 8 3" xfId="24050"/>
    <cellStyle name="20% - Акцент5 4 8 4" xfId="24051"/>
    <cellStyle name="20% - Акцент5 4 8 5" xfId="24052"/>
    <cellStyle name="20% - Акцент5 4 8 6" xfId="24053"/>
    <cellStyle name="20% - Акцент5 4 8 7" xfId="24054"/>
    <cellStyle name="20% - Акцент5 4 9" xfId="24055"/>
    <cellStyle name="20% - Акцент5 5" xfId="24056"/>
    <cellStyle name="20% - Акцент5 5 2" xfId="24057"/>
    <cellStyle name="20% - Акцент5 5 3" xfId="24058"/>
    <cellStyle name="20% - Акцент5 5 3 2" xfId="24059"/>
    <cellStyle name="20% - Акцент5 5 3 2 2" xfId="24060"/>
    <cellStyle name="20% - Акцент5 5 3 2 3" xfId="24061"/>
    <cellStyle name="20% - Акцент5 5 3 3" xfId="24062"/>
    <cellStyle name="20% - Акцент5 5 3 4" xfId="24063"/>
    <cellStyle name="20% - Акцент5 5 3 5" xfId="24064"/>
    <cellStyle name="20% - Акцент5 5 3 6" xfId="24065"/>
    <cellStyle name="20% - Акцент5 5 3 7" xfId="24066"/>
    <cellStyle name="20% - Акцент5 5 4" xfId="24067"/>
    <cellStyle name="20% - Акцент5 5 4 2" xfId="24068"/>
    <cellStyle name="20% - Акцент5 5 4 2 2" xfId="24069"/>
    <cellStyle name="20% - Акцент5 5 4 3" xfId="24070"/>
    <cellStyle name="20% - Акцент5 5 4 4" xfId="24071"/>
    <cellStyle name="20% - Акцент5 5 4 5" xfId="24072"/>
    <cellStyle name="20% - Акцент5 5 4 6" xfId="24073"/>
    <cellStyle name="20% - Акцент5 5 4 7" xfId="24074"/>
    <cellStyle name="20% - Акцент5 5 5" xfId="24075"/>
    <cellStyle name="20% - Акцент5 6" xfId="24076"/>
    <cellStyle name="20% - Акцент5 6 2" xfId="24077"/>
    <cellStyle name="20% - Акцент5 6 2 2" xfId="24078"/>
    <cellStyle name="20% - Акцент5 6 3" xfId="24079"/>
    <cellStyle name="20% - Акцент5 6 4" xfId="24080"/>
    <cellStyle name="20% - Акцент5 6 5" xfId="24081"/>
    <cellStyle name="20% - Акцент5 6 6" xfId="24082"/>
    <cellStyle name="20% - Акцент5 6 7" xfId="24083"/>
    <cellStyle name="20% - Акцент5 7" xfId="24084"/>
    <cellStyle name="20% - Акцент5 8" xfId="24085"/>
    <cellStyle name="20% - Акцент5 9" xfId="24086"/>
    <cellStyle name="20% - Акцент6 2" xfId="24087"/>
    <cellStyle name="20% - Акцент6 2 10" xfId="24088"/>
    <cellStyle name="20% - Акцент6 2 10 10" xfId="24089"/>
    <cellStyle name="20% - Акцент6 2 10 2" xfId="24090"/>
    <cellStyle name="20% - Акцент6 2 10 2 2" xfId="24091"/>
    <cellStyle name="20% - Акцент6 2 10 2 2 2" xfId="24092"/>
    <cellStyle name="20% - Акцент6 2 10 2 2 2 2" xfId="24093"/>
    <cellStyle name="20% - Акцент6 2 10 2 2 3" xfId="24094"/>
    <cellStyle name="20% - Акцент6 2 10 2 2 4" xfId="24095"/>
    <cellStyle name="20% - Акцент6 2 10 2 2 5" xfId="24096"/>
    <cellStyle name="20% - Акцент6 2 10 2 2 6" xfId="24097"/>
    <cellStyle name="20% - Акцент6 2 10 2 2 7" xfId="24098"/>
    <cellStyle name="20% - Акцент6 2 10 2 3" xfId="24099"/>
    <cellStyle name="20% - Акцент6 2 10 2 3 2" xfId="24100"/>
    <cellStyle name="20% - Акцент6 2 10 2 4" xfId="24101"/>
    <cellStyle name="20% - Акцент6 2 10 2 5" xfId="24102"/>
    <cellStyle name="20% - Акцент6 2 10 2 6" xfId="24103"/>
    <cellStyle name="20% - Акцент6 2 10 2 7" xfId="24104"/>
    <cellStyle name="20% - Акцент6 2 10 2 8" xfId="24105"/>
    <cellStyle name="20% - Акцент6 2 10 2 9" xfId="24106"/>
    <cellStyle name="20% - Акцент6 2 10 3" xfId="24107"/>
    <cellStyle name="20% - Акцент6 2 10 3 2" xfId="24108"/>
    <cellStyle name="20% - Акцент6 2 10 3 2 2" xfId="24109"/>
    <cellStyle name="20% - Акцент6 2 10 3 3" xfId="24110"/>
    <cellStyle name="20% - Акцент6 2 10 3 4" xfId="24111"/>
    <cellStyle name="20% - Акцент6 2 10 3 5" xfId="24112"/>
    <cellStyle name="20% - Акцент6 2 10 3 6" xfId="24113"/>
    <cellStyle name="20% - Акцент6 2 10 3 7" xfId="24114"/>
    <cellStyle name="20% - Акцент6 2 10 4" xfId="24115"/>
    <cellStyle name="20% - Акцент6 2 10 4 2" xfId="24116"/>
    <cellStyle name="20% - Акцент6 2 10 5" xfId="24117"/>
    <cellStyle name="20% - Акцент6 2 10 6" xfId="24118"/>
    <cellStyle name="20% - Акцент6 2 10 7" xfId="24119"/>
    <cellStyle name="20% - Акцент6 2 10 8" xfId="24120"/>
    <cellStyle name="20% - Акцент6 2 10 9" xfId="24121"/>
    <cellStyle name="20% - Акцент6 2 11" xfId="24122"/>
    <cellStyle name="20% - Акцент6 2 11 2" xfId="24123"/>
    <cellStyle name="20% - Акцент6 2 11 2 2" xfId="24124"/>
    <cellStyle name="20% - Акцент6 2 11 2 2 2" xfId="24125"/>
    <cellStyle name="20% - Акцент6 2 11 2 3" xfId="24126"/>
    <cellStyle name="20% - Акцент6 2 11 2 4" xfId="24127"/>
    <cellStyle name="20% - Акцент6 2 11 2 5" xfId="24128"/>
    <cellStyle name="20% - Акцент6 2 11 2 6" xfId="24129"/>
    <cellStyle name="20% - Акцент6 2 11 2 7" xfId="24130"/>
    <cellStyle name="20% - Акцент6 2 11 3" xfId="24131"/>
    <cellStyle name="20% - Акцент6 2 11 3 2" xfId="24132"/>
    <cellStyle name="20% - Акцент6 2 11 4" xfId="24133"/>
    <cellStyle name="20% - Акцент6 2 11 5" xfId="24134"/>
    <cellStyle name="20% - Акцент6 2 11 6" xfId="24135"/>
    <cellStyle name="20% - Акцент6 2 11 7" xfId="24136"/>
    <cellStyle name="20% - Акцент6 2 11 8" xfId="24137"/>
    <cellStyle name="20% - Акцент6 2 11 9" xfId="24138"/>
    <cellStyle name="20% - Акцент6 2 12" xfId="24139"/>
    <cellStyle name="20% - Акцент6 2 12 2" xfId="24140"/>
    <cellStyle name="20% - Акцент6 2 12 2 2" xfId="24141"/>
    <cellStyle name="20% - Акцент6 2 12 2 2 2" xfId="24142"/>
    <cellStyle name="20% - Акцент6 2 12 2 3" xfId="24143"/>
    <cellStyle name="20% - Акцент6 2 12 2 4" xfId="24144"/>
    <cellStyle name="20% - Акцент6 2 12 2 5" xfId="24145"/>
    <cellStyle name="20% - Акцент6 2 12 2 6" xfId="24146"/>
    <cellStyle name="20% - Акцент6 2 12 2 7" xfId="24147"/>
    <cellStyle name="20% - Акцент6 2 12 3" xfId="24148"/>
    <cellStyle name="20% - Акцент6 2 12 3 2" xfId="24149"/>
    <cellStyle name="20% - Акцент6 2 12 4" xfId="24150"/>
    <cellStyle name="20% - Акцент6 2 12 5" xfId="24151"/>
    <cellStyle name="20% - Акцент6 2 12 6" xfId="24152"/>
    <cellStyle name="20% - Акцент6 2 12 7" xfId="24153"/>
    <cellStyle name="20% - Акцент6 2 12 8" xfId="24154"/>
    <cellStyle name="20% - Акцент6 2 12 9" xfId="24155"/>
    <cellStyle name="20% - Акцент6 2 13" xfId="24156"/>
    <cellStyle name="20% - Акцент6 2 13 2" xfId="24157"/>
    <cellStyle name="20% - Акцент6 2 13 2 2" xfId="24158"/>
    <cellStyle name="20% - Акцент6 2 13 2 2 2" xfId="24159"/>
    <cellStyle name="20% - Акцент6 2 13 2 3" xfId="24160"/>
    <cellStyle name="20% - Акцент6 2 13 2 4" xfId="24161"/>
    <cellStyle name="20% - Акцент6 2 13 2 5" xfId="24162"/>
    <cellStyle name="20% - Акцент6 2 13 2 6" xfId="24163"/>
    <cellStyle name="20% - Акцент6 2 13 2 7" xfId="24164"/>
    <cellStyle name="20% - Акцент6 2 13 3" xfId="24165"/>
    <cellStyle name="20% - Акцент6 2 13 3 2" xfId="24166"/>
    <cellStyle name="20% - Акцент6 2 13 4" xfId="24167"/>
    <cellStyle name="20% - Акцент6 2 13 5" xfId="24168"/>
    <cellStyle name="20% - Акцент6 2 13 6" xfId="24169"/>
    <cellStyle name="20% - Акцент6 2 13 7" xfId="24170"/>
    <cellStyle name="20% - Акцент6 2 13 8" xfId="24171"/>
    <cellStyle name="20% - Акцент6 2 13 9" xfId="24172"/>
    <cellStyle name="20% - Акцент6 2 14" xfId="24173"/>
    <cellStyle name="20% - Акцент6 2 14 2" xfId="24174"/>
    <cellStyle name="20% - Акцент6 2 14 2 2" xfId="24175"/>
    <cellStyle name="20% - Акцент6 2 14 2 2 2" xfId="24176"/>
    <cellStyle name="20% - Акцент6 2 14 2 3" xfId="24177"/>
    <cellStyle name="20% - Акцент6 2 14 2 4" xfId="24178"/>
    <cellStyle name="20% - Акцент6 2 14 2 5" xfId="24179"/>
    <cellStyle name="20% - Акцент6 2 14 2 6" xfId="24180"/>
    <cellStyle name="20% - Акцент6 2 14 2 7" xfId="24181"/>
    <cellStyle name="20% - Акцент6 2 14 3" xfId="24182"/>
    <cellStyle name="20% - Акцент6 2 14 3 2" xfId="24183"/>
    <cellStyle name="20% - Акцент6 2 14 4" xfId="24184"/>
    <cellStyle name="20% - Акцент6 2 14 5" xfId="24185"/>
    <cellStyle name="20% - Акцент6 2 14 6" xfId="24186"/>
    <cellStyle name="20% - Акцент6 2 14 7" xfId="24187"/>
    <cellStyle name="20% - Акцент6 2 14 8" xfId="24188"/>
    <cellStyle name="20% - Акцент6 2 14 9" xfId="24189"/>
    <cellStyle name="20% - Акцент6 2 15" xfId="24190"/>
    <cellStyle name="20% - Акцент6 2 15 2" xfId="24191"/>
    <cellStyle name="20% - Акцент6 2 15 2 2" xfId="24192"/>
    <cellStyle name="20% - Акцент6 2 15 2 3" xfId="24193"/>
    <cellStyle name="20% - Акцент6 2 15 3" xfId="24194"/>
    <cellStyle name="20% - Акцент6 2 15 4" xfId="24195"/>
    <cellStyle name="20% - Акцент6 2 15 5" xfId="24196"/>
    <cellStyle name="20% - Акцент6 2 15 6" xfId="24197"/>
    <cellStyle name="20% - Акцент6 2 15 7" xfId="24198"/>
    <cellStyle name="20% - Акцент6 2 16" xfId="24199"/>
    <cellStyle name="20% - Акцент6 2 16 2" xfId="24200"/>
    <cellStyle name="20% - Акцент6 2 16 2 2" xfId="24201"/>
    <cellStyle name="20% - Акцент6 2 16 3" xfId="24202"/>
    <cellStyle name="20% - Акцент6 2 16 3 2" xfId="24203"/>
    <cellStyle name="20% - Акцент6 2 16 4" xfId="24204"/>
    <cellStyle name="20% - Акцент6 2 16 5" xfId="24205"/>
    <cellStyle name="20% - Акцент6 2 16 6" xfId="24206"/>
    <cellStyle name="20% - Акцент6 2 16 7" xfId="24207"/>
    <cellStyle name="20% - Акцент6 2 17" xfId="24208"/>
    <cellStyle name="20% - Акцент6 2 17 2" xfId="24209"/>
    <cellStyle name="20% - Акцент6 2 18" xfId="24210"/>
    <cellStyle name="20% - Акцент6 2 18 2" xfId="24211"/>
    <cellStyle name="20% - Акцент6 2 19" xfId="24212"/>
    <cellStyle name="20% - Акцент6 2 2" xfId="24213"/>
    <cellStyle name="20% - Акцент6 2 2 10" xfId="24214"/>
    <cellStyle name="20% - Акцент6 2 2 10 2" xfId="24215"/>
    <cellStyle name="20% - Акцент6 2 2 10 2 2" xfId="24216"/>
    <cellStyle name="20% - Акцент6 2 2 10 2 2 2" xfId="24217"/>
    <cellStyle name="20% - Акцент6 2 2 10 2 3" xfId="24218"/>
    <cellStyle name="20% - Акцент6 2 2 10 2 4" xfId="24219"/>
    <cellStyle name="20% - Акцент6 2 2 10 2 5" xfId="24220"/>
    <cellStyle name="20% - Акцент6 2 2 10 2 6" xfId="24221"/>
    <cellStyle name="20% - Акцент6 2 2 10 2 7" xfId="24222"/>
    <cellStyle name="20% - Акцент6 2 2 10 3" xfId="24223"/>
    <cellStyle name="20% - Акцент6 2 2 10 3 2" xfId="24224"/>
    <cellStyle name="20% - Акцент6 2 2 10 4" xfId="24225"/>
    <cellStyle name="20% - Акцент6 2 2 10 5" xfId="24226"/>
    <cellStyle name="20% - Акцент6 2 2 10 6" xfId="24227"/>
    <cellStyle name="20% - Акцент6 2 2 10 7" xfId="24228"/>
    <cellStyle name="20% - Акцент6 2 2 10 8" xfId="24229"/>
    <cellStyle name="20% - Акцент6 2 2 10 9" xfId="24230"/>
    <cellStyle name="20% - Акцент6 2 2 11" xfId="24231"/>
    <cellStyle name="20% - Акцент6 2 2 11 2" xfId="24232"/>
    <cellStyle name="20% - Акцент6 2 2 11 2 2" xfId="24233"/>
    <cellStyle name="20% - Акцент6 2 2 11 2 2 2" xfId="24234"/>
    <cellStyle name="20% - Акцент6 2 2 11 2 3" xfId="24235"/>
    <cellStyle name="20% - Акцент6 2 2 11 2 4" xfId="24236"/>
    <cellStyle name="20% - Акцент6 2 2 11 2 5" xfId="24237"/>
    <cellStyle name="20% - Акцент6 2 2 11 2 6" xfId="24238"/>
    <cellStyle name="20% - Акцент6 2 2 11 2 7" xfId="24239"/>
    <cellStyle name="20% - Акцент6 2 2 11 3" xfId="24240"/>
    <cellStyle name="20% - Акцент6 2 2 11 3 2" xfId="24241"/>
    <cellStyle name="20% - Акцент6 2 2 11 4" xfId="24242"/>
    <cellStyle name="20% - Акцент6 2 2 11 5" xfId="24243"/>
    <cellStyle name="20% - Акцент6 2 2 11 6" xfId="24244"/>
    <cellStyle name="20% - Акцент6 2 2 11 7" xfId="24245"/>
    <cellStyle name="20% - Акцент6 2 2 11 8" xfId="24246"/>
    <cellStyle name="20% - Акцент6 2 2 11 9" xfId="24247"/>
    <cellStyle name="20% - Акцент6 2 2 12" xfId="24248"/>
    <cellStyle name="20% - Акцент6 2 2 12 2" xfId="24249"/>
    <cellStyle name="20% - Акцент6 2 2 12 2 2" xfId="24250"/>
    <cellStyle name="20% - Акцент6 2 2 12 2 2 2" xfId="24251"/>
    <cellStyle name="20% - Акцент6 2 2 12 2 3" xfId="24252"/>
    <cellStyle name="20% - Акцент6 2 2 12 2 4" xfId="24253"/>
    <cellStyle name="20% - Акцент6 2 2 12 2 5" xfId="24254"/>
    <cellStyle name="20% - Акцент6 2 2 12 2 6" xfId="24255"/>
    <cellStyle name="20% - Акцент6 2 2 12 2 7" xfId="24256"/>
    <cellStyle name="20% - Акцент6 2 2 12 3" xfId="24257"/>
    <cellStyle name="20% - Акцент6 2 2 12 3 2" xfId="24258"/>
    <cellStyle name="20% - Акцент6 2 2 12 4" xfId="24259"/>
    <cellStyle name="20% - Акцент6 2 2 12 5" xfId="24260"/>
    <cellStyle name="20% - Акцент6 2 2 12 6" xfId="24261"/>
    <cellStyle name="20% - Акцент6 2 2 12 7" xfId="24262"/>
    <cellStyle name="20% - Акцент6 2 2 12 8" xfId="24263"/>
    <cellStyle name="20% - Акцент6 2 2 12 9" xfId="24264"/>
    <cellStyle name="20% - Акцент6 2 2 13" xfId="24265"/>
    <cellStyle name="20% - Акцент6 2 2 13 2" xfId="24266"/>
    <cellStyle name="20% - Акцент6 2 2 13 2 2" xfId="24267"/>
    <cellStyle name="20% - Акцент6 2 2 13 2 2 2" xfId="24268"/>
    <cellStyle name="20% - Акцент6 2 2 13 2 3" xfId="24269"/>
    <cellStyle name="20% - Акцент6 2 2 13 2 4" xfId="24270"/>
    <cellStyle name="20% - Акцент6 2 2 13 2 5" xfId="24271"/>
    <cellStyle name="20% - Акцент6 2 2 13 2 6" xfId="24272"/>
    <cellStyle name="20% - Акцент6 2 2 13 2 7" xfId="24273"/>
    <cellStyle name="20% - Акцент6 2 2 13 3" xfId="24274"/>
    <cellStyle name="20% - Акцент6 2 2 13 3 2" xfId="24275"/>
    <cellStyle name="20% - Акцент6 2 2 13 4" xfId="24276"/>
    <cellStyle name="20% - Акцент6 2 2 13 5" xfId="24277"/>
    <cellStyle name="20% - Акцент6 2 2 13 6" xfId="24278"/>
    <cellStyle name="20% - Акцент6 2 2 13 7" xfId="24279"/>
    <cellStyle name="20% - Акцент6 2 2 13 8" xfId="24280"/>
    <cellStyle name="20% - Акцент6 2 2 13 9" xfId="24281"/>
    <cellStyle name="20% - Акцент6 2 2 14" xfId="24282"/>
    <cellStyle name="20% - Акцент6 2 2 14 2" xfId="24283"/>
    <cellStyle name="20% - Акцент6 2 2 14 2 2" xfId="24284"/>
    <cellStyle name="20% - Акцент6 2 2 14 2 3" xfId="24285"/>
    <cellStyle name="20% - Акцент6 2 2 14 3" xfId="24286"/>
    <cellStyle name="20% - Акцент6 2 2 14 4" xfId="24287"/>
    <cellStyle name="20% - Акцент6 2 2 14 5" xfId="24288"/>
    <cellStyle name="20% - Акцент6 2 2 14 6" xfId="24289"/>
    <cellStyle name="20% - Акцент6 2 2 14 7" xfId="24290"/>
    <cellStyle name="20% - Акцент6 2 2 15" xfId="24291"/>
    <cellStyle name="20% - Акцент6 2 2 15 2" xfId="24292"/>
    <cellStyle name="20% - Акцент6 2 2 15 2 2" xfId="24293"/>
    <cellStyle name="20% - Акцент6 2 2 15 2 3" xfId="24294"/>
    <cellStyle name="20% - Акцент6 2 2 15 3" xfId="24295"/>
    <cellStyle name="20% - Акцент6 2 2 15 4" xfId="24296"/>
    <cellStyle name="20% - Акцент6 2 2 15 5" xfId="24297"/>
    <cellStyle name="20% - Акцент6 2 2 15 6" xfId="24298"/>
    <cellStyle name="20% - Акцент6 2 2 15 7" xfId="24299"/>
    <cellStyle name="20% - Акцент6 2 2 16" xfId="24300"/>
    <cellStyle name="20% - Акцент6 2 2 16 2" xfId="24301"/>
    <cellStyle name="20% - Акцент6 2 2 16 3" xfId="24302"/>
    <cellStyle name="20% - Акцент6 2 2 17" xfId="24303"/>
    <cellStyle name="20% - Акцент6 2 2 18" xfId="24304"/>
    <cellStyle name="20% - Акцент6 2 2 19" xfId="24305"/>
    <cellStyle name="20% - Акцент6 2 2 2" xfId="24306"/>
    <cellStyle name="20% - Акцент6 2 2 2 10" xfId="24307"/>
    <cellStyle name="20% - Акцент6 2 2 2 10 2" xfId="24308"/>
    <cellStyle name="20% - Акцент6 2 2 2 10 2 2" xfId="24309"/>
    <cellStyle name="20% - Акцент6 2 2 2 10 2 2 2" xfId="24310"/>
    <cellStyle name="20% - Акцент6 2 2 2 10 2 3" xfId="24311"/>
    <cellStyle name="20% - Акцент6 2 2 2 10 2 4" xfId="24312"/>
    <cellStyle name="20% - Акцент6 2 2 2 10 2 5" xfId="24313"/>
    <cellStyle name="20% - Акцент6 2 2 2 10 2 6" xfId="24314"/>
    <cellStyle name="20% - Акцент6 2 2 2 10 2 7" xfId="24315"/>
    <cellStyle name="20% - Акцент6 2 2 2 10 3" xfId="24316"/>
    <cellStyle name="20% - Акцент6 2 2 2 10 3 2" xfId="24317"/>
    <cellStyle name="20% - Акцент6 2 2 2 10 4" xfId="24318"/>
    <cellStyle name="20% - Акцент6 2 2 2 10 5" xfId="24319"/>
    <cellStyle name="20% - Акцент6 2 2 2 10 6" xfId="24320"/>
    <cellStyle name="20% - Акцент6 2 2 2 10 7" xfId="24321"/>
    <cellStyle name="20% - Акцент6 2 2 2 10 8" xfId="24322"/>
    <cellStyle name="20% - Акцент6 2 2 2 10 9" xfId="24323"/>
    <cellStyle name="20% - Акцент6 2 2 2 11" xfId="24324"/>
    <cellStyle name="20% - Акцент6 2 2 2 11 2" xfId="24325"/>
    <cellStyle name="20% - Акцент6 2 2 2 11 2 2" xfId="24326"/>
    <cellStyle name="20% - Акцент6 2 2 2 11 2 3" xfId="24327"/>
    <cellStyle name="20% - Акцент6 2 2 2 11 3" xfId="24328"/>
    <cellStyle name="20% - Акцент6 2 2 2 11 4" xfId="24329"/>
    <cellStyle name="20% - Акцент6 2 2 2 11 5" xfId="24330"/>
    <cellStyle name="20% - Акцент6 2 2 2 11 6" xfId="24331"/>
    <cellStyle name="20% - Акцент6 2 2 2 11 7" xfId="24332"/>
    <cellStyle name="20% - Акцент6 2 2 2 12" xfId="24333"/>
    <cellStyle name="20% - Акцент6 2 2 2 12 2" xfId="24334"/>
    <cellStyle name="20% - Акцент6 2 2 2 12 2 2" xfId="24335"/>
    <cellStyle name="20% - Акцент6 2 2 2 12 2 3" xfId="24336"/>
    <cellStyle name="20% - Акцент6 2 2 2 12 3" xfId="24337"/>
    <cellStyle name="20% - Акцент6 2 2 2 12 4" xfId="24338"/>
    <cellStyle name="20% - Акцент6 2 2 2 12 5" xfId="24339"/>
    <cellStyle name="20% - Акцент6 2 2 2 12 6" xfId="24340"/>
    <cellStyle name="20% - Акцент6 2 2 2 12 7" xfId="24341"/>
    <cellStyle name="20% - Акцент6 2 2 2 13" xfId="24342"/>
    <cellStyle name="20% - Акцент6 2 2 2 13 2" xfId="24343"/>
    <cellStyle name="20% - Акцент6 2 2 2 13 3" xfId="24344"/>
    <cellStyle name="20% - Акцент6 2 2 2 14" xfId="24345"/>
    <cellStyle name="20% - Акцент6 2 2 2 15" xfId="24346"/>
    <cellStyle name="20% - Акцент6 2 2 2 16" xfId="24347"/>
    <cellStyle name="20% - Акцент6 2 2 2 17" xfId="24348"/>
    <cellStyle name="20% - Акцент6 2 2 2 18" xfId="24349"/>
    <cellStyle name="20% - Акцент6 2 2 2 19" xfId="24350"/>
    <cellStyle name="20% - Акцент6 2 2 2 2" xfId="24351"/>
    <cellStyle name="20% - Акцент6 2 2 2 2 10" xfId="24352"/>
    <cellStyle name="20% - Акцент6 2 2 2 2 11" xfId="24353"/>
    <cellStyle name="20% - Акцент6 2 2 2 2 12" xfId="24354"/>
    <cellStyle name="20% - Акцент6 2 2 2 2 13" xfId="24355"/>
    <cellStyle name="20% - Акцент6 2 2 2 2 14" xfId="24356"/>
    <cellStyle name="20% - Акцент6 2 2 2 2 15" xfId="24357"/>
    <cellStyle name="20% - Акцент6 2 2 2 2 2" xfId="24358"/>
    <cellStyle name="20% - Акцент6 2 2 2 2 2 10" xfId="24359"/>
    <cellStyle name="20% - Акцент6 2 2 2 2 2 2" xfId="24360"/>
    <cellStyle name="20% - Акцент6 2 2 2 2 2 2 2" xfId="24361"/>
    <cellStyle name="20% - Акцент6 2 2 2 2 2 2 2 2" xfId="24362"/>
    <cellStyle name="20% - Акцент6 2 2 2 2 2 2 2 2 2" xfId="24363"/>
    <cellStyle name="20% - Акцент6 2 2 2 2 2 2 2 3" xfId="24364"/>
    <cellStyle name="20% - Акцент6 2 2 2 2 2 2 2 4" xfId="24365"/>
    <cellStyle name="20% - Акцент6 2 2 2 2 2 2 2 5" xfId="24366"/>
    <cellStyle name="20% - Акцент6 2 2 2 2 2 2 2 6" xfId="24367"/>
    <cellStyle name="20% - Акцент6 2 2 2 2 2 2 2 7" xfId="24368"/>
    <cellStyle name="20% - Акцент6 2 2 2 2 2 2 3" xfId="24369"/>
    <cellStyle name="20% - Акцент6 2 2 2 2 2 2 3 2" xfId="24370"/>
    <cellStyle name="20% - Акцент6 2 2 2 2 2 2 4" xfId="24371"/>
    <cellStyle name="20% - Акцент6 2 2 2 2 2 2 5" xfId="24372"/>
    <cellStyle name="20% - Акцент6 2 2 2 2 2 2 6" xfId="24373"/>
    <cellStyle name="20% - Акцент6 2 2 2 2 2 2 7" xfId="24374"/>
    <cellStyle name="20% - Акцент6 2 2 2 2 2 2 8" xfId="24375"/>
    <cellStyle name="20% - Акцент6 2 2 2 2 2 2 9" xfId="24376"/>
    <cellStyle name="20% - Акцент6 2 2 2 2 2 3" xfId="24377"/>
    <cellStyle name="20% - Акцент6 2 2 2 2 2 3 2" xfId="24378"/>
    <cellStyle name="20% - Акцент6 2 2 2 2 2 3 2 2" xfId="24379"/>
    <cellStyle name="20% - Акцент6 2 2 2 2 2 3 3" xfId="24380"/>
    <cellStyle name="20% - Акцент6 2 2 2 2 2 3 4" xfId="24381"/>
    <cellStyle name="20% - Акцент6 2 2 2 2 2 3 5" xfId="24382"/>
    <cellStyle name="20% - Акцент6 2 2 2 2 2 3 6" xfId="24383"/>
    <cellStyle name="20% - Акцент6 2 2 2 2 2 3 7" xfId="24384"/>
    <cellStyle name="20% - Акцент6 2 2 2 2 2 4" xfId="24385"/>
    <cellStyle name="20% - Акцент6 2 2 2 2 2 4 2" xfId="24386"/>
    <cellStyle name="20% - Акцент6 2 2 2 2 2 5" xfId="24387"/>
    <cellStyle name="20% - Акцент6 2 2 2 2 2 6" xfId="24388"/>
    <cellStyle name="20% - Акцент6 2 2 2 2 2 7" xfId="24389"/>
    <cellStyle name="20% - Акцент6 2 2 2 2 2 8" xfId="24390"/>
    <cellStyle name="20% - Акцент6 2 2 2 2 2 9" xfId="24391"/>
    <cellStyle name="20% - Акцент6 2 2 2 2 3" xfId="24392"/>
    <cellStyle name="20% - Акцент6 2 2 2 2 3 10" xfId="24393"/>
    <cellStyle name="20% - Акцент6 2 2 2 2 3 2" xfId="24394"/>
    <cellStyle name="20% - Акцент6 2 2 2 2 3 2 2" xfId="24395"/>
    <cellStyle name="20% - Акцент6 2 2 2 2 3 2 2 2" xfId="24396"/>
    <cellStyle name="20% - Акцент6 2 2 2 2 3 2 2 2 2" xfId="24397"/>
    <cellStyle name="20% - Акцент6 2 2 2 2 3 2 2 3" xfId="24398"/>
    <cellStyle name="20% - Акцент6 2 2 2 2 3 2 2 4" xfId="24399"/>
    <cellStyle name="20% - Акцент6 2 2 2 2 3 2 2 5" xfId="24400"/>
    <cellStyle name="20% - Акцент6 2 2 2 2 3 2 2 6" xfId="24401"/>
    <cellStyle name="20% - Акцент6 2 2 2 2 3 2 2 7" xfId="24402"/>
    <cellStyle name="20% - Акцент6 2 2 2 2 3 2 3" xfId="24403"/>
    <cellStyle name="20% - Акцент6 2 2 2 2 3 2 3 2" xfId="24404"/>
    <cellStyle name="20% - Акцент6 2 2 2 2 3 2 4" xfId="24405"/>
    <cellStyle name="20% - Акцент6 2 2 2 2 3 2 5" xfId="24406"/>
    <cellStyle name="20% - Акцент6 2 2 2 2 3 2 6" xfId="24407"/>
    <cellStyle name="20% - Акцент6 2 2 2 2 3 2 7" xfId="24408"/>
    <cellStyle name="20% - Акцент6 2 2 2 2 3 2 8" xfId="24409"/>
    <cellStyle name="20% - Акцент6 2 2 2 2 3 2 9" xfId="24410"/>
    <cellStyle name="20% - Акцент6 2 2 2 2 3 3" xfId="24411"/>
    <cellStyle name="20% - Акцент6 2 2 2 2 3 3 2" xfId="24412"/>
    <cellStyle name="20% - Акцент6 2 2 2 2 3 3 2 2" xfId="24413"/>
    <cellStyle name="20% - Акцент6 2 2 2 2 3 3 3" xfId="24414"/>
    <cellStyle name="20% - Акцент6 2 2 2 2 3 3 4" xfId="24415"/>
    <cellStyle name="20% - Акцент6 2 2 2 2 3 3 5" xfId="24416"/>
    <cellStyle name="20% - Акцент6 2 2 2 2 3 3 6" xfId="24417"/>
    <cellStyle name="20% - Акцент6 2 2 2 2 3 3 7" xfId="24418"/>
    <cellStyle name="20% - Акцент6 2 2 2 2 3 4" xfId="24419"/>
    <cellStyle name="20% - Акцент6 2 2 2 2 3 4 2" xfId="24420"/>
    <cellStyle name="20% - Акцент6 2 2 2 2 3 5" xfId="24421"/>
    <cellStyle name="20% - Акцент6 2 2 2 2 3 6" xfId="24422"/>
    <cellStyle name="20% - Акцент6 2 2 2 2 3 7" xfId="24423"/>
    <cellStyle name="20% - Акцент6 2 2 2 2 3 8" xfId="24424"/>
    <cellStyle name="20% - Акцент6 2 2 2 2 3 9" xfId="24425"/>
    <cellStyle name="20% - Акцент6 2 2 2 2 4" xfId="24426"/>
    <cellStyle name="20% - Акцент6 2 2 2 2 4 10" xfId="24427"/>
    <cellStyle name="20% - Акцент6 2 2 2 2 4 2" xfId="24428"/>
    <cellStyle name="20% - Акцент6 2 2 2 2 4 2 2" xfId="24429"/>
    <cellStyle name="20% - Акцент6 2 2 2 2 4 2 2 2" xfId="24430"/>
    <cellStyle name="20% - Акцент6 2 2 2 2 4 2 2 2 2" xfId="24431"/>
    <cellStyle name="20% - Акцент6 2 2 2 2 4 2 2 3" xfId="24432"/>
    <cellStyle name="20% - Акцент6 2 2 2 2 4 2 2 4" xfId="24433"/>
    <cellStyle name="20% - Акцент6 2 2 2 2 4 2 2 5" xfId="24434"/>
    <cellStyle name="20% - Акцент6 2 2 2 2 4 2 2 6" xfId="24435"/>
    <cellStyle name="20% - Акцент6 2 2 2 2 4 2 2 7" xfId="24436"/>
    <cellStyle name="20% - Акцент6 2 2 2 2 4 2 3" xfId="24437"/>
    <cellStyle name="20% - Акцент6 2 2 2 2 4 2 3 2" xfId="24438"/>
    <cellStyle name="20% - Акцент6 2 2 2 2 4 2 4" xfId="24439"/>
    <cellStyle name="20% - Акцент6 2 2 2 2 4 2 5" xfId="24440"/>
    <cellStyle name="20% - Акцент6 2 2 2 2 4 2 6" xfId="24441"/>
    <cellStyle name="20% - Акцент6 2 2 2 2 4 2 7" xfId="24442"/>
    <cellStyle name="20% - Акцент6 2 2 2 2 4 2 8" xfId="24443"/>
    <cellStyle name="20% - Акцент6 2 2 2 2 4 2 9" xfId="24444"/>
    <cellStyle name="20% - Акцент6 2 2 2 2 4 3" xfId="24445"/>
    <cellStyle name="20% - Акцент6 2 2 2 2 4 3 2" xfId="24446"/>
    <cellStyle name="20% - Акцент6 2 2 2 2 4 3 2 2" xfId="24447"/>
    <cellStyle name="20% - Акцент6 2 2 2 2 4 3 3" xfId="24448"/>
    <cellStyle name="20% - Акцент6 2 2 2 2 4 3 4" xfId="24449"/>
    <cellStyle name="20% - Акцент6 2 2 2 2 4 3 5" xfId="24450"/>
    <cellStyle name="20% - Акцент6 2 2 2 2 4 3 6" xfId="24451"/>
    <cellStyle name="20% - Акцент6 2 2 2 2 4 3 7" xfId="24452"/>
    <cellStyle name="20% - Акцент6 2 2 2 2 4 4" xfId="24453"/>
    <cellStyle name="20% - Акцент6 2 2 2 2 4 4 2" xfId="24454"/>
    <cellStyle name="20% - Акцент6 2 2 2 2 4 5" xfId="24455"/>
    <cellStyle name="20% - Акцент6 2 2 2 2 4 6" xfId="24456"/>
    <cellStyle name="20% - Акцент6 2 2 2 2 4 7" xfId="24457"/>
    <cellStyle name="20% - Акцент6 2 2 2 2 4 8" xfId="24458"/>
    <cellStyle name="20% - Акцент6 2 2 2 2 4 9" xfId="24459"/>
    <cellStyle name="20% - Акцент6 2 2 2 2 5" xfId="24460"/>
    <cellStyle name="20% - Акцент6 2 2 2 2 5 2" xfId="24461"/>
    <cellStyle name="20% - Акцент6 2 2 2 2 5 2 2" xfId="24462"/>
    <cellStyle name="20% - Акцент6 2 2 2 2 5 2 2 2" xfId="24463"/>
    <cellStyle name="20% - Акцент6 2 2 2 2 5 2 3" xfId="24464"/>
    <cellStyle name="20% - Акцент6 2 2 2 2 5 2 4" xfId="24465"/>
    <cellStyle name="20% - Акцент6 2 2 2 2 5 2 5" xfId="24466"/>
    <cellStyle name="20% - Акцент6 2 2 2 2 5 2 6" xfId="24467"/>
    <cellStyle name="20% - Акцент6 2 2 2 2 5 2 7" xfId="24468"/>
    <cellStyle name="20% - Акцент6 2 2 2 2 5 3" xfId="24469"/>
    <cellStyle name="20% - Акцент6 2 2 2 2 5 3 2" xfId="24470"/>
    <cellStyle name="20% - Акцент6 2 2 2 2 5 4" xfId="24471"/>
    <cellStyle name="20% - Акцент6 2 2 2 2 5 5" xfId="24472"/>
    <cellStyle name="20% - Акцент6 2 2 2 2 5 6" xfId="24473"/>
    <cellStyle name="20% - Акцент6 2 2 2 2 5 7" xfId="24474"/>
    <cellStyle name="20% - Акцент6 2 2 2 2 5 8" xfId="24475"/>
    <cellStyle name="20% - Акцент6 2 2 2 2 5 9" xfId="24476"/>
    <cellStyle name="20% - Акцент6 2 2 2 2 6" xfId="24477"/>
    <cellStyle name="20% - Акцент6 2 2 2 2 6 2" xfId="24478"/>
    <cellStyle name="20% - Акцент6 2 2 2 2 6 2 2" xfId="24479"/>
    <cellStyle name="20% - Акцент6 2 2 2 2 6 2 2 2" xfId="24480"/>
    <cellStyle name="20% - Акцент6 2 2 2 2 6 2 3" xfId="24481"/>
    <cellStyle name="20% - Акцент6 2 2 2 2 6 2 4" xfId="24482"/>
    <cellStyle name="20% - Акцент6 2 2 2 2 6 2 5" xfId="24483"/>
    <cellStyle name="20% - Акцент6 2 2 2 2 6 2 6" xfId="24484"/>
    <cellStyle name="20% - Акцент6 2 2 2 2 6 2 7" xfId="24485"/>
    <cellStyle name="20% - Акцент6 2 2 2 2 6 3" xfId="24486"/>
    <cellStyle name="20% - Акцент6 2 2 2 2 6 3 2" xfId="24487"/>
    <cellStyle name="20% - Акцент6 2 2 2 2 6 4" xfId="24488"/>
    <cellStyle name="20% - Акцент6 2 2 2 2 6 5" xfId="24489"/>
    <cellStyle name="20% - Акцент6 2 2 2 2 6 6" xfId="24490"/>
    <cellStyle name="20% - Акцент6 2 2 2 2 6 7" xfId="24491"/>
    <cellStyle name="20% - Акцент6 2 2 2 2 6 8" xfId="24492"/>
    <cellStyle name="20% - Акцент6 2 2 2 2 6 9" xfId="24493"/>
    <cellStyle name="20% - Акцент6 2 2 2 2 7" xfId="24494"/>
    <cellStyle name="20% - Акцент6 2 2 2 2 7 2" xfId="24495"/>
    <cellStyle name="20% - Акцент6 2 2 2 2 7 2 2" xfId="24496"/>
    <cellStyle name="20% - Акцент6 2 2 2 2 7 2 3" xfId="24497"/>
    <cellStyle name="20% - Акцент6 2 2 2 2 7 3" xfId="24498"/>
    <cellStyle name="20% - Акцент6 2 2 2 2 7 4" xfId="24499"/>
    <cellStyle name="20% - Акцент6 2 2 2 2 7 5" xfId="24500"/>
    <cellStyle name="20% - Акцент6 2 2 2 2 7 6" xfId="24501"/>
    <cellStyle name="20% - Акцент6 2 2 2 2 7 7" xfId="24502"/>
    <cellStyle name="20% - Акцент6 2 2 2 2 8" xfId="24503"/>
    <cellStyle name="20% - Акцент6 2 2 2 2 8 2" xfId="24504"/>
    <cellStyle name="20% - Акцент6 2 2 2 2 8 2 2" xfId="24505"/>
    <cellStyle name="20% - Акцент6 2 2 2 2 8 2 3" xfId="24506"/>
    <cellStyle name="20% - Акцент6 2 2 2 2 8 3" xfId="24507"/>
    <cellStyle name="20% - Акцент6 2 2 2 2 8 4" xfId="24508"/>
    <cellStyle name="20% - Акцент6 2 2 2 2 8 5" xfId="24509"/>
    <cellStyle name="20% - Акцент6 2 2 2 2 8 6" xfId="24510"/>
    <cellStyle name="20% - Акцент6 2 2 2 2 8 7" xfId="24511"/>
    <cellStyle name="20% - Акцент6 2 2 2 2 9" xfId="24512"/>
    <cellStyle name="20% - Акцент6 2 2 2 2 9 2" xfId="24513"/>
    <cellStyle name="20% - Акцент6 2 2 2 2 9 3" xfId="24514"/>
    <cellStyle name="20% - Акцент6 2 2 2 3" xfId="24515"/>
    <cellStyle name="20% - Акцент6 2 2 2 3 10" xfId="24516"/>
    <cellStyle name="20% - Акцент6 2 2 2 3 11" xfId="24517"/>
    <cellStyle name="20% - Акцент6 2 2 2 3 12" xfId="24518"/>
    <cellStyle name="20% - Акцент6 2 2 2 3 13" xfId="24519"/>
    <cellStyle name="20% - Акцент6 2 2 2 3 2" xfId="24520"/>
    <cellStyle name="20% - Акцент6 2 2 2 3 2 10" xfId="24521"/>
    <cellStyle name="20% - Акцент6 2 2 2 3 2 2" xfId="24522"/>
    <cellStyle name="20% - Акцент6 2 2 2 3 2 2 2" xfId="24523"/>
    <cellStyle name="20% - Акцент6 2 2 2 3 2 2 2 2" xfId="24524"/>
    <cellStyle name="20% - Акцент6 2 2 2 3 2 2 2 2 2" xfId="24525"/>
    <cellStyle name="20% - Акцент6 2 2 2 3 2 2 2 3" xfId="24526"/>
    <cellStyle name="20% - Акцент6 2 2 2 3 2 2 2 4" xfId="24527"/>
    <cellStyle name="20% - Акцент6 2 2 2 3 2 2 2 5" xfId="24528"/>
    <cellStyle name="20% - Акцент6 2 2 2 3 2 2 2 6" xfId="24529"/>
    <cellStyle name="20% - Акцент6 2 2 2 3 2 2 2 7" xfId="24530"/>
    <cellStyle name="20% - Акцент6 2 2 2 3 2 2 3" xfId="24531"/>
    <cellStyle name="20% - Акцент6 2 2 2 3 2 2 3 2" xfId="24532"/>
    <cellStyle name="20% - Акцент6 2 2 2 3 2 2 4" xfId="24533"/>
    <cellStyle name="20% - Акцент6 2 2 2 3 2 2 5" xfId="24534"/>
    <cellStyle name="20% - Акцент6 2 2 2 3 2 2 6" xfId="24535"/>
    <cellStyle name="20% - Акцент6 2 2 2 3 2 2 7" xfId="24536"/>
    <cellStyle name="20% - Акцент6 2 2 2 3 2 2 8" xfId="24537"/>
    <cellStyle name="20% - Акцент6 2 2 2 3 2 2 9" xfId="24538"/>
    <cellStyle name="20% - Акцент6 2 2 2 3 2 3" xfId="24539"/>
    <cellStyle name="20% - Акцент6 2 2 2 3 2 3 2" xfId="24540"/>
    <cellStyle name="20% - Акцент6 2 2 2 3 2 3 2 2" xfId="24541"/>
    <cellStyle name="20% - Акцент6 2 2 2 3 2 3 3" xfId="24542"/>
    <cellStyle name="20% - Акцент6 2 2 2 3 2 3 4" xfId="24543"/>
    <cellStyle name="20% - Акцент6 2 2 2 3 2 3 5" xfId="24544"/>
    <cellStyle name="20% - Акцент6 2 2 2 3 2 3 6" xfId="24545"/>
    <cellStyle name="20% - Акцент6 2 2 2 3 2 3 7" xfId="24546"/>
    <cellStyle name="20% - Акцент6 2 2 2 3 2 4" xfId="24547"/>
    <cellStyle name="20% - Акцент6 2 2 2 3 2 4 2" xfId="24548"/>
    <cellStyle name="20% - Акцент6 2 2 2 3 2 5" xfId="24549"/>
    <cellStyle name="20% - Акцент6 2 2 2 3 2 6" xfId="24550"/>
    <cellStyle name="20% - Акцент6 2 2 2 3 2 7" xfId="24551"/>
    <cellStyle name="20% - Акцент6 2 2 2 3 2 8" xfId="24552"/>
    <cellStyle name="20% - Акцент6 2 2 2 3 2 9" xfId="24553"/>
    <cellStyle name="20% - Акцент6 2 2 2 3 3" xfId="24554"/>
    <cellStyle name="20% - Акцент6 2 2 2 3 3 10" xfId="24555"/>
    <cellStyle name="20% - Акцент6 2 2 2 3 3 2" xfId="24556"/>
    <cellStyle name="20% - Акцент6 2 2 2 3 3 2 2" xfId="24557"/>
    <cellStyle name="20% - Акцент6 2 2 2 3 3 2 2 2" xfId="24558"/>
    <cellStyle name="20% - Акцент6 2 2 2 3 3 2 2 2 2" xfId="24559"/>
    <cellStyle name="20% - Акцент6 2 2 2 3 3 2 2 3" xfId="24560"/>
    <cellStyle name="20% - Акцент6 2 2 2 3 3 2 2 4" xfId="24561"/>
    <cellStyle name="20% - Акцент6 2 2 2 3 3 2 2 5" xfId="24562"/>
    <cellStyle name="20% - Акцент6 2 2 2 3 3 2 2 6" xfId="24563"/>
    <cellStyle name="20% - Акцент6 2 2 2 3 3 2 2 7" xfId="24564"/>
    <cellStyle name="20% - Акцент6 2 2 2 3 3 2 3" xfId="24565"/>
    <cellStyle name="20% - Акцент6 2 2 2 3 3 2 3 2" xfId="24566"/>
    <cellStyle name="20% - Акцент6 2 2 2 3 3 2 4" xfId="24567"/>
    <cellStyle name="20% - Акцент6 2 2 2 3 3 2 5" xfId="24568"/>
    <cellStyle name="20% - Акцент6 2 2 2 3 3 2 6" xfId="24569"/>
    <cellStyle name="20% - Акцент6 2 2 2 3 3 2 7" xfId="24570"/>
    <cellStyle name="20% - Акцент6 2 2 2 3 3 2 8" xfId="24571"/>
    <cellStyle name="20% - Акцент6 2 2 2 3 3 2 9" xfId="24572"/>
    <cellStyle name="20% - Акцент6 2 2 2 3 3 3" xfId="24573"/>
    <cellStyle name="20% - Акцент6 2 2 2 3 3 3 2" xfId="24574"/>
    <cellStyle name="20% - Акцент6 2 2 2 3 3 3 2 2" xfId="24575"/>
    <cellStyle name="20% - Акцент6 2 2 2 3 3 3 3" xfId="24576"/>
    <cellStyle name="20% - Акцент6 2 2 2 3 3 3 4" xfId="24577"/>
    <cellStyle name="20% - Акцент6 2 2 2 3 3 3 5" xfId="24578"/>
    <cellStyle name="20% - Акцент6 2 2 2 3 3 3 6" xfId="24579"/>
    <cellStyle name="20% - Акцент6 2 2 2 3 3 3 7" xfId="24580"/>
    <cellStyle name="20% - Акцент6 2 2 2 3 3 4" xfId="24581"/>
    <cellStyle name="20% - Акцент6 2 2 2 3 3 4 2" xfId="24582"/>
    <cellStyle name="20% - Акцент6 2 2 2 3 3 5" xfId="24583"/>
    <cellStyle name="20% - Акцент6 2 2 2 3 3 6" xfId="24584"/>
    <cellStyle name="20% - Акцент6 2 2 2 3 3 7" xfId="24585"/>
    <cellStyle name="20% - Акцент6 2 2 2 3 3 8" xfId="24586"/>
    <cellStyle name="20% - Акцент6 2 2 2 3 3 9" xfId="24587"/>
    <cellStyle name="20% - Акцент6 2 2 2 3 4" xfId="24588"/>
    <cellStyle name="20% - Акцент6 2 2 2 3 4 2" xfId="24589"/>
    <cellStyle name="20% - Акцент6 2 2 2 3 4 2 2" xfId="24590"/>
    <cellStyle name="20% - Акцент6 2 2 2 3 4 2 2 2" xfId="24591"/>
    <cellStyle name="20% - Акцент6 2 2 2 3 4 2 3" xfId="24592"/>
    <cellStyle name="20% - Акцент6 2 2 2 3 4 2 4" xfId="24593"/>
    <cellStyle name="20% - Акцент6 2 2 2 3 4 2 5" xfId="24594"/>
    <cellStyle name="20% - Акцент6 2 2 2 3 4 2 6" xfId="24595"/>
    <cellStyle name="20% - Акцент6 2 2 2 3 4 2 7" xfId="24596"/>
    <cellStyle name="20% - Акцент6 2 2 2 3 4 3" xfId="24597"/>
    <cellStyle name="20% - Акцент6 2 2 2 3 4 3 2" xfId="24598"/>
    <cellStyle name="20% - Акцент6 2 2 2 3 4 4" xfId="24599"/>
    <cellStyle name="20% - Акцент6 2 2 2 3 4 5" xfId="24600"/>
    <cellStyle name="20% - Акцент6 2 2 2 3 4 6" xfId="24601"/>
    <cellStyle name="20% - Акцент6 2 2 2 3 4 7" xfId="24602"/>
    <cellStyle name="20% - Акцент6 2 2 2 3 4 8" xfId="24603"/>
    <cellStyle name="20% - Акцент6 2 2 2 3 4 9" xfId="24604"/>
    <cellStyle name="20% - Акцент6 2 2 2 3 5" xfId="24605"/>
    <cellStyle name="20% - Акцент6 2 2 2 3 5 2" xfId="24606"/>
    <cellStyle name="20% - Акцент6 2 2 2 3 5 2 2" xfId="24607"/>
    <cellStyle name="20% - Акцент6 2 2 2 3 5 2 2 2" xfId="24608"/>
    <cellStyle name="20% - Акцент6 2 2 2 3 5 2 3" xfId="24609"/>
    <cellStyle name="20% - Акцент6 2 2 2 3 5 2 4" xfId="24610"/>
    <cellStyle name="20% - Акцент6 2 2 2 3 5 2 5" xfId="24611"/>
    <cellStyle name="20% - Акцент6 2 2 2 3 5 2 6" xfId="24612"/>
    <cellStyle name="20% - Акцент6 2 2 2 3 5 2 7" xfId="24613"/>
    <cellStyle name="20% - Акцент6 2 2 2 3 5 3" xfId="24614"/>
    <cellStyle name="20% - Акцент6 2 2 2 3 5 3 2" xfId="24615"/>
    <cellStyle name="20% - Акцент6 2 2 2 3 5 4" xfId="24616"/>
    <cellStyle name="20% - Акцент6 2 2 2 3 5 5" xfId="24617"/>
    <cellStyle name="20% - Акцент6 2 2 2 3 5 6" xfId="24618"/>
    <cellStyle name="20% - Акцент6 2 2 2 3 5 7" xfId="24619"/>
    <cellStyle name="20% - Акцент6 2 2 2 3 5 8" xfId="24620"/>
    <cellStyle name="20% - Акцент6 2 2 2 3 5 9" xfId="24621"/>
    <cellStyle name="20% - Акцент6 2 2 2 3 6" xfId="24622"/>
    <cellStyle name="20% - Акцент6 2 2 2 3 6 2" xfId="24623"/>
    <cellStyle name="20% - Акцент6 2 2 2 3 6 2 2" xfId="24624"/>
    <cellStyle name="20% - Акцент6 2 2 2 3 6 3" xfId="24625"/>
    <cellStyle name="20% - Акцент6 2 2 2 3 6 4" xfId="24626"/>
    <cellStyle name="20% - Акцент6 2 2 2 3 6 5" xfId="24627"/>
    <cellStyle name="20% - Акцент6 2 2 2 3 6 6" xfId="24628"/>
    <cellStyle name="20% - Акцент6 2 2 2 3 6 7" xfId="24629"/>
    <cellStyle name="20% - Акцент6 2 2 2 3 7" xfId="24630"/>
    <cellStyle name="20% - Акцент6 2 2 2 3 7 2" xfId="24631"/>
    <cellStyle name="20% - Акцент6 2 2 2 3 8" xfId="24632"/>
    <cellStyle name="20% - Акцент6 2 2 2 3 9" xfId="24633"/>
    <cellStyle name="20% - Акцент6 2 2 2 4" xfId="24634"/>
    <cellStyle name="20% - Акцент6 2 2 2 4 10" xfId="24635"/>
    <cellStyle name="20% - Акцент6 2 2 2 4 11" xfId="24636"/>
    <cellStyle name="20% - Акцент6 2 2 2 4 12" xfId="24637"/>
    <cellStyle name="20% - Акцент6 2 2 2 4 13" xfId="24638"/>
    <cellStyle name="20% - Акцент6 2 2 2 4 2" xfId="24639"/>
    <cellStyle name="20% - Акцент6 2 2 2 4 2 10" xfId="24640"/>
    <cellStyle name="20% - Акцент6 2 2 2 4 2 2" xfId="24641"/>
    <cellStyle name="20% - Акцент6 2 2 2 4 2 2 2" xfId="24642"/>
    <cellStyle name="20% - Акцент6 2 2 2 4 2 2 2 2" xfId="24643"/>
    <cellStyle name="20% - Акцент6 2 2 2 4 2 2 2 2 2" xfId="24644"/>
    <cellStyle name="20% - Акцент6 2 2 2 4 2 2 2 3" xfId="24645"/>
    <cellStyle name="20% - Акцент6 2 2 2 4 2 2 2 4" xfId="24646"/>
    <cellStyle name="20% - Акцент6 2 2 2 4 2 2 2 5" xfId="24647"/>
    <cellStyle name="20% - Акцент6 2 2 2 4 2 2 2 6" xfId="24648"/>
    <cellStyle name="20% - Акцент6 2 2 2 4 2 2 2 7" xfId="24649"/>
    <cellStyle name="20% - Акцент6 2 2 2 4 2 2 3" xfId="24650"/>
    <cellStyle name="20% - Акцент6 2 2 2 4 2 2 3 2" xfId="24651"/>
    <cellStyle name="20% - Акцент6 2 2 2 4 2 2 4" xfId="24652"/>
    <cellStyle name="20% - Акцент6 2 2 2 4 2 2 5" xfId="24653"/>
    <cellStyle name="20% - Акцент6 2 2 2 4 2 2 6" xfId="24654"/>
    <cellStyle name="20% - Акцент6 2 2 2 4 2 2 7" xfId="24655"/>
    <cellStyle name="20% - Акцент6 2 2 2 4 2 2 8" xfId="24656"/>
    <cellStyle name="20% - Акцент6 2 2 2 4 2 2 9" xfId="24657"/>
    <cellStyle name="20% - Акцент6 2 2 2 4 2 3" xfId="24658"/>
    <cellStyle name="20% - Акцент6 2 2 2 4 2 3 2" xfId="24659"/>
    <cellStyle name="20% - Акцент6 2 2 2 4 2 3 2 2" xfId="24660"/>
    <cellStyle name="20% - Акцент6 2 2 2 4 2 3 3" xfId="24661"/>
    <cellStyle name="20% - Акцент6 2 2 2 4 2 3 4" xfId="24662"/>
    <cellStyle name="20% - Акцент6 2 2 2 4 2 3 5" xfId="24663"/>
    <cellStyle name="20% - Акцент6 2 2 2 4 2 3 6" xfId="24664"/>
    <cellStyle name="20% - Акцент6 2 2 2 4 2 3 7" xfId="24665"/>
    <cellStyle name="20% - Акцент6 2 2 2 4 2 4" xfId="24666"/>
    <cellStyle name="20% - Акцент6 2 2 2 4 2 4 2" xfId="24667"/>
    <cellStyle name="20% - Акцент6 2 2 2 4 2 5" xfId="24668"/>
    <cellStyle name="20% - Акцент6 2 2 2 4 2 6" xfId="24669"/>
    <cellStyle name="20% - Акцент6 2 2 2 4 2 7" xfId="24670"/>
    <cellStyle name="20% - Акцент6 2 2 2 4 2 8" xfId="24671"/>
    <cellStyle name="20% - Акцент6 2 2 2 4 2 9" xfId="24672"/>
    <cellStyle name="20% - Акцент6 2 2 2 4 3" xfId="24673"/>
    <cellStyle name="20% - Акцент6 2 2 2 4 3 10" xfId="24674"/>
    <cellStyle name="20% - Акцент6 2 2 2 4 3 2" xfId="24675"/>
    <cellStyle name="20% - Акцент6 2 2 2 4 3 2 2" xfId="24676"/>
    <cellStyle name="20% - Акцент6 2 2 2 4 3 2 2 2" xfId="24677"/>
    <cellStyle name="20% - Акцент6 2 2 2 4 3 2 2 2 2" xfId="24678"/>
    <cellStyle name="20% - Акцент6 2 2 2 4 3 2 2 3" xfId="24679"/>
    <cellStyle name="20% - Акцент6 2 2 2 4 3 2 2 4" xfId="24680"/>
    <cellStyle name="20% - Акцент6 2 2 2 4 3 2 2 5" xfId="24681"/>
    <cellStyle name="20% - Акцент6 2 2 2 4 3 2 2 6" xfId="24682"/>
    <cellStyle name="20% - Акцент6 2 2 2 4 3 2 2 7" xfId="24683"/>
    <cellStyle name="20% - Акцент6 2 2 2 4 3 2 3" xfId="24684"/>
    <cellStyle name="20% - Акцент6 2 2 2 4 3 2 3 2" xfId="24685"/>
    <cellStyle name="20% - Акцент6 2 2 2 4 3 2 4" xfId="24686"/>
    <cellStyle name="20% - Акцент6 2 2 2 4 3 2 5" xfId="24687"/>
    <cellStyle name="20% - Акцент6 2 2 2 4 3 2 6" xfId="24688"/>
    <cellStyle name="20% - Акцент6 2 2 2 4 3 2 7" xfId="24689"/>
    <cellStyle name="20% - Акцент6 2 2 2 4 3 2 8" xfId="24690"/>
    <cellStyle name="20% - Акцент6 2 2 2 4 3 2 9" xfId="24691"/>
    <cellStyle name="20% - Акцент6 2 2 2 4 3 3" xfId="24692"/>
    <cellStyle name="20% - Акцент6 2 2 2 4 3 3 2" xfId="24693"/>
    <cellStyle name="20% - Акцент6 2 2 2 4 3 3 2 2" xfId="24694"/>
    <cellStyle name="20% - Акцент6 2 2 2 4 3 3 3" xfId="24695"/>
    <cellStyle name="20% - Акцент6 2 2 2 4 3 3 4" xfId="24696"/>
    <cellStyle name="20% - Акцент6 2 2 2 4 3 3 5" xfId="24697"/>
    <cellStyle name="20% - Акцент6 2 2 2 4 3 3 6" xfId="24698"/>
    <cellStyle name="20% - Акцент6 2 2 2 4 3 3 7" xfId="24699"/>
    <cellStyle name="20% - Акцент6 2 2 2 4 3 4" xfId="24700"/>
    <cellStyle name="20% - Акцент6 2 2 2 4 3 4 2" xfId="24701"/>
    <cellStyle name="20% - Акцент6 2 2 2 4 3 5" xfId="24702"/>
    <cellStyle name="20% - Акцент6 2 2 2 4 3 6" xfId="24703"/>
    <cellStyle name="20% - Акцент6 2 2 2 4 3 7" xfId="24704"/>
    <cellStyle name="20% - Акцент6 2 2 2 4 3 8" xfId="24705"/>
    <cellStyle name="20% - Акцент6 2 2 2 4 3 9" xfId="24706"/>
    <cellStyle name="20% - Акцент6 2 2 2 4 4" xfId="24707"/>
    <cellStyle name="20% - Акцент6 2 2 2 4 4 2" xfId="24708"/>
    <cellStyle name="20% - Акцент6 2 2 2 4 4 2 2" xfId="24709"/>
    <cellStyle name="20% - Акцент6 2 2 2 4 4 2 2 2" xfId="24710"/>
    <cellStyle name="20% - Акцент6 2 2 2 4 4 2 3" xfId="24711"/>
    <cellStyle name="20% - Акцент6 2 2 2 4 4 2 4" xfId="24712"/>
    <cellStyle name="20% - Акцент6 2 2 2 4 4 2 5" xfId="24713"/>
    <cellStyle name="20% - Акцент6 2 2 2 4 4 2 6" xfId="24714"/>
    <cellStyle name="20% - Акцент6 2 2 2 4 4 2 7" xfId="24715"/>
    <cellStyle name="20% - Акцент6 2 2 2 4 4 3" xfId="24716"/>
    <cellStyle name="20% - Акцент6 2 2 2 4 4 3 2" xfId="24717"/>
    <cellStyle name="20% - Акцент6 2 2 2 4 4 4" xfId="24718"/>
    <cellStyle name="20% - Акцент6 2 2 2 4 4 5" xfId="24719"/>
    <cellStyle name="20% - Акцент6 2 2 2 4 4 6" xfId="24720"/>
    <cellStyle name="20% - Акцент6 2 2 2 4 4 7" xfId="24721"/>
    <cellStyle name="20% - Акцент6 2 2 2 4 4 8" xfId="24722"/>
    <cellStyle name="20% - Акцент6 2 2 2 4 4 9" xfId="24723"/>
    <cellStyle name="20% - Акцент6 2 2 2 4 5" xfId="24724"/>
    <cellStyle name="20% - Акцент6 2 2 2 4 5 2" xfId="24725"/>
    <cellStyle name="20% - Акцент6 2 2 2 4 5 2 2" xfId="24726"/>
    <cellStyle name="20% - Акцент6 2 2 2 4 5 2 2 2" xfId="24727"/>
    <cellStyle name="20% - Акцент6 2 2 2 4 5 2 3" xfId="24728"/>
    <cellStyle name="20% - Акцент6 2 2 2 4 5 2 4" xfId="24729"/>
    <cellStyle name="20% - Акцент6 2 2 2 4 5 2 5" xfId="24730"/>
    <cellStyle name="20% - Акцент6 2 2 2 4 5 2 6" xfId="24731"/>
    <cellStyle name="20% - Акцент6 2 2 2 4 5 2 7" xfId="24732"/>
    <cellStyle name="20% - Акцент6 2 2 2 4 5 3" xfId="24733"/>
    <cellStyle name="20% - Акцент6 2 2 2 4 5 3 2" xfId="24734"/>
    <cellStyle name="20% - Акцент6 2 2 2 4 5 4" xfId="24735"/>
    <cellStyle name="20% - Акцент6 2 2 2 4 5 5" xfId="24736"/>
    <cellStyle name="20% - Акцент6 2 2 2 4 5 6" xfId="24737"/>
    <cellStyle name="20% - Акцент6 2 2 2 4 5 7" xfId="24738"/>
    <cellStyle name="20% - Акцент6 2 2 2 4 5 8" xfId="24739"/>
    <cellStyle name="20% - Акцент6 2 2 2 4 5 9" xfId="24740"/>
    <cellStyle name="20% - Акцент6 2 2 2 4 6" xfId="24741"/>
    <cellStyle name="20% - Акцент6 2 2 2 4 6 2" xfId="24742"/>
    <cellStyle name="20% - Акцент6 2 2 2 4 6 2 2" xfId="24743"/>
    <cellStyle name="20% - Акцент6 2 2 2 4 6 3" xfId="24744"/>
    <cellStyle name="20% - Акцент6 2 2 2 4 6 4" xfId="24745"/>
    <cellStyle name="20% - Акцент6 2 2 2 4 6 5" xfId="24746"/>
    <cellStyle name="20% - Акцент6 2 2 2 4 6 6" xfId="24747"/>
    <cellStyle name="20% - Акцент6 2 2 2 4 6 7" xfId="24748"/>
    <cellStyle name="20% - Акцент6 2 2 2 4 7" xfId="24749"/>
    <cellStyle name="20% - Акцент6 2 2 2 4 7 2" xfId="24750"/>
    <cellStyle name="20% - Акцент6 2 2 2 4 8" xfId="24751"/>
    <cellStyle name="20% - Акцент6 2 2 2 4 9" xfId="24752"/>
    <cellStyle name="20% - Акцент6 2 2 2 5" xfId="24753"/>
    <cellStyle name="20% - Акцент6 2 2 2 5 10" xfId="24754"/>
    <cellStyle name="20% - Акцент6 2 2 2 5 2" xfId="24755"/>
    <cellStyle name="20% - Акцент6 2 2 2 5 2 2" xfId="24756"/>
    <cellStyle name="20% - Акцент6 2 2 2 5 2 2 2" xfId="24757"/>
    <cellStyle name="20% - Акцент6 2 2 2 5 2 2 2 2" xfId="24758"/>
    <cellStyle name="20% - Акцент6 2 2 2 5 2 2 3" xfId="24759"/>
    <cellStyle name="20% - Акцент6 2 2 2 5 2 2 4" xfId="24760"/>
    <cellStyle name="20% - Акцент6 2 2 2 5 2 2 5" xfId="24761"/>
    <cellStyle name="20% - Акцент6 2 2 2 5 2 2 6" xfId="24762"/>
    <cellStyle name="20% - Акцент6 2 2 2 5 2 2 7" xfId="24763"/>
    <cellStyle name="20% - Акцент6 2 2 2 5 2 3" xfId="24764"/>
    <cellStyle name="20% - Акцент6 2 2 2 5 2 3 2" xfId="24765"/>
    <cellStyle name="20% - Акцент6 2 2 2 5 2 4" xfId="24766"/>
    <cellStyle name="20% - Акцент6 2 2 2 5 2 5" xfId="24767"/>
    <cellStyle name="20% - Акцент6 2 2 2 5 2 6" xfId="24768"/>
    <cellStyle name="20% - Акцент6 2 2 2 5 2 7" xfId="24769"/>
    <cellStyle name="20% - Акцент6 2 2 2 5 2 8" xfId="24770"/>
    <cellStyle name="20% - Акцент6 2 2 2 5 2 9" xfId="24771"/>
    <cellStyle name="20% - Акцент6 2 2 2 5 3" xfId="24772"/>
    <cellStyle name="20% - Акцент6 2 2 2 5 3 2" xfId="24773"/>
    <cellStyle name="20% - Акцент6 2 2 2 5 3 2 2" xfId="24774"/>
    <cellStyle name="20% - Акцент6 2 2 2 5 3 3" xfId="24775"/>
    <cellStyle name="20% - Акцент6 2 2 2 5 3 4" xfId="24776"/>
    <cellStyle name="20% - Акцент6 2 2 2 5 3 5" xfId="24777"/>
    <cellStyle name="20% - Акцент6 2 2 2 5 3 6" xfId="24778"/>
    <cellStyle name="20% - Акцент6 2 2 2 5 3 7" xfId="24779"/>
    <cellStyle name="20% - Акцент6 2 2 2 5 4" xfId="24780"/>
    <cellStyle name="20% - Акцент6 2 2 2 5 4 2" xfId="24781"/>
    <cellStyle name="20% - Акцент6 2 2 2 5 5" xfId="24782"/>
    <cellStyle name="20% - Акцент6 2 2 2 5 6" xfId="24783"/>
    <cellStyle name="20% - Акцент6 2 2 2 5 7" xfId="24784"/>
    <cellStyle name="20% - Акцент6 2 2 2 5 8" xfId="24785"/>
    <cellStyle name="20% - Акцент6 2 2 2 5 9" xfId="24786"/>
    <cellStyle name="20% - Акцент6 2 2 2 6" xfId="24787"/>
    <cellStyle name="20% - Акцент6 2 2 2 6 10" xfId="24788"/>
    <cellStyle name="20% - Акцент6 2 2 2 6 2" xfId="24789"/>
    <cellStyle name="20% - Акцент6 2 2 2 6 2 2" xfId="24790"/>
    <cellStyle name="20% - Акцент6 2 2 2 6 2 2 2" xfId="24791"/>
    <cellStyle name="20% - Акцент6 2 2 2 6 2 2 2 2" xfId="24792"/>
    <cellStyle name="20% - Акцент6 2 2 2 6 2 2 3" xfId="24793"/>
    <cellStyle name="20% - Акцент6 2 2 2 6 2 2 4" xfId="24794"/>
    <cellStyle name="20% - Акцент6 2 2 2 6 2 2 5" xfId="24795"/>
    <cellStyle name="20% - Акцент6 2 2 2 6 2 2 6" xfId="24796"/>
    <cellStyle name="20% - Акцент6 2 2 2 6 2 2 7" xfId="24797"/>
    <cellStyle name="20% - Акцент6 2 2 2 6 2 3" xfId="24798"/>
    <cellStyle name="20% - Акцент6 2 2 2 6 2 3 2" xfId="24799"/>
    <cellStyle name="20% - Акцент6 2 2 2 6 2 4" xfId="24800"/>
    <cellStyle name="20% - Акцент6 2 2 2 6 2 5" xfId="24801"/>
    <cellStyle name="20% - Акцент6 2 2 2 6 2 6" xfId="24802"/>
    <cellStyle name="20% - Акцент6 2 2 2 6 2 7" xfId="24803"/>
    <cellStyle name="20% - Акцент6 2 2 2 6 2 8" xfId="24804"/>
    <cellStyle name="20% - Акцент6 2 2 2 6 2 9" xfId="24805"/>
    <cellStyle name="20% - Акцент6 2 2 2 6 3" xfId="24806"/>
    <cellStyle name="20% - Акцент6 2 2 2 6 3 2" xfId="24807"/>
    <cellStyle name="20% - Акцент6 2 2 2 6 3 2 2" xfId="24808"/>
    <cellStyle name="20% - Акцент6 2 2 2 6 3 3" xfId="24809"/>
    <cellStyle name="20% - Акцент6 2 2 2 6 3 4" xfId="24810"/>
    <cellStyle name="20% - Акцент6 2 2 2 6 3 5" xfId="24811"/>
    <cellStyle name="20% - Акцент6 2 2 2 6 3 6" xfId="24812"/>
    <cellStyle name="20% - Акцент6 2 2 2 6 3 7" xfId="24813"/>
    <cellStyle name="20% - Акцент6 2 2 2 6 4" xfId="24814"/>
    <cellStyle name="20% - Акцент6 2 2 2 6 4 2" xfId="24815"/>
    <cellStyle name="20% - Акцент6 2 2 2 6 5" xfId="24816"/>
    <cellStyle name="20% - Акцент6 2 2 2 6 6" xfId="24817"/>
    <cellStyle name="20% - Акцент6 2 2 2 6 7" xfId="24818"/>
    <cellStyle name="20% - Акцент6 2 2 2 6 8" xfId="24819"/>
    <cellStyle name="20% - Акцент6 2 2 2 6 9" xfId="24820"/>
    <cellStyle name="20% - Акцент6 2 2 2 7" xfId="24821"/>
    <cellStyle name="20% - Акцент6 2 2 2 7 2" xfId="24822"/>
    <cellStyle name="20% - Акцент6 2 2 2 7 2 2" xfId="24823"/>
    <cellStyle name="20% - Акцент6 2 2 2 7 2 2 2" xfId="24824"/>
    <cellStyle name="20% - Акцент6 2 2 2 7 2 3" xfId="24825"/>
    <cellStyle name="20% - Акцент6 2 2 2 7 2 4" xfId="24826"/>
    <cellStyle name="20% - Акцент6 2 2 2 7 2 5" xfId="24827"/>
    <cellStyle name="20% - Акцент6 2 2 2 7 2 6" xfId="24828"/>
    <cellStyle name="20% - Акцент6 2 2 2 7 2 7" xfId="24829"/>
    <cellStyle name="20% - Акцент6 2 2 2 7 3" xfId="24830"/>
    <cellStyle name="20% - Акцент6 2 2 2 7 3 2" xfId="24831"/>
    <cellStyle name="20% - Акцент6 2 2 2 7 4" xfId="24832"/>
    <cellStyle name="20% - Акцент6 2 2 2 7 5" xfId="24833"/>
    <cellStyle name="20% - Акцент6 2 2 2 7 6" xfId="24834"/>
    <cellStyle name="20% - Акцент6 2 2 2 7 7" xfId="24835"/>
    <cellStyle name="20% - Акцент6 2 2 2 7 8" xfId="24836"/>
    <cellStyle name="20% - Акцент6 2 2 2 7 9" xfId="24837"/>
    <cellStyle name="20% - Акцент6 2 2 2 8" xfId="24838"/>
    <cellStyle name="20% - Акцент6 2 2 2 8 2" xfId="24839"/>
    <cellStyle name="20% - Акцент6 2 2 2 8 2 2" xfId="24840"/>
    <cellStyle name="20% - Акцент6 2 2 2 8 2 2 2" xfId="24841"/>
    <cellStyle name="20% - Акцент6 2 2 2 8 2 3" xfId="24842"/>
    <cellStyle name="20% - Акцент6 2 2 2 8 2 4" xfId="24843"/>
    <cellStyle name="20% - Акцент6 2 2 2 8 2 5" xfId="24844"/>
    <cellStyle name="20% - Акцент6 2 2 2 8 2 6" xfId="24845"/>
    <cellStyle name="20% - Акцент6 2 2 2 8 2 7" xfId="24846"/>
    <cellStyle name="20% - Акцент6 2 2 2 8 3" xfId="24847"/>
    <cellStyle name="20% - Акцент6 2 2 2 8 3 2" xfId="24848"/>
    <cellStyle name="20% - Акцент6 2 2 2 8 4" xfId="24849"/>
    <cellStyle name="20% - Акцент6 2 2 2 8 5" xfId="24850"/>
    <cellStyle name="20% - Акцент6 2 2 2 8 6" xfId="24851"/>
    <cellStyle name="20% - Акцент6 2 2 2 8 7" xfId="24852"/>
    <cellStyle name="20% - Акцент6 2 2 2 8 8" xfId="24853"/>
    <cellStyle name="20% - Акцент6 2 2 2 8 9" xfId="24854"/>
    <cellStyle name="20% - Акцент6 2 2 2 9" xfId="24855"/>
    <cellStyle name="20% - Акцент6 2 2 2 9 2" xfId="24856"/>
    <cellStyle name="20% - Акцент6 2 2 2 9 2 2" xfId="24857"/>
    <cellStyle name="20% - Акцент6 2 2 2 9 2 2 2" xfId="24858"/>
    <cellStyle name="20% - Акцент6 2 2 2 9 2 3" xfId="24859"/>
    <cellStyle name="20% - Акцент6 2 2 2 9 2 4" xfId="24860"/>
    <cellStyle name="20% - Акцент6 2 2 2 9 2 5" xfId="24861"/>
    <cellStyle name="20% - Акцент6 2 2 2 9 2 6" xfId="24862"/>
    <cellStyle name="20% - Акцент6 2 2 2 9 2 7" xfId="24863"/>
    <cellStyle name="20% - Акцент6 2 2 2 9 3" xfId="24864"/>
    <cellStyle name="20% - Акцент6 2 2 2 9 3 2" xfId="24865"/>
    <cellStyle name="20% - Акцент6 2 2 2 9 4" xfId="24866"/>
    <cellStyle name="20% - Акцент6 2 2 2 9 5" xfId="24867"/>
    <cellStyle name="20% - Акцент6 2 2 2 9 6" xfId="24868"/>
    <cellStyle name="20% - Акцент6 2 2 2 9 7" xfId="24869"/>
    <cellStyle name="20% - Акцент6 2 2 2 9 8" xfId="24870"/>
    <cellStyle name="20% - Акцент6 2 2 2 9 9" xfId="24871"/>
    <cellStyle name="20% - Акцент6 2 2 20" xfId="24872"/>
    <cellStyle name="20% - Акцент6 2 2 21" xfId="24873"/>
    <cellStyle name="20% - Акцент6 2 2 22" xfId="24874"/>
    <cellStyle name="20% - Акцент6 2 2 3" xfId="24875"/>
    <cellStyle name="20% - Акцент6 2 2 3 10" xfId="24876"/>
    <cellStyle name="20% - Акцент6 2 2 3 10 2" xfId="24877"/>
    <cellStyle name="20% - Акцент6 2 2 3 10 2 2" xfId="24878"/>
    <cellStyle name="20% - Акцент6 2 2 3 10 2 3" xfId="24879"/>
    <cellStyle name="20% - Акцент6 2 2 3 10 3" xfId="24880"/>
    <cellStyle name="20% - Акцент6 2 2 3 10 4" xfId="24881"/>
    <cellStyle name="20% - Акцент6 2 2 3 10 5" xfId="24882"/>
    <cellStyle name="20% - Акцент6 2 2 3 10 6" xfId="24883"/>
    <cellStyle name="20% - Акцент6 2 2 3 10 7" xfId="24884"/>
    <cellStyle name="20% - Акцент6 2 2 3 11" xfId="24885"/>
    <cellStyle name="20% - Акцент6 2 2 3 11 2" xfId="24886"/>
    <cellStyle name="20% - Акцент6 2 2 3 11 2 2" xfId="24887"/>
    <cellStyle name="20% - Акцент6 2 2 3 11 2 3" xfId="24888"/>
    <cellStyle name="20% - Акцент6 2 2 3 11 3" xfId="24889"/>
    <cellStyle name="20% - Акцент6 2 2 3 11 4" xfId="24890"/>
    <cellStyle name="20% - Акцент6 2 2 3 11 5" xfId="24891"/>
    <cellStyle name="20% - Акцент6 2 2 3 11 6" xfId="24892"/>
    <cellStyle name="20% - Акцент6 2 2 3 11 7" xfId="24893"/>
    <cellStyle name="20% - Акцент6 2 2 3 12" xfId="24894"/>
    <cellStyle name="20% - Акцент6 2 2 3 12 2" xfId="24895"/>
    <cellStyle name="20% - Акцент6 2 2 3 12 3" xfId="24896"/>
    <cellStyle name="20% - Акцент6 2 2 3 13" xfId="24897"/>
    <cellStyle name="20% - Акцент6 2 2 3 14" xfId="24898"/>
    <cellStyle name="20% - Акцент6 2 2 3 15" xfId="24899"/>
    <cellStyle name="20% - Акцент6 2 2 3 16" xfId="24900"/>
    <cellStyle name="20% - Акцент6 2 2 3 17" xfId="24901"/>
    <cellStyle name="20% - Акцент6 2 2 3 18" xfId="24902"/>
    <cellStyle name="20% - Акцент6 2 2 3 2" xfId="24903"/>
    <cellStyle name="20% - Акцент6 2 2 3 2 10" xfId="24904"/>
    <cellStyle name="20% - Акцент6 2 2 3 2 11" xfId="24905"/>
    <cellStyle name="20% - Акцент6 2 2 3 2 12" xfId="24906"/>
    <cellStyle name="20% - Акцент6 2 2 3 2 13" xfId="24907"/>
    <cellStyle name="20% - Акцент6 2 2 3 2 14" xfId="24908"/>
    <cellStyle name="20% - Акцент6 2 2 3 2 2" xfId="24909"/>
    <cellStyle name="20% - Акцент6 2 2 3 2 2 10" xfId="24910"/>
    <cellStyle name="20% - Акцент6 2 2 3 2 2 2" xfId="24911"/>
    <cellStyle name="20% - Акцент6 2 2 3 2 2 2 2" xfId="24912"/>
    <cellStyle name="20% - Акцент6 2 2 3 2 2 2 2 2" xfId="24913"/>
    <cellStyle name="20% - Акцент6 2 2 3 2 2 2 2 2 2" xfId="24914"/>
    <cellStyle name="20% - Акцент6 2 2 3 2 2 2 2 3" xfId="24915"/>
    <cellStyle name="20% - Акцент6 2 2 3 2 2 2 2 4" xfId="24916"/>
    <cellStyle name="20% - Акцент6 2 2 3 2 2 2 2 5" xfId="24917"/>
    <cellStyle name="20% - Акцент6 2 2 3 2 2 2 2 6" xfId="24918"/>
    <cellStyle name="20% - Акцент6 2 2 3 2 2 2 2 7" xfId="24919"/>
    <cellStyle name="20% - Акцент6 2 2 3 2 2 2 3" xfId="24920"/>
    <cellStyle name="20% - Акцент6 2 2 3 2 2 2 3 2" xfId="24921"/>
    <cellStyle name="20% - Акцент6 2 2 3 2 2 2 4" xfId="24922"/>
    <cellStyle name="20% - Акцент6 2 2 3 2 2 2 5" xfId="24923"/>
    <cellStyle name="20% - Акцент6 2 2 3 2 2 2 6" xfId="24924"/>
    <cellStyle name="20% - Акцент6 2 2 3 2 2 2 7" xfId="24925"/>
    <cellStyle name="20% - Акцент6 2 2 3 2 2 2 8" xfId="24926"/>
    <cellStyle name="20% - Акцент6 2 2 3 2 2 2 9" xfId="24927"/>
    <cellStyle name="20% - Акцент6 2 2 3 2 2 3" xfId="24928"/>
    <cellStyle name="20% - Акцент6 2 2 3 2 2 3 2" xfId="24929"/>
    <cellStyle name="20% - Акцент6 2 2 3 2 2 3 2 2" xfId="24930"/>
    <cellStyle name="20% - Акцент6 2 2 3 2 2 3 3" xfId="24931"/>
    <cellStyle name="20% - Акцент6 2 2 3 2 2 3 4" xfId="24932"/>
    <cellStyle name="20% - Акцент6 2 2 3 2 2 3 5" xfId="24933"/>
    <cellStyle name="20% - Акцент6 2 2 3 2 2 3 6" xfId="24934"/>
    <cellStyle name="20% - Акцент6 2 2 3 2 2 3 7" xfId="24935"/>
    <cellStyle name="20% - Акцент6 2 2 3 2 2 4" xfId="24936"/>
    <cellStyle name="20% - Акцент6 2 2 3 2 2 4 2" xfId="24937"/>
    <cellStyle name="20% - Акцент6 2 2 3 2 2 5" xfId="24938"/>
    <cellStyle name="20% - Акцент6 2 2 3 2 2 6" xfId="24939"/>
    <cellStyle name="20% - Акцент6 2 2 3 2 2 7" xfId="24940"/>
    <cellStyle name="20% - Акцент6 2 2 3 2 2 8" xfId="24941"/>
    <cellStyle name="20% - Акцент6 2 2 3 2 2 9" xfId="24942"/>
    <cellStyle name="20% - Акцент6 2 2 3 2 3" xfId="24943"/>
    <cellStyle name="20% - Акцент6 2 2 3 2 3 10" xfId="24944"/>
    <cellStyle name="20% - Акцент6 2 2 3 2 3 2" xfId="24945"/>
    <cellStyle name="20% - Акцент6 2 2 3 2 3 2 2" xfId="24946"/>
    <cellStyle name="20% - Акцент6 2 2 3 2 3 2 2 2" xfId="24947"/>
    <cellStyle name="20% - Акцент6 2 2 3 2 3 2 2 2 2" xfId="24948"/>
    <cellStyle name="20% - Акцент6 2 2 3 2 3 2 2 3" xfId="24949"/>
    <cellStyle name="20% - Акцент6 2 2 3 2 3 2 2 4" xfId="24950"/>
    <cellStyle name="20% - Акцент6 2 2 3 2 3 2 2 5" xfId="24951"/>
    <cellStyle name="20% - Акцент6 2 2 3 2 3 2 2 6" xfId="24952"/>
    <cellStyle name="20% - Акцент6 2 2 3 2 3 2 2 7" xfId="24953"/>
    <cellStyle name="20% - Акцент6 2 2 3 2 3 2 3" xfId="24954"/>
    <cellStyle name="20% - Акцент6 2 2 3 2 3 2 3 2" xfId="24955"/>
    <cellStyle name="20% - Акцент6 2 2 3 2 3 2 4" xfId="24956"/>
    <cellStyle name="20% - Акцент6 2 2 3 2 3 2 5" xfId="24957"/>
    <cellStyle name="20% - Акцент6 2 2 3 2 3 2 6" xfId="24958"/>
    <cellStyle name="20% - Акцент6 2 2 3 2 3 2 7" xfId="24959"/>
    <cellStyle name="20% - Акцент6 2 2 3 2 3 2 8" xfId="24960"/>
    <cellStyle name="20% - Акцент6 2 2 3 2 3 2 9" xfId="24961"/>
    <cellStyle name="20% - Акцент6 2 2 3 2 3 3" xfId="24962"/>
    <cellStyle name="20% - Акцент6 2 2 3 2 3 3 2" xfId="24963"/>
    <cellStyle name="20% - Акцент6 2 2 3 2 3 3 2 2" xfId="24964"/>
    <cellStyle name="20% - Акцент6 2 2 3 2 3 3 3" xfId="24965"/>
    <cellStyle name="20% - Акцент6 2 2 3 2 3 3 4" xfId="24966"/>
    <cellStyle name="20% - Акцент6 2 2 3 2 3 3 5" xfId="24967"/>
    <cellStyle name="20% - Акцент6 2 2 3 2 3 3 6" xfId="24968"/>
    <cellStyle name="20% - Акцент6 2 2 3 2 3 3 7" xfId="24969"/>
    <cellStyle name="20% - Акцент6 2 2 3 2 3 4" xfId="24970"/>
    <cellStyle name="20% - Акцент6 2 2 3 2 3 4 2" xfId="24971"/>
    <cellStyle name="20% - Акцент6 2 2 3 2 3 5" xfId="24972"/>
    <cellStyle name="20% - Акцент6 2 2 3 2 3 6" xfId="24973"/>
    <cellStyle name="20% - Акцент6 2 2 3 2 3 7" xfId="24974"/>
    <cellStyle name="20% - Акцент6 2 2 3 2 3 8" xfId="24975"/>
    <cellStyle name="20% - Акцент6 2 2 3 2 3 9" xfId="24976"/>
    <cellStyle name="20% - Акцент6 2 2 3 2 4" xfId="24977"/>
    <cellStyle name="20% - Акцент6 2 2 3 2 4 10" xfId="24978"/>
    <cellStyle name="20% - Акцент6 2 2 3 2 4 2" xfId="24979"/>
    <cellStyle name="20% - Акцент6 2 2 3 2 4 2 2" xfId="24980"/>
    <cellStyle name="20% - Акцент6 2 2 3 2 4 2 2 2" xfId="24981"/>
    <cellStyle name="20% - Акцент6 2 2 3 2 4 2 2 2 2" xfId="24982"/>
    <cellStyle name="20% - Акцент6 2 2 3 2 4 2 2 3" xfId="24983"/>
    <cellStyle name="20% - Акцент6 2 2 3 2 4 2 2 4" xfId="24984"/>
    <cellStyle name="20% - Акцент6 2 2 3 2 4 2 2 5" xfId="24985"/>
    <cellStyle name="20% - Акцент6 2 2 3 2 4 2 2 6" xfId="24986"/>
    <cellStyle name="20% - Акцент6 2 2 3 2 4 2 2 7" xfId="24987"/>
    <cellStyle name="20% - Акцент6 2 2 3 2 4 2 3" xfId="24988"/>
    <cellStyle name="20% - Акцент6 2 2 3 2 4 2 3 2" xfId="24989"/>
    <cellStyle name="20% - Акцент6 2 2 3 2 4 2 4" xfId="24990"/>
    <cellStyle name="20% - Акцент6 2 2 3 2 4 2 5" xfId="24991"/>
    <cellStyle name="20% - Акцент6 2 2 3 2 4 2 6" xfId="24992"/>
    <cellStyle name="20% - Акцент6 2 2 3 2 4 2 7" xfId="24993"/>
    <cellStyle name="20% - Акцент6 2 2 3 2 4 2 8" xfId="24994"/>
    <cellStyle name="20% - Акцент6 2 2 3 2 4 2 9" xfId="24995"/>
    <cellStyle name="20% - Акцент6 2 2 3 2 4 3" xfId="24996"/>
    <cellStyle name="20% - Акцент6 2 2 3 2 4 3 2" xfId="24997"/>
    <cellStyle name="20% - Акцент6 2 2 3 2 4 3 2 2" xfId="24998"/>
    <cellStyle name="20% - Акцент6 2 2 3 2 4 3 3" xfId="24999"/>
    <cellStyle name="20% - Акцент6 2 2 3 2 4 3 4" xfId="25000"/>
    <cellStyle name="20% - Акцент6 2 2 3 2 4 3 5" xfId="25001"/>
    <cellStyle name="20% - Акцент6 2 2 3 2 4 3 6" xfId="25002"/>
    <cellStyle name="20% - Акцент6 2 2 3 2 4 3 7" xfId="25003"/>
    <cellStyle name="20% - Акцент6 2 2 3 2 4 4" xfId="25004"/>
    <cellStyle name="20% - Акцент6 2 2 3 2 4 4 2" xfId="25005"/>
    <cellStyle name="20% - Акцент6 2 2 3 2 4 5" xfId="25006"/>
    <cellStyle name="20% - Акцент6 2 2 3 2 4 6" xfId="25007"/>
    <cellStyle name="20% - Акцент6 2 2 3 2 4 7" xfId="25008"/>
    <cellStyle name="20% - Акцент6 2 2 3 2 4 8" xfId="25009"/>
    <cellStyle name="20% - Акцент6 2 2 3 2 4 9" xfId="25010"/>
    <cellStyle name="20% - Акцент6 2 2 3 2 5" xfId="25011"/>
    <cellStyle name="20% - Акцент6 2 2 3 2 5 2" xfId="25012"/>
    <cellStyle name="20% - Акцент6 2 2 3 2 5 2 2" xfId="25013"/>
    <cellStyle name="20% - Акцент6 2 2 3 2 5 2 2 2" xfId="25014"/>
    <cellStyle name="20% - Акцент6 2 2 3 2 5 2 3" xfId="25015"/>
    <cellStyle name="20% - Акцент6 2 2 3 2 5 2 4" xfId="25016"/>
    <cellStyle name="20% - Акцент6 2 2 3 2 5 2 5" xfId="25017"/>
    <cellStyle name="20% - Акцент6 2 2 3 2 5 2 6" xfId="25018"/>
    <cellStyle name="20% - Акцент6 2 2 3 2 5 2 7" xfId="25019"/>
    <cellStyle name="20% - Акцент6 2 2 3 2 5 3" xfId="25020"/>
    <cellStyle name="20% - Акцент6 2 2 3 2 5 3 2" xfId="25021"/>
    <cellStyle name="20% - Акцент6 2 2 3 2 5 4" xfId="25022"/>
    <cellStyle name="20% - Акцент6 2 2 3 2 5 5" xfId="25023"/>
    <cellStyle name="20% - Акцент6 2 2 3 2 5 6" xfId="25024"/>
    <cellStyle name="20% - Акцент6 2 2 3 2 5 7" xfId="25025"/>
    <cellStyle name="20% - Акцент6 2 2 3 2 5 8" xfId="25026"/>
    <cellStyle name="20% - Акцент6 2 2 3 2 5 9" xfId="25027"/>
    <cellStyle name="20% - Акцент6 2 2 3 2 6" xfId="25028"/>
    <cellStyle name="20% - Акцент6 2 2 3 2 6 2" xfId="25029"/>
    <cellStyle name="20% - Акцент6 2 2 3 2 6 2 2" xfId="25030"/>
    <cellStyle name="20% - Акцент6 2 2 3 2 6 2 2 2" xfId="25031"/>
    <cellStyle name="20% - Акцент6 2 2 3 2 6 2 3" xfId="25032"/>
    <cellStyle name="20% - Акцент6 2 2 3 2 6 2 4" xfId="25033"/>
    <cellStyle name="20% - Акцент6 2 2 3 2 6 2 5" xfId="25034"/>
    <cellStyle name="20% - Акцент6 2 2 3 2 6 2 6" xfId="25035"/>
    <cellStyle name="20% - Акцент6 2 2 3 2 6 2 7" xfId="25036"/>
    <cellStyle name="20% - Акцент6 2 2 3 2 6 3" xfId="25037"/>
    <cellStyle name="20% - Акцент6 2 2 3 2 6 3 2" xfId="25038"/>
    <cellStyle name="20% - Акцент6 2 2 3 2 6 4" xfId="25039"/>
    <cellStyle name="20% - Акцент6 2 2 3 2 6 5" xfId="25040"/>
    <cellStyle name="20% - Акцент6 2 2 3 2 6 6" xfId="25041"/>
    <cellStyle name="20% - Акцент6 2 2 3 2 6 7" xfId="25042"/>
    <cellStyle name="20% - Акцент6 2 2 3 2 6 8" xfId="25043"/>
    <cellStyle name="20% - Акцент6 2 2 3 2 6 9" xfId="25044"/>
    <cellStyle name="20% - Акцент6 2 2 3 2 7" xfId="25045"/>
    <cellStyle name="20% - Акцент6 2 2 3 2 7 2" xfId="25046"/>
    <cellStyle name="20% - Акцент6 2 2 3 2 7 2 2" xfId="25047"/>
    <cellStyle name="20% - Акцент6 2 2 3 2 7 3" xfId="25048"/>
    <cellStyle name="20% - Акцент6 2 2 3 2 7 4" xfId="25049"/>
    <cellStyle name="20% - Акцент6 2 2 3 2 7 5" xfId="25050"/>
    <cellStyle name="20% - Акцент6 2 2 3 2 7 6" xfId="25051"/>
    <cellStyle name="20% - Акцент6 2 2 3 2 7 7" xfId="25052"/>
    <cellStyle name="20% - Акцент6 2 2 3 2 8" xfId="25053"/>
    <cellStyle name="20% - Акцент6 2 2 3 2 8 2" xfId="25054"/>
    <cellStyle name="20% - Акцент6 2 2 3 2 9" xfId="25055"/>
    <cellStyle name="20% - Акцент6 2 2 3 3" xfId="25056"/>
    <cellStyle name="20% - Акцент6 2 2 3 3 10" xfId="25057"/>
    <cellStyle name="20% - Акцент6 2 2 3 3 11" xfId="25058"/>
    <cellStyle name="20% - Акцент6 2 2 3 3 12" xfId="25059"/>
    <cellStyle name="20% - Акцент6 2 2 3 3 13" xfId="25060"/>
    <cellStyle name="20% - Акцент6 2 2 3 3 2" xfId="25061"/>
    <cellStyle name="20% - Акцент6 2 2 3 3 2 10" xfId="25062"/>
    <cellStyle name="20% - Акцент6 2 2 3 3 2 2" xfId="25063"/>
    <cellStyle name="20% - Акцент6 2 2 3 3 2 2 2" xfId="25064"/>
    <cellStyle name="20% - Акцент6 2 2 3 3 2 2 2 2" xfId="25065"/>
    <cellStyle name="20% - Акцент6 2 2 3 3 2 2 2 2 2" xfId="25066"/>
    <cellStyle name="20% - Акцент6 2 2 3 3 2 2 2 3" xfId="25067"/>
    <cellStyle name="20% - Акцент6 2 2 3 3 2 2 2 4" xfId="25068"/>
    <cellStyle name="20% - Акцент6 2 2 3 3 2 2 2 5" xfId="25069"/>
    <cellStyle name="20% - Акцент6 2 2 3 3 2 2 2 6" xfId="25070"/>
    <cellStyle name="20% - Акцент6 2 2 3 3 2 2 2 7" xfId="25071"/>
    <cellStyle name="20% - Акцент6 2 2 3 3 2 2 3" xfId="25072"/>
    <cellStyle name="20% - Акцент6 2 2 3 3 2 2 3 2" xfId="25073"/>
    <cellStyle name="20% - Акцент6 2 2 3 3 2 2 4" xfId="25074"/>
    <cellStyle name="20% - Акцент6 2 2 3 3 2 2 5" xfId="25075"/>
    <cellStyle name="20% - Акцент6 2 2 3 3 2 2 6" xfId="25076"/>
    <cellStyle name="20% - Акцент6 2 2 3 3 2 2 7" xfId="25077"/>
    <cellStyle name="20% - Акцент6 2 2 3 3 2 2 8" xfId="25078"/>
    <cellStyle name="20% - Акцент6 2 2 3 3 2 2 9" xfId="25079"/>
    <cellStyle name="20% - Акцент6 2 2 3 3 2 3" xfId="25080"/>
    <cellStyle name="20% - Акцент6 2 2 3 3 2 3 2" xfId="25081"/>
    <cellStyle name="20% - Акцент6 2 2 3 3 2 3 2 2" xfId="25082"/>
    <cellStyle name="20% - Акцент6 2 2 3 3 2 3 3" xfId="25083"/>
    <cellStyle name="20% - Акцент6 2 2 3 3 2 3 4" xfId="25084"/>
    <cellStyle name="20% - Акцент6 2 2 3 3 2 3 5" xfId="25085"/>
    <cellStyle name="20% - Акцент6 2 2 3 3 2 3 6" xfId="25086"/>
    <cellStyle name="20% - Акцент6 2 2 3 3 2 3 7" xfId="25087"/>
    <cellStyle name="20% - Акцент6 2 2 3 3 2 4" xfId="25088"/>
    <cellStyle name="20% - Акцент6 2 2 3 3 2 4 2" xfId="25089"/>
    <cellStyle name="20% - Акцент6 2 2 3 3 2 5" xfId="25090"/>
    <cellStyle name="20% - Акцент6 2 2 3 3 2 6" xfId="25091"/>
    <cellStyle name="20% - Акцент6 2 2 3 3 2 7" xfId="25092"/>
    <cellStyle name="20% - Акцент6 2 2 3 3 2 8" xfId="25093"/>
    <cellStyle name="20% - Акцент6 2 2 3 3 2 9" xfId="25094"/>
    <cellStyle name="20% - Акцент6 2 2 3 3 3" xfId="25095"/>
    <cellStyle name="20% - Акцент6 2 2 3 3 3 10" xfId="25096"/>
    <cellStyle name="20% - Акцент6 2 2 3 3 3 2" xfId="25097"/>
    <cellStyle name="20% - Акцент6 2 2 3 3 3 2 2" xfId="25098"/>
    <cellStyle name="20% - Акцент6 2 2 3 3 3 2 2 2" xfId="25099"/>
    <cellStyle name="20% - Акцент6 2 2 3 3 3 2 2 2 2" xfId="25100"/>
    <cellStyle name="20% - Акцент6 2 2 3 3 3 2 2 3" xfId="25101"/>
    <cellStyle name="20% - Акцент6 2 2 3 3 3 2 2 4" xfId="25102"/>
    <cellStyle name="20% - Акцент6 2 2 3 3 3 2 2 5" xfId="25103"/>
    <cellStyle name="20% - Акцент6 2 2 3 3 3 2 2 6" xfId="25104"/>
    <cellStyle name="20% - Акцент6 2 2 3 3 3 2 2 7" xfId="25105"/>
    <cellStyle name="20% - Акцент6 2 2 3 3 3 2 3" xfId="25106"/>
    <cellStyle name="20% - Акцент6 2 2 3 3 3 2 3 2" xfId="25107"/>
    <cellStyle name="20% - Акцент6 2 2 3 3 3 2 4" xfId="25108"/>
    <cellStyle name="20% - Акцент6 2 2 3 3 3 2 5" xfId="25109"/>
    <cellStyle name="20% - Акцент6 2 2 3 3 3 2 6" xfId="25110"/>
    <cellStyle name="20% - Акцент6 2 2 3 3 3 2 7" xfId="25111"/>
    <cellStyle name="20% - Акцент6 2 2 3 3 3 2 8" xfId="25112"/>
    <cellStyle name="20% - Акцент6 2 2 3 3 3 2 9" xfId="25113"/>
    <cellStyle name="20% - Акцент6 2 2 3 3 3 3" xfId="25114"/>
    <cellStyle name="20% - Акцент6 2 2 3 3 3 3 2" xfId="25115"/>
    <cellStyle name="20% - Акцент6 2 2 3 3 3 3 2 2" xfId="25116"/>
    <cellStyle name="20% - Акцент6 2 2 3 3 3 3 3" xfId="25117"/>
    <cellStyle name="20% - Акцент6 2 2 3 3 3 3 4" xfId="25118"/>
    <cellStyle name="20% - Акцент6 2 2 3 3 3 3 5" xfId="25119"/>
    <cellStyle name="20% - Акцент6 2 2 3 3 3 3 6" xfId="25120"/>
    <cellStyle name="20% - Акцент6 2 2 3 3 3 3 7" xfId="25121"/>
    <cellStyle name="20% - Акцент6 2 2 3 3 3 4" xfId="25122"/>
    <cellStyle name="20% - Акцент6 2 2 3 3 3 4 2" xfId="25123"/>
    <cellStyle name="20% - Акцент6 2 2 3 3 3 5" xfId="25124"/>
    <cellStyle name="20% - Акцент6 2 2 3 3 3 6" xfId="25125"/>
    <cellStyle name="20% - Акцент6 2 2 3 3 3 7" xfId="25126"/>
    <cellStyle name="20% - Акцент6 2 2 3 3 3 8" xfId="25127"/>
    <cellStyle name="20% - Акцент6 2 2 3 3 3 9" xfId="25128"/>
    <cellStyle name="20% - Акцент6 2 2 3 3 4" xfId="25129"/>
    <cellStyle name="20% - Акцент6 2 2 3 3 4 2" xfId="25130"/>
    <cellStyle name="20% - Акцент6 2 2 3 3 4 2 2" xfId="25131"/>
    <cellStyle name="20% - Акцент6 2 2 3 3 4 2 2 2" xfId="25132"/>
    <cellStyle name="20% - Акцент6 2 2 3 3 4 2 3" xfId="25133"/>
    <cellStyle name="20% - Акцент6 2 2 3 3 4 2 4" xfId="25134"/>
    <cellStyle name="20% - Акцент6 2 2 3 3 4 2 5" xfId="25135"/>
    <cellStyle name="20% - Акцент6 2 2 3 3 4 2 6" xfId="25136"/>
    <cellStyle name="20% - Акцент6 2 2 3 3 4 2 7" xfId="25137"/>
    <cellStyle name="20% - Акцент6 2 2 3 3 4 3" xfId="25138"/>
    <cellStyle name="20% - Акцент6 2 2 3 3 4 3 2" xfId="25139"/>
    <cellStyle name="20% - Акцент6 2 2 3 3 4 4" xfId="25140"/>
    <cellStyle name="20% - Акцент6 2 2 3 3 4 5" xfId="25141"/>
    <cellStyle name="20% - Акцент6 2 2 3 3 4 6" xfId="25142"/>
    <cellStyle name="20% - Акцент6 2 2 3 3 4 7" xfId="25143"/>
    <cellStyle name="20% - Акцент6 2 2 3 3 4 8" xfId="25144"/>
    <cellStyle name="20% - Акцент6 2 2 3 3 4 9" xfId="25145"/>
    <cellStyle name="20% - Акцент6 2 2 3 3 5" xfId="25146"/>
    <cellStyle name="20% - Акцент6 2 2 3 3 5 2" xfId="25147"/>
    <cellStyle name="20% - Акцент6 2 2 3 3 5 2 2" xfId="25148"/>
    <cellStyle name="20% - Акцент6 2 2 3 3 5 2 2 2" xfId="25149"/>
    <cellStyle name="20% - Акцент6 2 2 3 3 5 2 3" xfId="25150"/>
    <cellStyle name="20% - Акцент6 2 2 3 3 5 2 4" xfId="25151"/>
    <cellStyle name="20% - Акцент6 2 2 3 3 5 2 5" xfId="25152"/>
    <cellStyle name="20% - Акцент6 2 2 3 3 5 2 6" xfId="25153"/>
    <cellStyle name="20% - Акцент6 2 2 3 3 5 2 7" xfId="25154"/>
    <cellStyle name="20% - Акцент6 2 2 3 3 5 3" xfId="25155"/>
    <cellStyle name="20% - Акцент6 2 2 3 3 5 3 2" xfId="25156"/>
    <cellStyle name="20% - Акцент6 2 2 3 3 5 4" xfId="25157"/>
    <cellStyle name="20% - Акцент6 2 2 3 3 5 5" xfId="25158"/>
    <cellStyle name="20% - Акцент6 2 2 3 3 5 6" xfId="25159"/>
    <cellStyle name="20% - Акцент6 2 2 3 3 5 7" xfId="25160"/>
    <cellStyle name="20% - Акцент6 2 2 3 3 5 8" xfId="25161"/>
    <cellStyle name="20% - Акцент6 2 2 3 3 5 9" xfId="25162"/>
    <cellStyle name="20% - Акцент6 2 2 3 3 6" xfId="25163"/>
    <cellStyle name="20% - Акцент6 2 2 3 3 6 2" xfId="25164"/>
    <cellStyle name="20% - Акцент6 2 2 3 3 6 2 2" xfId="25165"/>
    <cellStyle name="20% - Акцент6 2 2 3 3 6 3" xfId="25166"/>
    <cellStyle name="20% - Акцент6 2 2 3 3 6 4" xfId="25167"/>
    <cellStyle name="20% - Акцент6 2 2 3 3 6 5" xfId="25168"/>
    <cellStyle name="20% - Акцент6 2 2 3 3 6 6" xfId="25169"/>
    <cellStyle name="20% - Акцент6 2 2 3 3 6 7" xfId="25170"/>
    <cellStyle name="20% - Акцент6 2 2 3 3 7" xfId="25171"/>
    <cellStyle name="20% - Акцент6 2 2 3 3 7 2" xfId="25172"/>
    <cellStyle name="20% - Акцент6 2 2 3 3 8" xfId="25173"/>
    <cellStyle name="20% - Акцент6 2 2 3 3 9" xfId="25174"/>
    <cellStyle name="20% - Акцент6 2 2 3 4" xfId="25175"/>
    <cellStyle name="20% - Акцент6 2 2 3 4 10" xfId="25176"/>
    <cellStyle name="20% - Акцент6 2 2 3 4 11" xfId="25177"/>
    <cellStyle name="20% - Акцент6 2 2 3 4 12" xfId="25178"/>
    <cellStyle name="20% - Акцент6 2 2 3 4 13" xfId="25179"/>
    <cellStyle name="20% - Акцент6 2 2 3 4 2" xfId="25180"/>
    <cellStyle name="20% - Акцент6 2 2 3 4 2 10" xfId="25181"/>
    <cellStyle name="20% - Акцент6 2 2 3 4 2 2" xfId="25182"/>
    <cellStyle name="20% - Акцент6 2 2 3 4 2 2 2" xfId="25183"/>
    <cellStyle name="20% - Акцент6 2 2 3 4 2 2 2 2" xfId="25184"/>
    <cellStyle name="20% - Акцент6 2 2 3 4 2 2 2 2 2" xfId="25185"/>
    <cellStyle name="20% - Акцент6 2 2 3 4 2 2 2 3" xfId="25186"/>
    <cellStyle name="20% - Акцент6 2 2 3 4 2 2 2 4" xfId="25187"/>
    <cellStyle name="20% - Акцент6 2 2 3 4 2 2 2 5" xfId="25188"/>
    <cellStyle name="20% - Акцент6 2 2 3 4 2 2 2 6" xfId="25189"/>
    <cellStyle name="20% - Акцент6 2 2 3 4 2 2 2 7" xfId="25190"/>
    <cellStyle name="20% - Акцент6 2 2 3 4 2 2 3" xfId="25191"/>
    <cellStyle name="20% - Акцент6 2 2 3 4 2 2 3 2" xfId="25192"/>
    <cellStyle name="20% - Акцент6 2 2 3 4 2 2 4" xfId="25193"/>
    <cellStyle name="20% - Акцент6 2 2 3 4 2 2 5" xfId="25194"/>
    <cellStyle name="20% - Акцент6 2 2 3 4 2 2 6" xfId="25195"/>
    <cellStyle name="20% - Акцент6 2 2 3 4 2 2 7" xfId="25196"/>
    <cellStyle name="20% - Акцент6 2 2 3 4 2 2 8" xfId="25197"/>
    <cellStyle name="20% - Акцент6 2 2 3 4 2 2 9" xfId="25198"/>
    <cellStyle name="20% - Акцент6 2 2 3 4 2 3" xfId="25199"/>
    <cellStyle name="20% - Акцент6 2 2 3 4 2 3 2" xfId="25200"/>
    <cellStyle name="20% - Акцент6 2 2 3 4 2 3 2 2" xfId="25201"/>
    <cellStyle name="20% - Акцент6 2 2 3 4 2 3 3" xfId="25202"/>
    <cellStyle name="20% - Акцент6 2 2 3 4 2 3 4" xfId="25203"/>
    <cellStyle name="20% - Акцент6 2 2 3 4 2 3 5" xfId="25204"/>
    <cellStyle name="20% - Акцент6 2 2 3 4 2 3 6" xfId="25205"/>
    <cellStyle name="20% - Акцент6 2 2 3 4 2 3 7" xfId="25206"/>
    <cellStyle name="20% - Акцент6 2 2 3 4 2 4" xfId="25207"/>
    <cellStyle name="20% - Акцент6 2 2 3 4 2 4 2" xfId="25208"/>
    <cellStyle name="20% - Акцент6 2 2 3 4 2 5" xfId="25209"/>
    <cellStyle name="20% - Акцент6 2 2 3 4 2 6" xfId="25210"/>
    <cellStyle name="20% - Акцент6 2 2 3 4 2 7" xfId="25211"/>
    <cellStyle name="20% - Акцент6 2 2 3 4 2 8" xfId="25212"/>
    <cellStyle name="20% - Акцент6 2 2 3 4 2 9" xfId="25213"/>
    <cellStyle name="20% - Акцент6 2 2 3 4 3" xfId="25214"/>
    <cellStyle name="20% - Акцент6 2 2 3 4 3 10" xfId="25215"/>
    <cellStyle name="20% - Акцент6 2 2 3 4 3 2" xfId="25216"/>
    <cellStyle name="20% - Акцент6 2 2 3 4 3 2 2" xfId="25217"/>
    <cellStyle name="20% - Акцент6 2 2 3 4 3 2 2 2" xfId="25218"/>
    <cellStyle name="20% - Акцент6 2 2 3 4 3 2 2 2 2" xfId="25219"/>
    <cellStyle name="20% - Акцент6 2 2 3 4 3 2 2 3" xfId="25220"/>
    <cellStyle name="20% - Акцент6 2 2 3 4 3 2 2 4" xfId="25221"/>
    <cellStyle name="20% - Акцент6 2 2 3 4 3 2 2 5" xfId="25222"/>
    <cellStyle name="20% - Акцент6 2 2 3 4 3 2 2 6" xfId="25223"/>
    <cellStyle name="20% - Акцент6 2 2 3 4 3 2 2 7" xfId="25224"/>
    <cellStyle name="20% - Акцент6 2 2 3 4 3 2 3" xfId="25225"/>
    <cellStyle name="20% - Акцент6 2 2 3 4 3 2 3 2" xfId="25226"/>
    <cellStyle name="20% - Акцент6 2 2 3 4 3 2 4" xfId="25227"/>
    <cellStyle name="20% - Акцент6 2 2 3 4 3 2 5" xfId="25228"/>
    <cellStyle name="20% - Акцент6 2 2 3 4 3 2 6" xfId="25229"/>
    <cellStyle name="20% - Акцент6 2 2 3 4 3 2 7" xfId="25230"/>
    <cellStyle name="20% - Акцент6 2 2 3 4 3 2 8" xfId="25231"/>
    <cellStyle name="20% - Акцент6 2 2 3 4 3 2 9" xfId="25232"/>
    <cellStyle name="20% - Акцент6 2 2 3 4 3 3" xfId="25233"/>
    <cellStyle name="20% - Акцент6 2 2 3 4 3 3 2" xfId="25234"/>
    <cellStyle name="20% - Акцент6 2 2 3 4 3 3 2 2" xfId="25235"/>
    <cellStyle name="20% - Акцент6 2 2 3 4 3 3 3" xfId="25236"/>
    <cellStyle name="20% - Акцент6 2 2 3 4 3 3 4" xfId="25237"/>
    <cellStyle name="20% - Акцент6 2 2 3 4 3 3 5" xfId="25238"/>
    <cellStyle name="20% - Акцент6 2 2 3 4 3 3 6" xfId="25239"/>
    <cellStyle name="20% - Акцент6 2 2 3 4 3 3 7" xfId="25240"/>
    <cellStyle name="20% - Акцент6 2 2 3 4 3 4" xfId="25241"/>
    <cellStyle name="20% - Акцент6 2 2 3 4 3 4 2" xfId="25242"/>
    <cellStyle name="20% - Акцент6 2 2 3 4 3 5" xfId="25243"/>
    <cellStyle name="20% - Акцент6 2 2 3 4 3 6" xfId="25244"/>
    <cellStyle name="20% - Акцент6 2 2 3 4 3 7" xfId="25245"/>
    <cellStyle name="20% - Акцент6 2 2 3 4 3 8" xfId="25246"/>
    <cellStyle name="20% - Акцент6 2 2 3 4 3 9" xfId="25247"/>
    <cellStyle name="20% - Акцент6 2 2 3 4 4" xfId="25248"/>
    <cellStyle name="20% - Акцент6 2 2 3 4 4 2" xfId="25249"/>
    <cellStyle name="20% - Акцент6 2 2 3 4 4 2 2" xfId="25250"/>
    <cellStyle name="20% - Акцент6 2 2 3 4 4 2 2 2" xfId="25251"/>
    <cellStyle name="20% - Акцент6 2 2 3 4 4 2 3" xfId="25252"/>
    <cellStyle name="20% - Акцент6 2 2 3 4 4 2 4" xfId="25253"/>
    <cellStyle name="20% - Акцент6 2 2 3 4 4 2 5" xfId="25254"/>
    <cellStyle name="20% - Акцент6 2 2 3 4 4 2 6" xfId="25255"/>
    <cellStyle name="20% - Акцент6 2 2 3 4 4 2 7" xfId="25256"/>
    <cellStyle name="20% - Акцент6 2 2 3 4 4 3" xfId="25257"/>
    <cellStyle name="20% - Акцент6 2 2 3 4 4 3 2" xfId="25258"/>
    <cellStyle name="20% - Акцент6 2 2 3 4 4 4" xfId="25259"/>
    <cellStyle name="20% - Акцент6 2 2 3 4 4 5" xfId="25260"/>
    <cellStyle name="20% - Акцент6 2 2 3 4 4 6" xfId="25261"/>
    <cellStyle name="20% - Акцент6 2 2 3 4 4 7" xfId="25262"/>
    <cellStyle name="20% - Акцент6 2 2 3 4 4 8" xfId="25263"/>
    <cellStyle name="20% - Акцент6 2 2 3 4 4 9" xfId="25264"/>
    <cellStyle name="20% - Акцент6 2 2 3 4 5" xfId="25265"/>
    <cellStyle name="20% - Акцент6 2 2 3 4 5 2" xfId="25266"/>
    <cellStyle name="20% - Акцент6 2 2 3 4 5 2 2" xfId="25267"/>
    <cellStyle name="20% - Акцент6 2 2 3 4 5 2 2 2" xfId="25268"/>
    <cellStyle name="20% - Акцент6 2 2 3 4 5 2 3" xfId="25269"/>
    <cellStyle name="20% - Акцент6 2 2 3 4 5 2 4" xfId="25270"/>
    <cellStyle name="20% - Акцент6 2 2 3 4 5 2 5" xfId="25271"/>
    <cellStyle name="20% - Акцент6 2 2 3 4 5 2 6" xfId="25272"/>
    <cellStyle name="20% - Акцент6 2 2 3 4 5 2 7" xfId="25273"/>
    <cellStyle name="20% - Акцент6 2 2 3 4 5 3" xfId="25274"/>
    <cellStyle name="20% - Акцент6 2 2 3 4 5 3 2" xfId="25275"/>
    <cellStyle name="20% - Акцент6 2 2 3 4 5 4" xfId="25276"/>
    <cellStyle name="20% - Акцент6 2 2 3 4 5 5" xfId="25277"/>
    <cellStyle name="20% - Акцент6 2 2 3 4 5 6" xfId="25278"/>
    <cellStyle name="20% - Акцент6 2 2 3 4 5 7" xfId="25279"/>
    <cellStyle name="20% - Акцент6 2 2 3 4 5 8" xfId="25280"/>
    <cellStyle name="20% - Акцент6 2 2 3 4 5 9" xfId="25281"/>
    <cellStyle name="20% - Акцент6 2 2 3 4 6" xfId="25282"/>
    <cellStyle name="20% - Акцент6 2 2 3 4 6 2" xfId="25283"/>
    <cellStyle name="20% - Акцент6 2 2 3 4 6 2 2" xfId="25284"/>
    <cellStyle name="20% - Акцент6 2 2 3 4 6 3" xfId="25285"/>
    <cellStyle name="20% - Акцент6 2 2 3 4 6 4" xfId="25286"/>
    <cellStyle name="20% - Акцент6 2 2 3 4 6 5" xfId="25287"/>
    <cellStyle name="20% - Акцент6 2 2 3 4 6 6" xfId="25288"/>
    <cellStyle name="20% - Акцент6 2 2 3 4 6 7" xfId="25289"/>
    <cellStyle name="20% - Акцент6 2 2 3 4 7" xfId="25290"/>
    <cellStyle name="20% - Акцент6 2 2 3 4 7 2" xfId="25291"/>
    <cellStyle name="20% - Акцент6 2 2 3 4 8" xfId="25292"/>
    <cellStyle name="20% - Акцент6 2 2 3 4 9" xfId="25293"/>
    <cellStyle name="20% - Акцент6 2 2 3 5" xfId="25294"/>
    <cellStyle name="20% - Акцент6 2 2 3 5 10" xfId="25295"/>
    <cellStyle name="20% - Акцент6 2 2 3 5 2" xfId="25296"/>
    <cellStyle name="20% - Акцент6 2 2 3 5 2 2" xfId="25297"/>
    <cellStyle name="20% - Акцент6 2 2 3 5 2 2 2" xfId="25298"/>
    <cellStyle name="20% - Акцент6 2 2 3 5 2 2 2 2" xfId="25299"/>
    <cellStyle name="20% - Акцент6 2 2 3 5 2 2 3" xfId="25300"/>
    <cellStyle name="20% - Акцент6 2 2 3 5 2 2 4" xfId="25301"/>
    <cellStyle name="20% - Акцент6 2 2 3 5 2 2 5" xfId="25302"/>
    <cellStyle name="20% - Акцент6 2 2 3 5 2 2 6" xfId="25303"/>
    <cellStyle name="20% - Акцент6 2 2 3 5 2 2 7" xfId="25304"/>
    <cellStyle name="20% - Акцент6 2 2 3 5 2 3" xfId="25305"/>
    <cellStyle name="20% - Акцент6 2 2 3 5 2 3 2" xfId="25306"/>
    <cellStyle name="20% - Акцент6 2 2 3 5 2 4" xfId="25307"/>
    <cellStyle name="20% - Акцент6 2 2 3 5 2 5" xfId="25308"/>
    <cellStyle name="20% - Акцент6 2 2 3 5 2 6" xfId="25309"/>
    <cellStyle name="20% - Акцент6 2 2 3 5 2 7" xfId="25310"/>
    <cellStyle name="20% - Акцент6 2 2 3 5 2 8" xfId="25311"/>
    <cellStyle name="20% - Акцент6 2 2 3 5 2 9" xfId="25312"/>
    <cellStyle name="20% - Акцент6 2 2 3 5 3" xfId="25313"/>
    <cellStyle name="20% - Акцент6 2 2 3 5 3 2" xfId="25314"/>
    <cellStyle name="20% - Акцент6 2 2 3 5 3 2 2" xfId="25315"/>
    <cellStyle name="20% - Акцент6 2 2 3 5 3 3" xfId="25316"/>
    <cellStyle name="20% - Акцент6 2 2 3 5 3 4" xfId="25317"/>
    <cellStyle name="20% - Акцент6 2 2 3 5 3 5" xfId="25318"/>
    <cellStyle name="20% - Акцент6 2 2 3 5 3 6" xfId="25319"/>
    <cellStyle name="20% - Акцент6 2 2 3 5 3 7" xfId="25320"/>
    <cellStyle name="20% - Акцент6 2 2 3 5 4" xfId="25321"/>
    <cellStyle name="20% - Акцент6 2 2 3 5 4 2" xfId="25322"/>
    <cellStyle name="20% - Акцент6 2 2 3 5 5" xfId="25323"/>
    <cellStyle name="20% - Акцент6 2 2 3 5 6" xfId="25324"/>
    <cellStyle name="20% - Акцент6 2 2 3 5 7" xfId="25325"/>
    <cellStyle name="20% - Акцент6 2 2 3 5 8" xfId="25326"/>
    <cellStyle name="20% - Акцент6 2 2 3 5 9" xfId="25327"/>
    <cellStyle name="20% - Акцент6 2 2 3 6" xfId="25328"/>
    <cellStyle name="20% - Акцент6 2 2 3 6 10" xfId="25329"/>
    <cellStyle name="20% - Акцент6 2 2 3 6 2" xfId="25330"/>
    <cellStyle name="20% - Акцент6 2 2 3 6 2 2" xfId="25331"/>
    <cellStyle name="20% - Акцент6 2 2 3 6 2 2 2" xfId="25332"/>
    <cellStyle name="20% - Акцент6 2 2 3 6 2 2 2 2" xfId="25333"/>
    <cellStyle name="20% - Акцент6 2 2 3 6 2 2 3" xfId="25334"/>
    <cellStyle name="20% - Акцент6 2 2 3 6 2 2 4" xfId="25335"/>
    <cellStyle name="20% - Акцент6 2 2 3 6 2 2 5" xfId="25336"/>
    <cellStyle name="20% - Акцент6 2 2 3 6 2 2 6" xfId="25337"/>
    <cellStyle name="20% - Акцент6 2 2 3 6 2 2 7" xfId="25338"/>
    <cellStyle name="20% - Акцент6 2 2 3 6 2 3" xfId="25339"/>
    <cellStyle name="20% - Акцент6 2 2 3 6 2 3 2" xfId="25340"/>
    <cellStyle name="20% - Акцент6 2 2 3 6 2 4" xfId="25341"/>
    <cellStyle name="20% - Акцент6 2 2 3 6 2 5" xfId="25342"/>
    <cellStyle name="20% - Акцент6 2 2 3 6 2 6" xfId="25343"/>
    <cellStyle name="20% - Акцент6 2 2 3 6 2 7" xfId="25344"/>
    <cellStyle name="20% - Акцент6 2 2 3 6 2 8" xfId="25345"/>
    <cellStyle name="20% - Акцент6 2 2 3 6 2 9" xfId="25346"/>
    <cellStyle name="20% - Акцент6 2 2 3 6 3" xfId="25347"/>
    <cellStyle name="20% - Акцент6 2 2 3 6 3 2" xfId="25348"/>
    <cellStyle name="20% - Акцент6 2 2 3 6 3 2 2" xfId="25349"/>
    <cellStyle name="20% - Акцент6 2 2 3 6 3 3" xfId="25350"/>
    <cellStyle name="20% - Акцент6 2 2 3 6 3 4" xfId="25351"/>
    <cellStyle name="20% - Акцент6 2 2 3 6 3 5" xfId="25352"/>
    <cellStyle name="20% - Акцент6 2 2 3 6 3 6" xfId="25353"/>
    <cellStyle name="20% - Акцент6 2 2 3 6 3 7" xfId="25354"/>
    <cellStyle name="20% - Акцент6 2 2 3 6 4" xfId="25355"/>
    <cellStyle name="20% - Акцент6 2 2 3 6 4 2" xfId="25356"/>
    <cellStyle name="20% - Акцент6 2 2 3 6 5" xfId="25357"/>
    <cellStyle name="20% - Акцент6 2 2 3 6 6" xfId="25358"/>
    <cellStyle name="20% - Акцент6 2 2 3 6 7" xfId="25359"/>
    <cellStyle name="20% - Акцент6 2 2 3 6 8" xfId="25360"/>
    <cellStyle name="20% - Акцент6 2 2 3 6 9" xfId="25361"/>
    <cellStyle name="20% - Акцент6 2 2 3 7" xfId="25362"/>
    <cellStyle name="20% - Акцент6 2 2 3 7 2" xfId="25363"/>
    <cellStyle name="20% - Акцент6 2 2 3 7 2 2" xfId="25364"/>
    <cellStyle name="20% - Акцент6 2 2 3 7 2 2 2" xfId="25365"/>
    <cellStyle name="20% - Акцент6 2 2 3 7 2 3" xfId="25366"/>
    <cellStyle name="20% - Акцент6 2 2 3 7 2 4" xfId="25367"/>
    <cellStyle name="20% - Акцент6 2 2 3 7 2 5" xfId="25368"/>
    <cellStyle name="20% - Акцент6 2 2 3 7 2 6" xfId="25369"/>
    <cellStyle name="20% - Акцент6 2 2 3 7 2 7" xfId="25370"/>
    <cellStyle name="20% - Акцент6 2 2 3 7 3" xfId="25371"/>
    <cellStyle name="20% - Акцент6 2 2 3 7 3 2" xfId="25372"/>
    <cellStyle name="20% - Акцент6 2 2 3 7 4" xfId="25373"/>
    <cellStyle name="20% - Акцент6 2 2 3 7 5" xfId="25374"/>
    <cellStyle name="20% - Акцент6 2 2 3 7 6" xfId="25375"/>
    <cellStyle name="20% - Акцент6 2 2 3 7 7" xfId="25376"/>
    <cellStyle name="20% - Акцент6 2 2 3 7 8" xfId="25377"/>
    <cellStyle name="20% - Акцент6 2 2 3 7 9" xfId="25378"/>
    <cellStyle name="20% - Акцент6 2 2 3 8" xfId="25379"/>
    <cellStyle name="20% - Акцент6 2 2 3 8 2" xfId="25380"/>
    <cellStyle name="20% - Акцент6 2 2 3 8 2 2" xfId="25381"/>
    <cellStyle name="20% - Акцент6 2 2 3 8 2 2 2" xfId="25382"/>
    <cellStyle name="20% - Акцент6 2 2 3 8 2 3" xfId="25383"/>
    <cellStyle name="20% - Акцент6 2 2 3 8 2 4" xfId="25384"/>
    <cellStyle name="20% - Акцент6 2 2 3 8 2 5" xfId="25385"/>
    <cellStyle name="20% - Акцент6 2 2 3 8 2 6" xfId="25386"/>
    <cellStyle name="20% - Акцент6 2 2 3 8 2 7" xfId="25387"/>
    <cellStyle name="20% - Акцент6 2 2 3 8 3" xfId="25388"/>
    <cellStyle name="20% - Акцент6 2 2 3 8 3 2" xfId="25389"/>
    <cellStyle name="20% - Акцент6 2 2 3 8 4" xfId="25390"/>
    <cellStyle name="20% - Акцент6 2 2 3 8 5" xfId="25391"/>
    <cellStyle name="20% - Акцент6 2 2 3 8 6" xfId="25392"/>
    <cellStyle name="20% - Акцент6 2 2 3 8 7" xfId="25393"/>
    <cellStyle name="20% - Акцент6 2 2 3 8 8" xfId="25394"/>
    <cellStyle name="20% - Акцент6 2 2 3 8 9" xfId="25395"/>
    <cellStyle name="20% - Акцент6 2 2 3 9" xfId="25396"/>
    <cellStyle name="20% - Акцент6 2 2 3 9 2" xfId="25397"/>
    <cellStyle name="20% - Акцент6 2 2 3 9 2 2" xfId="25398"/>
    <cellStyle name="20% - Акцент6 2 2 3 9 2 2 2" xfId="25399"/>
    <cellStyle name="20% - Акцент6 2 2 3 9 2 3" xfId="25400"/>
    <cellStyle name="20% - Акцент6 2 2 3 9 2 4" xfId="25401"/>
    <cellStyle name="20% - Акцент6 2 2 3 9 2 5" xfId="25402"/>
    <cellStyle name="20% - Акцент6 2 2 3 9 2 6" xfId="25403"/>
    <cellStyle name="20% - Акцент6 2 2 3 9 2 7" xfId="25404"/>
    <cellStyle name="20% - Акцент6 2 2 3 9 3" xfId="25405"/>
    <cellStyle name="20% - Акцент6 2 2 3 9 3 2" xfId="25406"/>
    <cellStyle name="20% - Акцент6 2 2 3 9 4" xfId="25407"/>
    <cellStyle name="20% - Акцент6 2 2 3 9 5" xfId="25408"/>
    <cellStyle name="20% - Акцент6 2 2 3 9 6" xfId="25409"/>
    <cellStyle name="20% - Акцент6 2 2 3 9 7" xfId="25410"/>
    <cellStyle name="20% - Акцент6 2 2 3 9 8" xfId="25411"/>
    <cellStyle name="20% - Акцент6 2 2 3 9 9" xfId="25412"/>
    <cellStyle name="20% - Акцент6 2 2 4" xfId="25413"/>
    <cellStyle name="20% - Акцент6 2 2 4 10" xfId="25414"/>
    <cellStyle name="20% - Акцент6 2 2 4 11" xfId="25415"/>
    <cellStyle name="20% - Акцент6 2 2 4 12" xfId="25416"/>
    <cellStyle name="20% - Акцент6 2 2 4 13" xfId="25417"/>
    <cellStyle name="20% - Акцент6 2 2 4 14" xfId="25418"/>
    <cellStyle name="20% - Акцент6 2 2 4 2" xfId="25419"/>
    <cellStyle name="20% - Акцент6 2 2 4 2 10" xfId="25420"/>
    <cellStyle name="20% - Акцент6 2 2 4 2 2" xfId="25421"/>
    <cellStyle name="20% - Акцент6 2 2 4 2 2 2" xfId="25422"/>
    <cellStyle name="20% - Акцент6 2 2 4 2 2 2 2" xfId="25423"/>
    <cellStyle name="20% - Акцент6 2 2 4 2 2 2 2 2" xfId="25424"/>
    <cellStyle name="20% - Акцент6 2 2 4 2 2 2 3" xfId="25425"/>
    <cellStyle name="20% - Акцент6 2 2 4 2 2 2 4" xfId="25426"/>
    <cellStyle name="20% - Акцент6 2 2 4 2 2 2 5" xfId="25427"/>
    <cellStyle name="20% - Акцент6 2 2 4 2 2 2 6" xfId="25428"/>
    <cellStyle name="20% - Акцент6 2 2 4 2 2 2 7" xfId="25429"/>
    <cellStyle name="20% - Акцент6 2 2 4 2 2 3" xfId="25430"/>
    <cellStyle name="20% - Акцент6 2 2 4 2 2 3 2" xfId="25431"/>
    <cellStyle name="20% - Акцент6 2 2 4 2 2 4" xfId="25432"/>
    <cellStyle name="20% - Акцент6 2 2 4 2 2 5" xfId="25433"/>
    <cellStyle name="20% - Акцент6 2 2 4 2 2 6" xfId="25434"/>
    <cellStyle name="20% - Акцент6 2 2 4 2 2 7" xfId="25435"/>
    <cellStyle name="20% - Акцент6 2 2 4 2 2 8" xfId="25436"/>
    <cellStyle name="20% - Акцент6 2 2 4 2 2 9" xfId="25437"/>
    <cellStyle name="20% - Акцент6 2 2 4 2 3" xfId="25438"/>
    <cellStyle name="20% - Акцент6 2 2 4 2 3 2" xfId="25439"/>
    <cellStyle name="20% - Акцент6 2 2 4 2 3 2 2" xfId="25440"/>
    <cellStyle name="20% - Акцент6 2 2 4 2 3 3" xfId="25441"/>
    <cellStyle name="20% - Акцент6 2 2 4 2 3 4" xfId="25442"/>
    <cellStyle name="20% - Акцент6 2 2 4 2 3 5" xfId="25443"/>
    <cellStyle name="20% - Акцент6 2 2 4 2 3 6" xfId="25444"/>
    <cellStyle name="20% - Акцент6 2 2 4 2 3 7" xfId="25445"/>
    <cellStyle name="20% - Акцент6 2 2 4 2 4" xfId="25446"/>
    <cellStyle name="20% - Акцент6 2 2 4 2 4 2" xfId="25447"/>
    <cellStyle name="20% - Акцент6 2 2 4 2 5" xfId="25448"/>
    <cellStyle name="20% - Акцент6 2 2 4 2 6" xfId="25449"/>
    <cellStyle name="20% - Акцент6 2 2 4 2 7" xfId="25450"/>
    <cellStyle name="20% - Акцент6 2 2 4 2 8" xfId="25451"/>
    <cellStyle name="20% - Акцент6 2 2 4 2 9" xfId="25452"/>
    <cellStyle name="20% - Акцент6 2 2 4 3" xfId="25453"/>
    <cellStyle name="20% - Акцент6 2 2 4 3 10" xfId="25454"/>
    <cellStyle name="20% - Акцент6 2 2 4 3 2" xfId="25455"/>
    <cellStyle name="20% - Акцент6 2 2 4 3 2 2" xfId="25456"/>
    <cellStyle name="20% - Акцент6 2 2 4 3 2 2 2" xfId="25457"/>
    <cellStyle name="20% - Акцент6 2 2 4 3 2 2 2 2" xfId="25458"/>
    <cellStyle name="20% - Акцент6 2 2 4 3 2 2 3" xfId="25459"/>
    <cellStyle name="20% - Акцент6 2 2 4 3 2 2 4" xfId="25460"/>
    <cellStyle name="20% - Акцент6 2 2 4 3 2 2 5" xfId="25461"/>
    <cellStyle name="20% - Акцент6 2 2 4 3 2 2 6" xfId="25462"/>
    <cellStyle name="20% - Акцент6 2 2 4 3 2 2 7" xfId="25463"/>
    <cellStyle name="20% - Акцент6 2 2 4 3 2 3" xfId="25464"/>
    <cellStyle name="20% - Акцент6 2 2 4 3 2 3 2" xfId="25465"/>
    <cellStyle name="20% - Акцент6 2 2 4 3 2 4" xfId="25466"/>
    <cellStyle name="20% - Акцент6 2 2 4 3 2 5" xfId="25467"/>
    <cellStyle name="20% - Акцент6 2 2 4 3 2 6" xfId="25468"/>
    <cellStyle name="20% - Акцент6 2 2 4 3 2 7" xfId="25469"/>
    <cellStyle name="20% - Акцент6 2 2 4 3 2 8" xfId="25470"/>
    <cellStyle name="20% - Акцент6 2 2 4 3 2 9" xfId="25471"/>
    <cellStyle name="20% - Акцент6 2 2 4 3 3" xfId="25472"/>
    <cellStyle name="20% - Акцент6 2 2 4 3 3 2" xfId="25473"/>
    <cellStyle name="20% - Акцент6 2 2 4 3 3 2 2" xfId="25474"/>
    <cellStyle name="20% - Акцент6 2 2 4 3 3 3" xfId="25475"/>
    <cellStyle name="20% - Акцент6 2 2 4 3 3 4" xfId="25476"/>
    <cellStyle name="20% - Акцент6 2 2 4 3 3 5" xfId="25477"/>
    <cellStyle name="20% - Акцент6 2 2 4 3 3 6" xfId="25478"/>
    <cellStyle name="20% - Акцент6 2 2 4 3 3 7" xfId="25479"/>
    <cellStyle name="20% - Акцент6 2 2 4 3 4" xfId="25480"/>
    <cellStyle name="20% - Акцент6 2 2 4 3 4 2" xfId="25481"/>
    <cellStyle name="20% - Акцент6 2 2 4 3 5" xfId="25482"/>
    <cellStyle name="20% - Акцент6 2 2 4 3 6" xfId="25483"/>
    <cellStyle name="20% - Акцент6 2 2 4 3 7" xfId="25484"/>
    <cellStyle name="20% - Акцент6 2 2 4 3 8" xfId="25485"/>
    <cellStyle name="20% - Акцент6 2 2 4 3 9" xfId="25486"/>
    <cellStyle name="20% - Акцент6 2 2 4 4" xfId="25487"/>
    <cellStyle name="20% - Акцент6 2 2 4 4 10" xfId="25488"/>
    <cellStyle name="20% - Акцент6 2 2 4 4 2" xfId="25489"/>
    <cellStyle name="20% - Акцент6 2 2 4 4 2 2" xfId="25490"/>
    <cellStyle name="20% - Акцент6 2 2 4 4 2 2 2" xfId="25491"/>
    <cellStyle name="20% - Акцент6 2 2 4 4 2 2 2 2" xfId="25492"/>
    <cellStyle name="20% - Акцент6 2 2 4 4 2 2 3" xfId="25493"/>
    <cellStyle name="20% - Акцент6 2 2 4 4 2 2 4" xfId="25494"/>
    <cellStyle name="20% - Акцент6 2 2 4 4 2 2 5" xfId="25495"/>
    <cellStyle name="20% - Акцент6 2 2 4 4 2 2 6" xfId="25496"/>
    <cellStyle name="20% - Акцент6 2 2 4 4 2 2 7" xfId="25497"/>
    <cellStyle name="20% - Акцент6 2 2 4 4 2 3" xfId="25498"/>
    <cellStyle name="20% - Акцент6 2 2 4 4 2 3 2" xfId="25499"/>
    <cellStyle name="20% - Акцент6 2 2 4 4 2 4" xfId="25500"/>
    <cellStyle name="20% - Акцент6 2 2 4 4 2 5" xfId="25501"/>
    <cellStyle name="20% - Акцент6 2 2 4 4 2 6" xfId="25502"/>
    <cellStyle name="20% - Акцент6 2 2 4 4 2 7" xfId="25503"/>
    <cellStyle name="20% - Акцент6 2 2 4 4 2 8" xfId="25504"/>
    <cellStyle name="20% - Акцент6 2 2 4 4 2 9" xfId="25505"/>
    <cellStyle name="20% - Акцент6 2 2 4 4 3" xfId="25506"/>
    <cellStyle name="20% - Акцент6 2 2 4 4 3 2" xfId="25507"/>
    <cellStyle name="20% - Акцент6 2 2 4 4 3 2 2" xfId="25508"/>
    <cellStyle name="20% - Акцент6 2 2 4 4 3 3" xfId="25509"/>
    <cellStyle name="20% - Акцент6 2 2 4 4 3 4" xfId="25510"/>
    <cellStyle name="20% - Акцент6 2 2 4 4 3 5" xfId="25511"/>
    <cellStyle name="20% - Акцент6 2 2 4 4 3 6" xfId="25512"/>
    <cellStyle name="20% - Акцент6 2 2 4 4 3 7" xfId="25513"/>
    <cellStyle name="20% - Акцент6 2 2 4 4 4" xfId="25514"/>
    <cellStyle name="20% - Акцент6 2 2 4 4 4 2" xfId="25515"/>
    <cellStyle name="20% - Акцент6 2 2 4 4 5" xfId="25516"/>
    <cellStyle name="20% - Акцент6 2 2 4 4 6" xfId="25517"/>
    <cellStyle name="20% - Акцент6 2 2 4 4 7" xfId="25518"/>
    <cellStyle name="20% - Акцент6 2 2 4 4 8" xfId="25519"/>
    <cellStyle name="20% - Акцент6 2 2 4 4 9" xfId="25520"/>
    <cellStyle name="20% - Акцент6 2 2 4 5" xfId="25521"/>
    <cellStyle name="20% - Акцент6 2 2 4 5 2" xfId="25522"/>
    <cellStyle name="20% - Акцент6 2 2 4 5 2 2" xfId="25523"/>
    <cellStyle name="20% - Акцент6 2 2 4 5 2 2 2" xfId="25524"/>
    <cellStyle name="20% - Акцент6 2 2 4 5 2 3" xfId="25525"/>
    <cellStyle name="20% - Акцент6 2 2 4 5 2 4" xfId="25526"/>
    <cellStyle name="20% - Акцент6 2 2 4 5 2 5" xfId="25527"/>
    <cellStyle name="20% - Акцент6 2 2 4 5 2 6" xfId="25528"/>
    <cellStyle name="20% - Акцент6 2 2 4 5 2 7" xfId="25529"/>
    <cellStyle name="20% - Акцент6 2 2 4 5 3" xfId="25530"/>
    <cellStyle name="20% - Акцент6 2 2 4 5 3 2" xfId="25531"/>
    <cellStyle name="20% - Акцент6 2 2 4 5 4" xfId="25532"/>
    <cellStyle name="20% - Акцент6 2 2 4 5 5" xfId="25533"/>
    <cellStyle name="20% - Акцент6 2 2 4 5 6" xfId="25534"/>
    <cellStyle name="20% - Акцент6 2 2 4 5 7" xfId="25535"/>
    <cellStyle name="20% - Акцент6 2 2 4 5 8" xfId="25536"/>
    <cellStyle name="20% - Акцент6 2 2 4 5 9" xfId="25537"/>
    <cellStyle name="20% - Акцент6 2 2 4 6" xfId="25538"/>
    <cellStyle name="20% - Акцент6 2 2 4 6 2" xfId="25539"/>
    <cellStyle name="20% - Акцент6 2 2 4 6 2 2" xfId="25540"/>
    <cellStyle name="20% - Акцент6 2 2 4 6 2 2 2" xfId="25541"/>
    <cellStyle name="20% - Акцент6 2 2 4 6 2 3" xfId="25542"/>
    <cellStyle name="20% - Акцент6 2 2 4 6 2 4" xfId="25543"/>
    <cellStyle name="20% - Акцент6 2 2 4 6 2 5" xfId="25544"/>
    <cellStyle name="20% - Акцент6 2 2 4 6 2 6" xfId="25545"/>
    <cellStyle name="20% - Акцент6 2 2 4 6 2 7" xfId="25546"/>
    <cellStyle name="20% - Акцент6 2 2 4 6 3" xfId="25547"/>
    <cellStyle name="20% - Акцент6 2 2 4 6 3 2" xfId="25548"/>
    <cellStyle name="20% - Акцент6 2 2 4 6 4" xfId="25549"/>
    <cellStyle name="20% - Акцент6 2 2 4 6 5" xfId="25550"/>
    <cellStyle name="20% - Акцент6 2 2 4 6 6" xfId="25551"/>
    <cellStyle name="20% - Акцент6 2 2 4 6 7" xfId="25552"/>
    <cellStyle name="20% - Акцент6 2 2 4 6 8" xfId="25553"/>
    <cellStyle name="20% - Акцент6 2 2 4 6 9" xfId="25554"/>
    <cellStyle name="20% - Акцент6 2 2 4 7" xfId="25555"/>
    <cellStyle name="20% - Акцент6 2 2 4 7 2" xfId="25556"/>
    <cellStyle name="20% - Акцент6 2 2 4 7 2 2" xfId="25557"/>
    <cellStyle name="20% - Акцент6 2 2 4 7 3" xfId="25558"/>
    <cellStyle name="20% - Акцент6 2 2 4 7 4" xfId="25559"/>
    <cellStyle name="20% - Акцент6 2 2 4 7 5" xfId="25560"/>
    <cellStyle name="20% - Акцент6 2 2 4 7 6" xfId="25561"/>
    <cellStyle name="20% - Акцент6 2 2 4 7 7" xfId="25562"/>
    <cellStyle name="20% - Акцент6 2 2 4 8" xfId="25563"/>
    <cellStyle name="20% - Акцент6 2 2 4 8 2" xfId="25564"/>
    <cellStyle name="20% - Акцент6 2 2 4 9" xfId="25565"/>
    <cellStyle name="20% - Акцент6 2 2 5" xfId="25566"/>
    <cellStyle name="20% - Акцент6 2 2 5 10" xfId="25567"/>
    <cellStyle name="20% - Акцент6 2 2 5 11" xfId="25568"/>
    <cellStyle name="20% - Акцент6 2 2 5 12" xfId="25569"/>
    <cellStyle name="20% - Акцент6 2 2 5 13" xfId="25570"/>
    <cellStyle name="20% - Акцент6 2 2 5 14" xfId="25571"/>
    <cellStyle name="20% - Акцент6 2 2 5 2" xfId="25572"/>
    <cellStyle name="20% - Акцент6 2 2 5 2 10" xfId="25573"/>
    <cellStyle name="20% - Акцент6 2 2 5 2 2" xfId="25574"/>
    <cellStyle name="20% - Акцент6 2 2 5 2 2 2" xfId="25575"/>
    <cellStyle name="20% - Акцент6 2 2 5 2 2 2 2" xfId="25576"/>
    <cellStyle name="20% - Акцент6 2 2 5 2 2 2 2 2" xfId="25577"/>
    <cellStyle name="20% - Акцент6 2 2 5 2 2 2 3" xfId="25578"/>
    <cellStyle name="20% - Акцент6 2 2 5 2 2 2 4" xfId="25579"/>
    <cellStyle name="20% - Акцент6 2 2 5 2 2 2 5" xfId="25580"/>
    <cellStyle name="20% - Акцент6 2 2 5 2 2 2 6" xfId="25581"/>
    <cellStyle name="20% - Акцент6 2 2 5 2 2 2 7" xfId="25582"/>
    <cellStyle name="20% - Акцент6 2 2 5 2 2 3" xfId="25583"/>
    <cellStyle name="20% - Акцент6 2 2 5 2 2 3 2" xfId="25584"/>
    <cellStyle name="20% - Акцент6 2 2 5 2 2 4" xfId="25585"/>
    <cellStyle name="20% - Акцент6 2 2 5 2 2 5" xfId="25586"/>
    <cellStyle name="20% - Акцент6 2 2 5 2 2 6" xfId="25587"/>
    <cellStyle name="20% - Акцент6 2 2 5 2 2 7" xfId="25588"/>
    <cellStyle name="20% - Акцент6 2 2 5 2 2 8" xfId="25589"/>
    <cellStyle name="20% - Акцент6 2 2 5 2 2 9" xfId="25590"/>
    <cellStyle name="20% - Акцент6 2 2 5 2 3" xfId="25591"/>
    <cellStyle name="20% - Акцент6 2 2 5 2 3 2" xfId="25592"/>
    <cellStyle name="20% - Акцент6 2 2 5 2 3 2 2" xfId="25593"/>
    <cellStyle name="20% - Акцент6 2 2 5 2 3 3" xfId="25594"/>
    <cellStyle name="20% - Акцент6 2 2 5 2 3 4" xfId="25595"/>
    <cellStyle name="20% - Акцент6 2 2 5 2 3 5" xfId="25596"/>
    <cellStyle name="20% - Акцент6 2 2 5 2 3 6" xfId="25597"/>
    <cellStyle name="20% - Акцент6 2 2 5 2 3 7" xfId="25598"/>
    <cellStyle name="20% - Акцент6 2 2 5 2 4" xfId="25599"/>
    <cellStyle name="20% - Акцент6 2 2 5 2 4 2" xfId="25600"/>
    <cellStyle name="20% - Акцент6 2 2 5 2 5" xfId="25601"/>
    <cellStyle name="20% - Акцент6 2 2 5 2 6" xfId="25602"/>
    <cellStyle name="20% - Акцент6 2 2 5 2 7" xfId="25603"/>
    <cellStyle name="20% - Акцент6 2 2 5 2 8" xfId="25604"/>
    <cellStyle name="20% - Акцент6 2 2 5 2 9" xfId="25605"/>
    <cellStyle name="20% - Акцент6 2 2 5 3" xfId="25606"/>
    <cellStyle name="20% - Акцент6 2 2 5 3 10" xfId="25607"/>
    <cellStyle name="20% - Акцент6 2 2 5 3 2" xfId="25608"/>
    <cellStyle name="20% - Акцент6 2 2 5 3 2 2" xfId="25609"/>
    <cellStyle name="20% - Акцент6 2 2 5 3 2 2 2" xfId="25610"/>
    <cellStyle name="20% - Акцент6 2 2 5 3 2 2 2 2" xfId="25611"/>
    <cellStyle name="20% - Акцент6 2 2 5 3 2 2 3" xfId="25612"/>
    <cellStyle name="20% - Акцент6 2 2 5 3 2 2 4" xfId="25613"/>
    <cellStyle name="20% - Акцент6 2 2 5 3 2 2 5" xfId="25614"/>
    <cellStyle name="20% - Акцент6 2 2 5 3 2 2 6" xfId="25615"/>
    <cellStyle name="20% - Акцент6 2 2 5 3 2 2 7" xfId="25616"/>
    <cellStyle name="20% - Акцент6 2 2 5 3 2 3" xfId="25617"/>
    <cellStyle name="20% - Акцент6 2 2 5 3 2 3 2" xfId="25618"/>
    <cellStyle name="20% - Акцент6 2 2 5 3 2 4" xfId="25619"/>
    <cellStyle name="20% - Акцент6 2 2 5 3 2 5" xfId="25620"/>
    <cellStyle name="20% - Акцент6 2 2 5 3 2 6" xfId="25621"/>
    <cellStyle name="20% - Акцент6 2 2 5 3 2 7" xfId="25622"/>
    <cellStyle name="20% - Акцент6 2 2 5 3 2 8" xfId="25623"/>
    <cellStyle name="20% - Акцент6 2 2 5 3 2 9" xfId="25624"/>
    <cellStyle name="20% - Акцент6 2 2 5 3 3" xfId="25625"/>
    <cellStyle name="20% - Акцент6 2 2 5 3 3 2" xfId="25626"/>
    <cellStyle name="20% - Акцент6 2 2 5 3 3 2 2" xfId="25627"/>
    <cellStyle name="20% - Акцент6 2 2 5 3 3 3" xfId="25628"/>
    <cellStyle name="20% - Акцент6 2 2 5 3 3 4" xfId="25629"/>
    <cellStyle name="20% - Акцент6 2 2 5 3 3 5" xfId="25630"/>
    <cellStyle name="20% - Акцент6 2 2 5 3 3 6" xfId="25631"/>
    <cellStyle name="20% - Акцент6 2 2 5 3 3 7" xfId="25632"/>
    <cellStyle name="20% - Акцент6 2 2 5 3 4" xfId="25633"/>
    <cellStyle name="20% - Акцент6 2 2 5 3 4 2" xfId="25634"/>
    <cellStyle name="20% - Акцент6 2 2 5 3 5" xfId="25635"/>
    <cellStyle name="20% - Акцент6 2 2 5 3 6" xfId="25636"/>
    <cellStyle name="20% - Акцент6 2 2 5 3 7" xfId="25637"/>
    <cellStyle name="20% - Акцент6 2 2 5 3 8" xfId="25638"/>
    <cellStyle name="20% - Акцент6 2 2 5 3 9" xfId="25639"/>
    <cellStyle name="20% - Акцент6 2 2 5 4" xfId="25640"/>
    <cellStyle name="20% - Акцент6 2 2 5 4 10" xfId="25641"/>
    <cellStyle name="20% - Акцент6 2 2 5 4 2" xfId="25642"/>
    <cellStyle name="20% - Акцент6 2 2 5 4 2 2" xfId="25643"/>
    <cellStyle name="20% - Акцент6 2 2 5 4 2 2 2" xfId="25644"/>
    <cellStyle name="20% - Акцент6 2 2 5 4 2 2 2 2" xfId="25645"/>
    <cellStyle name="20% - Акцент6 2 2 5 4 2 2 3" xfId="25646"/>
    <cellStyle name="20% - Акцент6 2 2 5 4 2 2 4" xfId="25647"/>
    <cellStyle name="20% - Акцент6 2 2 5 4 2 2 5" xfId="25648"/>
    <cellStyle name="20% - Акцент6 2 2 5 4 2 2 6" xfId="25649"/>
    <cellStyle name="20% - Акцент6 2 2 5 4 2 2 7" xfId="25650"/>
    <cellStyle name="20% - Акцент6 2 2 5 4 2 3" xfId="25651"/>
    <cellStyle name="20% - Акцент6 2 2 5 4 2 3 2" xfId="25652"/>
    <cellStyle name="20% - Акцент6 2 2 5 4 2 4" xfId="25653"/>
    <cellStyle name="20% - Акцент6 2 2 5 4 2 5" xfId="25654"/>
    <cellStyle name="20% - Акцент6 2 2 5 4 2 6" xfId="25655"/>
    <cellStyle name="20% - Акцент6 2 2 5 4 2 7" xfId="25656"/>
    <cellStyle name="20% - Акцент6 2 2 5 4 2 8" xfId="25657"/>
    <cellStyle name="20% - Акцент6 2 2 5 4 2 9" xfId="25658"/>
    <cellStyle name="20% - Акцент6 2 2 5 4 3" xfId="25659"/>
    <cellStyle name="20% - Акцент6 2 2 5 4 3 2" xfId="25660"/>
    <cellStyle name="20% - Акцент6 2 2 5 4 3 2 2" xfId="25661"/>
    <cellStyle name="20% - Акцент6 2 2 5 4 3 3" xfId="25662"/>
    <cellStyle name="20% - Акцент6 2 2 5 4 3 4" xfId="25663"/>
    <cellStyle name="20% - Акцент6 2 2 5 4 3 5" xfId="25664"/>
    <cellStyle name="20% - Акцент6 2 2 5 4 3 6" xfId="25665"/>
    <cellStyle name="20% - Акцент6 2 2 5 4 3 7" xfId="25666"/>
    <cellStyle name="20% - Акцент6 2 2 5 4 4" xfId="25667"/>
    <cellStyle name="20% - Акцент6 2 2 5 4 4 2" xfId="25668"/>
    <cellStyle name="20% - Акцент6 2 2 5 4 5" xfId="25669"/>
    <cellStyle name="20% - Акцент6 2 2 5 4 6" xfId="25670"/>
    <cellStyle name="20% - Акцент6 2 2 5 4 7" xfId="25671"/>
    <cellStyle name="20% - Акцент6 2 2 5 4 8" xfId="25672"/>
    <cellStyle name="20% - Акцент6 2 2 5 4 9" xfId="25673"/>
    <cellStyle name="20% - Акцент6 2 2 5 5" xfId="25674"/>
    <cellStyle name="20% - Акцент6 2 2 5 5 2" xfId="25675"/>
    <cellStyle name="20% - Акцент6 2 2 5 5 2 2" xfId="25676"/>
    <cellStyle name="20% - Акцент6 2 2 5 5 2 2 2" xfId="25677"/>
    <cellStyle name="20% - Акцент6 2 2 5 5 2 3" xfId="25678"/>
    <cellStyle name="20% - Акцент6 2 2 5 5 2 4" xfId="25679"/>
    <cellStyle name="20% - Акцент6 2 2 5 5 2 5" xfId="25680"/>
    <cellStyle name="20% - Акцент6 2 2 5 5 2 6" xfId="25681"/>
    <cellStyle name="20% - Акцент6 2 2 5 5 2 7" xfId="25682"/>
    <cellStyle name="20% - Акцент6 2 2 5 5 3" xfId="25683"/>
    <cellStyle name="20% - Акцент6 2 2 5 5 3 2" xfId="25684"/>
    <cellStyle name="20% - Акцент6 2 2 5 5 4" xfId="25685"/>
    <cellStyle name="20% - Акцент6 2 2 5 5 5" xfId="25686"/>
    <cellStyle name="20% - Акцент6 2 2 5 5 6" xfId="25687"/>
    <cellStyle name="20% - Акцент6 2 2 5 5 7" xfId="25688"/>
    <cellStyle name="20% - Акцент6 2 2 5 5 8" xfId="25689"/>
    <cellStyle name="20% - Акцент6 2 2 5 5 9" xfId="25690"/>
    <cellStyle name="20% - Акцент6 2 2 5 6" xfId="25691"/>
    <cellStyle name="20% - Акцент6 2 2 5 6 2" xfId="25692"/>
    <cellStyle name="20% - Акцент6 2 2 5 6 2 2" xfId="25693"/>
    <cellStyle name="20% - Акцент6 2 2 5 6 2 2 2" xfId="25694"/>
    <cellStyle name="20% - Акцент6 2 2 5 6 2 3" xfId="25695"/>
    <cellStyle name="20% - Акцент6 2 2 5 6 2 4" xfId="25696"/>
    <cellStyle name="20% - Акцент6 2 2 5 6 2 5" xfId="25697"/>
    <cellStyle name="20% - Акцент6 2 2 5 6 2 6" xfId="25698"/>
    <cellStyle name="20% - Акцент6 2 2 5 6 2 7" xfId="25699"/>
    <cellStyle name="20% - Акцент6 2 2 5 6 3" xfId="25700"/>
    <cellStyle name="20% - Акцент6 2 2 5 6 3 2" xfId="25701"/>
    <cellStyle name="20% - Акцент6 2 2 5 6 4" xfId="25702"/>
    <cellStyle name="20% - Акцент6 2 2 5 6 5" xfId="25703"/>
    <cellStyle name="20% - Акцент6 2 2 5 6 6" xfId="25704"/>
    <cellStyle name="20% - Акцент6 2 2 5 6 7" xfId="25705"/>
    <cellStyle name="20% - Акцент6 2 2 5 6 8" xfId="25706"/>
    <cellStyle name="20% - Акцент6 2 2 5 6 9" xfId="25707"/>
    <cellStyle name="20% - Акцент6 2 2 5 7" xfId="25708"/>
    <cellStyle name="20% - Акцент6 2 2 5 7 2" xfId="25709"/>
    <cellStyle name="20% - Акцент6 2 2 5 7 2 2" xfId="25710"/>
    <cellStyle name="20% - Акцент6 2 2 5 7 3" xfId="25711"/>
    <cellStyle name="20% - Акцент6 2 2 5 7 4" xfId="25712"/>
    <cellStyle name="20% - Акцент6 2 2 5 7 5" xfId="25713"/>
    <cellStyle name="20% - Акцент6 2 2 5 7 6" xfId="25714"/>
    <cellStyle name="20% - Акцент6 2 2 5 7 7" xfId="25715"/>
    <cellStyle name="20% - Акцент6 2 2 5 8" xfId="25716"/>
    <cellStyle name="20% - Акцент6 2 2 5 8 2" xfId="25717"/>
    <cellStyle name="20% - Акцент6 2 2 5 9" xfId="25718"/>
    <cellStyle name="20% - Акцент6 2 2 6" xfId="25719"/>
    <cellStyle name="20% - Акцент6 2 2 6 10" xfId="25720"/>
    <cellStyle name="20% - Акцент6 2 2 6 11" xfId="25721"/>
    <cellStyle name="20% - Акцент6 2 2 6 12" xfId="25722"/>
    <cellStyle name="20% - Акцент6 2 2 6 13" xfId="25723"/>
    <cellStyle name="20% - Акцент6 2 2 6 2" xfId="25724"/>
    <cellStyle name="20% - Акцент6 2 2 6 2 10" xfId="25725"/>
    <cellStyle name="20% - Акцент6 2 2 6 2 2" xfId="25726"/>
    <cellStyle name="20% - Акцент6 2 2 6 2 2 2" xfId="25727"/>
    <cellStyle name="20% - Акцент6 2 2 6 2 2 2 2" xfId="25728"/>
    <cellStyle name="20% - Акцент6 2 2 6 2 2 2 2 2" xfId="25729"/>
    <cellStyle name="20% - Акцент6 2 2 6 2 2 2 3" xfId="25730"/>
    <cellStyle name="20% - Акцент6 2 2 6 2 2 2 4" xfId="25731"/>
    <cellStyle name="20% - Акцент6 2 2 6 2 2 2 5" xfId="25732"/>
    <cellStyle name="20% - Акцент6 2 2 6 2 2 2 6" xfId="25733"/>
    <cellStyle name="20% - Акцент6 2 2 6 2 2 2 7" xfId="25734"/>
    <cellStyle name="20% - Акцент6 2 2 6 2 2 3" xfId="25735"/>
    <cellStyle name="20% - Акцент6 2 2 6 2 2 3 2" xfId="25736"/>
    <cellStyle name="20% - Акцент6 2 2 6 2 2 4" xfId="25737"/>
    <cellStyle name="20% - Акцент6 2 2 6 2 2 5" xfId="25738"/>
    <cellStyle name="20% - Акцент6 2 2 6 2 2 6" xfId="25739"/>
    <cellStyle name="20% - Акцент6 2 2 6 2 2 7" xfId="25740"/>
    <cellStyle name="20% - Акцент6 2 2 6 2 2 8" xfId="25741"/>
    <cellStyle name="20% - Акцент6 2 2 6 2 2 9" xfId="25742"/>
    <cellStyle name="20% - Акцент6 2 2 6 2 3" xfId="25743"/>
    <cellStyle name="20% - Акцент6 2 2 6 2 3 2" xfId="25744"/>
    <cellStyle name="20% - Акцент6 2 2 6 2 3 2 2" xfId="25745"/>
    <cellStyle name="20% - Акцент6 2 2 6 2 3 3" xfId="25746"/>
    <cellStyle name="20% - Акцент6 2 2 6 2 3 4" xfId="25747"/>
    <cellStyle name="20% - Акцент6 2 2 6 2 3 5" xfId="25748"/>
    <cellStyle name="20% - Акцент6 2 2 6 2 3 6" xfId="25749"/>
    <cellStyle name="20% - Акцент6 2 2 6 2 3 7" xfId="25750"/>
    <cellStyle name="20% - Акцент6 2 2 6 2 4" xfId="25751"/>
    <cellStyle name="20% - Акцент6 2 2 6 2 4 2" xfId="25752"/>
    <cellStyle name="20% - Акцент6 2 2 6 2 5" xfId="25753"/>
    <cellStyle name="20% - Акцент6 2 2 6 2 6" xfId="25754"/>
    <cellStyle name="20% - Акцент6 2 2 6 2 7" xfId="25755"/>
    <cellStyle name="20% - Акцент6 2 2 6 2 8" xfId="25756"/>
    <cellStyle name="20% - Акцент6 2 2 6 2 9" xfId="25757"/>
    <cellStyle name="20% - Акцент6 2 2 6 3" xfId="25758"/>
    <cellStyle name="20% - Акцент6 2 2 6 3 10" xfId="25759"/>
    <cellStyle name="20% - Акцент6 2 2 6 3 2" xfId="25760"/>
    <cellStyle name="20% - Акцент6 2 2 6 3 2 2" xfId="25761"/>
    <cellStyle name="20% - Акцент6 2 2 6 3 2 2 2" xfId="25762"/>
    <cellStyle name="20% - Акцент6 2 2 6 3 2 2 2 2" xfId="25763"/>
    <cellStyle name="20% - Акцент6 2 2 6 3 2 2 3" xfId="25764"/>
    <cellStyle name="20% - Акцент6 2 2 6 3 2 2 4" xfId="25765"/>
    <cellStyle name="20% - Акцент6 2 2 6 3 2 2 5" xfId="25766"/>
    <cellStyle name="20% - Акцент6 2 2 6 3 2 2 6" xfId="25767"/>
    <cellStyle name="20% - Акцент6 2 2 6 3 2 2 7" xfId="25768"/>
    <cellStyle name="20% - Акцент6 2 2 6 3 2 3" xfId="25769"/>
    <cellStyle name="20% - Акцент6 2 2 6 3 2 3 2" xfId="25770"/>
    <cellStyle name="20% - Акцент6 2 2 6 3 2 4" xfId="25771"/>
    <cellStyle name="20% - Акцент6 2 2 6 3 2 5" xfId="25772"/>
    <cellStyle name="20% - Акцент6 2 2 6 3 2 6" xfId="25773"/>
    <cellStyle name="20% - Акцент6 2 2 6 3 2 7" xfId="25774"/>
    <cellStyle name="20% - Акцент6 2 2 6 3 2 8" xfId="25775"/>
    <cellStyle name="20% - Акцент6 2 2 6 3 2 9" xfId="25776"/>
    <cellStyle name="20% - Акцент6 2 2 6 3 3" xfId="25777"/>
    <cellStyle name="20% - Акцент6 2 2 6 3 3 2" xfId="25778"/>
    <cellStyle name="20% - Акцент6 2 2 6 3 3 2 2" xfId="25779"/>
    <cellStyle name="20% - Акцент6 2 2 6 3 3 3" xfId="25780"/>
    <cellStyle name="20% - Акцент6 2 2 6 3 3 4" xfId="25781"/>
    <cellStyle name="20% - Акцент6 2 2 6 3 3 5" xfId="25782"/>
    <cellStyle name="20% - Акцент6 2 2 6 3 3 6" xfId="25783"/>
    <cellStyle name="20% - Акцент6 2 2 6 3 3 7" xfId="25784"/>
    <cellStyle name="20% - Акцент6 2 2 6 3 4" xfId="25785"/>
    <cellStyle name="20% - Акцент6 2 2 6 3 4 2" xfId="25786"/>
    <cellStyle name="20% - Акцент6 2 2 6 3 5" xfId="25787"/>
    <cellStyle name="20% - Акцент6 2 2 6 3 6" xfId="25788"/>
    <cellStyle name="20% - Акцент6 2 2 6 3 7" xfId="25789"/>
    <cellStyle name="20% - Акцент6 2 2 6 3 8" xfId="25790"/>
    <cellStyle name="20% - Акцент6 2 2 6 3 9" xfId="25791"/>
    <cellStyle name="20% - Акцент6 2 2 6 4" xfId="25792"/>
    <cellStyle name="20% - Акцент6 2 2 6 4 2" xfId="25793"/>
    <cellStyle name="20% - Акцент6 2 2 6 4 2 2" xfId="25794"/>
    <cellStyle name="20% - Акцент6 2 2 6 4 2 2 2" xfId="25795"/>
    <cellStyle name="20% - Акцент6 2 2 6 4 2 3" xfId="25796"/>
    <cellStyle name="20% - Акцент6 2 2 6 4 2 4" xfId="25797"/>
    <cellStyle name="20% - Акцент6 2 2 6 4 2 5" xfId="25798"/>
    <cellStyle name="20% - Акцент6 2 2 6 4 2 6" xfId="25799"/>
    <cellStyle name="20% - Акцент6 2 2 6 4 2 7" xfId="25800"/>
    <cellStyle name="20% - Акцент6 2 2 6 4 3" xfId="25801"/>
    <cellStyle name="20% - Акцент6 2 2 6 4 3 2" xfId="25802"/>
    <cellStyle name="20% - Акцент6 2 2 6 4 4" xfId="25803"/>
    <cellStyle name="20% - Акцент6 2 2 6 4 5" xfId="25804"/>
    <cellStyle name="20% - Акцент6 2 2 6 4 6" xfId="25805"/>
    <cellStyle name="20% - Акцент6 2 2 6 4 7" xfId="25806"/>
    <cellStyle name="20% - Акцент6 2 2 6 4 8" xfId="25807"/>
    <cellStyle name="20% - Акцент6 2 2 6 4 9" xfId="25808"/>
    <cellStyle name="20% - Акцент6 2 2 6 5" xfId="25809"/>
    <cellStyle name="20% - Акцент6 2 2 6 5 2" xfId="25810"/>
    <cellStyle name="20% - Акцент6 2 2 6 5 2 2" xfId="25811"/>
    <cellStyle name="20% - Акцент6 2 2 6 5 2 2 2" xfId="25812"/>
    <cellStyle name="20% - Акцент6 2 2 6 5 2 3" xfId="25813"/>
    <cellStyle name="20% - Акцент6 2 2 6 5 2 4" xfId="25814"/>
    <cellStyle name="20% - Акцент6 2 2 6 5 2 5" xfId="25815"/>
    <cellStyle name="20% - Акцент6 2 2 6 5 2 6" xfId="25816"/>
    <cellStyle name="20% - Акцент6 2 2 6 5 2 7" xfId="25817"/>
    <cellStyle name="20% - Акцент6 2 2 6 5 3" xfId="25818"/>
    <cellStyle name="20% - Акцент6 2 2 6 5 3 2" xfId="25819"/>
    <cellStyle name="20% - Акцент6 2 2 6 5 4" xfId="25820"/>
    <cellStyle name="20% - Акцент6 2 2 6 5 5" xfId="25821"/>
    <cellStyle name="20% - Акцент6 2 2 6 5 6" xfId="25822"/>
    <cellStyle name="20% - Акцент6 2 2 6 5 7" xfId="25823"/>
    <cellStyle name="20% - Акцент6 2 2 6 5 8" xfId="25824"/>
    <cellStyle name="20% - Акцент6 2 2 6 5 9" xfId="25825"/>
    <cellStyle name="20% - Акцент6 2 2 6 6" xfId="25826"/>
    <cellStyle name="20% - Акцент6 2 2 6 6 2" xfId="25827"/>
    <cellStyle name="20% - Акцент6 2 2 6 6 2 2" xfId="25828"/>
    <cellStyle name="20% - Акцент6 2 2 6 6 3" xfId="25829"/>
    <cellStyle name="20% - Акцент6 2 2 6 6 4" xfId="25830"/>
    <cellStyle name="20% - Акцент6 2 2 6 6 5" xfId="25831"/>
    <cellStyle name="20% - Акцент6 2 2 6 6 6" xfId="25832"/>
    <cellStyle name="20% - Акцент6 2 2 6 6 7" xfId="25833"/>
    <cellStyle name="20% - Акцент6 2 2 6 7" xfId="25834"/>
    <cellStyle name="20% - Акцент6 2 2 6 7 2" xfId="25835"/>
    <cellStyle name="20% - Акцент6 2 2 6 8" xfId="25836"/>
    <cellStyle name="20% - Акцент6 2 2 6 9" xfId="25837"/>
    <cellStyle name="20% - Акцент6 2 2 7" xfId="25838"/>
    <cellStyle name="20% - Акцент6 2 2 7 10" xfId="25839"/>
    <cellStyle name="20% - Акцент6 2 2 7 11" xfId="25840"/>
    <cellStyle name="20% - Акцент6 2 2 7 12" xfId="25841"/>
    <cellStyle name="20% - Акцент6 2 2 7 13" xfId="25842"/>
    <cellStyle name="20% - Акцент6 2 2 7 2" xfId="25843"/>
    <cellStyle name="20% - Акцент6 2 2 7 2 10" xfId="25844"/>
    <cellStyle name="20% - Акцент6 2 2 7 2 2" xfId="25845"/>
    <cellStyle name="20% - Акцент6 2 2 7 2 2 2" xfId="25846"/>
    <cellStyle name="20% - Акцент6 2 2 7 2 2 2 2" xfId="25847"/>
    <cellStyle name="20% - Акцент6 2 2 7 2 2 2 2 2" xfId="25848"/>
    <cellStyle name="20% - Акцент6 2 2 7 2 2 2 3" xfId="25849"/>
    <cellStyle name="20% - Акцент6 2 2 7 2 2 2 4" xfId="25850"/>
    <cellStyle name="20% - Акцент6 2 2 7 2 2 2 5" xfId="25851"/>
    <cellStyle name="20% - Акцент6 2 2 7 2 2 2 6" xfId="25852"/>
    <cellStyle name="20% - Акцент6 2 2 7 2 2 2 7" xfId="25853"/>
    <cellStyle name="20% - Акцент6 2 2 7 2 2 3" xfId="25854"/>
    <cellStyle name="20% - Акцент6 2 2 7 2 2 3 2" xfId="25855"/>
    <cellStyle name="20% - Акцент6 2 2 7 2 2 4" xfId="25856"/>
    <cellStyle name="20% - Акцент6 2 2 7 2 2 5" xfId="25857"/>
    <cellStyle name="20% - Акцент6 2 2 7 2 2 6" xfId="25858"/>
    <cellStyle name="20% - Акцент6 2 2 7 2 2 7" xfId="25859"/>
    <cellStyle name="20% - Акцент6 2 2 7 2 2 8" xfId="25860"/>
    <cellStyle name="20% - Акцент6 2 2 7 2 2 9" xfId="25861"/>
    <cellStyle name="20% - Акцент6 2 2 7 2 3" xfId="25862"/>
    <cellStyle name="20% - Акцент6 2 2 7 2 3 2" xfId="25863"/>
    <cellStyle name="20% - Акцент6 2 2 7 2 3 2 2" xfId="25864"/>
    <cellStyle name="20% - Акцент6 2 2 7 2 3 3" xfId="25865"/>
    <cellStyle name="20% - Акцент6 2 2 7 2 3 4" xfId="25866"/>
    <cellStyle name="20% - Акцент6 2 2 7 2 3 5" xfId="25867"/>
    <cellStyle name="20% - Акцент6 2 2 7 2 3 6" xfId="25868"/>
    <cellStyle name="20% - Акцент6 2 2 7 2 3 7" xfId="25869"/>
    <cellStyle name="20% - Акцент6 2 2 7 2 4" xfId="25870"/>
    <cellStyle name="20% - Акцент6 2 2 7 2 4 2" xfId="25871"/>
    <cellStyle name="20% - Акцент6 2 2 7 2 5" xfId="25872"/>
    <cellStyle name="20% - Акцент6 2 2 7 2 6" xfId="25873"/>
    <cellStyle name="20% - Акцент6 2 2 7 2 7" xfId="25874"/>
    <cellStyle name="20% - Акцент6 2 2 7 2 8" xfId="25875"/>
    <cellStyle name="20% - Акцент6 2 2 7 2 9" xfId="25876"/>
    <cellStyle name="20% - Акцент6 2 2 7 3" xfId="25877"/>
    <cellStyle name="20% - Акцент6 2 2 7 3 10" xfId="25878"/>
    <cellStyle name="20% - Акцент6 2 2 7 3 2" xfId="25879"/>
    <cellStyle name="20% - Акцент6 2 2 7 3 2 2" xfId="25880"/>
    <cellStyle name="20% - Акцент6 2 2 7 3 2 2 2" xfId="25881"/>
    <cellStyle name="20% - Акцент6 2 2 7 3 2 2 2 2" xfId="25882"/>
    <cellStyle name="20% - Акцент6 2 2 7 3 2 2 3" xfId="25883"/>
    <cellStyle name="20% - Акцент6 2 2 7 3 2 2 4" xfId="25884"/>
    <cellStyle name="20% - Акцент6 2 2 7 3 2 2 5" xfId="25885"/>
    <cellStyle name="20% - Акцент6 2 2 7 3 2 2 6" xfId="25886"/>
    <cellStyle name="20% - Акцент6 2 2 7 3 2 2 7" xfId="25887"/>
    <cellStyle name="20% - Акцент6 2 2 7 3 2 3" xfId="25888"/>
    <cellStyle name="20% - Акцент6 2 2 7 3 2 3 2" xfId="25889"/>
    <cellStyle name="20% - Акцент6 2 2 7 3 2 4" xfId="25890"/>
    <cellStyle name="20% - Акцент6 2 2 7 3 2 5" xfId="25891"/>
    <cellStyle name="20% - Акцент6 2 2 7 3 2 6" xfId="25892"/>
    <cellStyle name="20% - Акцент6 2 2 7 3 2 7" xfId="25893"/>
    <cellStyle name="20% - Акцент6 2 2 7 3 2 8" xfId="25894"/>
    <cellStyle name="20% - Акцент6 2 2 7 3 2 9" xfId="25895"/>
    <cellStyle name="20% - Акцент6 2 2 7 3 3" xfId="25896"/>
    <cellStyle name="20% - Акцент6 2 2 7 3 3 2" xfId="25897"/>
    <cellStyle name="20% - Акцент6 2 2 7 3 3 2 2" xfId="25898"/>
    <cellStyle name="20% - Акцент6 2 2 7 3 3 3" xfId="25899"/>
    <cellStyle name="20% - Акцент6 2 2 7 3 3 4" xfId="25900"/>
    <cellStyle name="20% - Акцент6 2 2 7 3 3 5" xfId="25901"/>
    <cellStyle name="20% - Акцент6 2 2 7 3 3 6" xfId="25902"/>
    <cellStyle name="20% - Акцент6 2 2 7 3 3 7" xfId="25903"/>
    <cellStyle name="20% - Акцент6 2 2 7 3 4" xfId="25904"/>
    <cellStyle name="20% - Акцент6 2 2 7 3 4 2" xfId="25905"/>
    <cellStyle name="20% - Акцент6 2 2 7 3 5" xfId="25906"/>
    <cellStyle name="20% - Акцент6 2 2 7 3 6" xfId="25907"/>
    <cellStyle name="20% - Акцент6 2 2 7 3 7" xfId="25908"/>
    <cellStyle name="20% - Акцент6 2 2 7 3 8" xfId="25909"/>
    <cellStyle name="20% - Акцент6 2 2 7 3 9" xfId="25910"/>
    <cellStyle name="20% - Акцент6 2 2 7 4" xfId="25911"/>
    <cellStyle name="20% - Акцент6 2 2 7 4 2" xfId="25912"/>
    <cellStyle name="20% - Акцент6 2 2 7 4 2 2" xfId="25913"/>
    <cellStyle name="20% - Акцент6 2 2 7 4 2 2 2" xfId="25914"/>
    <cellStyle name="20% - Акцент6 2 2 7 4 2 3" xfId="25915"/>
    <cellStyle name="20% - Акцент6 2 2 7 4 2 4" xfId="25916"/>
    <cellStyle name="20% - Акцент6 2 2 7 4 2 5" xfId="25917"/>
    <cellStyle name="20% - Акцент6 2 2 7 4 2 6" xfId="25918"/>
    <cellStyle name="20% - Акцент6 2 2 7 4 2 7" xfId="25919"/>
    <cellStyle name="20% - Акцент6 2 2 7 4 3" xfId="25920"/>
    <cellStyle name="20% - Акцент6 2 2 7 4 3 2" xfId="25921"/>
    <cellStyle name="20% - Акцент6 2 2 7 4 4" xfId="25922"/>
    <cellStyle name="20% - Акцент6 2 2 7 4 5" xfId="25923"/>
    <cellStyle name="20% - Акцент6 2 2 7 4 6" xfId="25924"/>
    <cellStyle name="20% - Акцент6 2 2 7 4 7" xfId="25925"/>
    <cellStyle name="20% - Акцент6 2 2 7 4 8" xfId="25926"/>
    <cellStyle name="20% - Акцент6 2 2 7 4 9" xfId="25927"/>
    <cellStyle name="20% - Акцент6 2 2 7 5" xfId="25928"/>
    <cellStyle name="20% - Акцент6 2 2 7 5 2" xfId="25929"/>
    <cellStyle name="20% - Акцент6 2 2 7 5 2 2" xfId="25930"/>
    <cellStyle name="20% - Акцент6 2 2 7 5 2 2 2" xfId="25931"/>
    <cellStyle name="20% - Акцент6 2 2 7 5 2 3" xfId="25932"/>
    <cellStyle name="20% - Акцент6 2 2 7 5 2 4" xfId="25933"/>
    <cellStyle name="20% - Акцент6 2 2 7 5 2 5" xfId="25934"/>
    <cellStyle name="20% - Акцент6 2 2 7 5 2 6" xfId="25935"/>
    <cellStyle name="20% - Акцент6 2 2 7 5 2 7" xfId="25936"/>
    <cellStyle name="20% - Акцент6 2 2 7 5 3" xfId="25937"/>
    <cellStyle name="20% - Акцент6 2 2 7 5 3 2" xfId="25938"/>
    <cellStyle name="20% - Акцент6 2 2 7 5 4" xfId="25939"/>
    <cellStyle name="20% - Акцент6 2 2 7 5 5" xfId="25940"/>
    <cellStyle name="20% - Акцент6 2 2 7 5 6" xfId="25941"/>
    <cellStyle name="20% - Акцент6 2 2 7 5 7" xfId="25942"/>
    <cellStyle name="20% - Акцент6 2 2 7 5 8" xfId="25943"/>
    <cellStyle name="20% - Акцент6 2 2 7 5 9" xfId="25944"/>
    <cellStyle name="20% - Акцент6 2 2 7 6" xfId="25945"/>
    <cellStyle name="20% - Акцент6 2 2 7 6 2" xfId="25946"/>
    <cellStyle name="20% - Акцент6 2 2 7 6 2 2" xfId="25947"/>
    <cellStyle name="20% - Акцент6 2 2 7 6 3" xfId="25948"/>
    <cellStyle name="20% - Акцент6 2 2 7 6 4" xfId="25949"/>
    <cellStyle name="20% - Акцент6 2 2 7 6 5" xfId="25950"/>
    <cellStyle name="20% - Акцент6 2 2 7 6 6" xfId="25951"/>
    <cellStyle name="20% - Акцент6 2 2 7 6 7" xfId="25952"/>
    <cellStyle name="20% - Акцент6 2 2 7 7" xfId="25953"/>
    <cellStyle name="20% - Акцент6 2 2 7 7 2" xfId="25954"/>
    <cellStyle name="20% - Акцент6 2 2 7 8" xfId="25955"/>
    <cellStyle name="20% - Акцент6 2 2 7 9" xfId="25956"/>
    <cellStyle name="20% - Акцент6 2 2 8" xfId="25957"/>
    <cellStyle name="20% - Акцент6 2 2 8 10" xfId="25958"/>
    <cellStyle name="20% - Акцент6 2 2 8 2" xfId="25959"/>
    <cellStyle name="20% - Акцент6 2 2 8 2 2" xfId="25960"/>
    <cellStyle name="20% - Акцент6 2 2 8 2 2 2" xfId="25961"/>
    <cellStyle name="20% - Акцент6 2 2 8 2 2 2 2" xfId="25962"/>
    <cellStyle name="20% - Акцент6 2 2 8 2 2 3" xfId="25963"/>
    <cellStyle name="20% - Акцент6 2 2 8 2 2 4" xfId="25964"/>
    <cellStyle name="20% - Акцент6 2 2 8 2 2 5" xfId="25965"/>
    <cellStyle name="20% - Акцент6 2 2 8 2 2 6" xfId="25966"/>
    <cellStyle name="20% - Акцент6 2 2 8 2 2 7" xfId="25967"/>
    <cellStyle name="20% - Акцент6 2 2 8 2 3" xfId="25968"/>
    <cellStyle name="20% - Акцент6 2 2 8 2 3 2" xfId="25969"/>
    <cellStyle name="20% - Акцент6 2 2 8 2 4" xfId="25970"/>
    <cellStyle name="20% - Акцент6 2 2 8 2 5" xfId="25971"/>
    <cellStyle name="20% - Акцент6 2 2 8 2 6" xfId="25972"/>
    <cellStyle name="20% - Акцент6 2 2 8 2 7" xfId="25973"/>
    <cellStyle name="20% - Акцент6 2 2 8 2 8" xfId="25974"/>
    <cellStyle name="20% - Акцент6 2 2 8 2 9" xfId="25975"/>
    <cellStyle name="20% - Акцент6 2 2 8 3" xfId="25976"/>
    <cellStyle name="20% - Акцент6 2 2 8 3 2" xfId="25977"/>
    <cellStyle name="20% - Акцент6 2 2 8 3 2 2" xfId="25978"/>
    <cellStyle name="20% - Акцент6 2 2 8 3 3" xfId="25979"/>
    <cellStyle name="20% - Акцент6 2 2 8 3 4" xfId="25980"/>
    <cellStyle name="20% - Акцент6 2 2 8 3 5" xfId="25981"/>
    <cellStyle name="20% - Акцент6 2 2 8 3 6" xfId="25982"/>
    <cellStyle name="20% - Акцент6 2 2 8 3 7" xfId="25983"/>
    <cellStyle name="20% - Акцент6 2 2 8 4" xfId="25984"/>
    <cellStyle name="20% - Акцент6 2 2 8 4 2" xfId="25985"/>
    <cellStyle name="20% - Акцент6 2 2 8 5" xfId="25986"/>
    <cellStyle name="20% - Акцент6 2 2 8 6" xfId="25987"/>
    <cellStyle name="20% - Акцент6 2 2 8 7" xfId="25988"/>
    <cellStyle name="20% - Акцент6 2 2 8 8" xfId="25989"/>
    <cellStyle name="20% - Акцент6 2 2 8 9" xfId="25990"/>
    <cellStyle name="20% - Акцент6 2 2 9" xfId="25991"/>
    <cellStyle name="20% - Акцент6 2 2 9 10" xfId="25992"/>
    <cellStyle name="20% - Акцент6 2 2 9 2" xfId="25993"/>
    <cellStyle name="20% - Акцент6 2 2 9 2 2" xfId="25994"/>
    <cellStyle name="20% - Акцент6 2 2 9 2 2 2" xfId="25995"/>
    <cellStyle name="20% - Акцент6 2 2 9 2 2 2 2" xfId="25996"/>
    <cellStyle name="20% - Акцент6 2 2 9 2 2 3" xfId="25997"/>
    <cellStyle name="20% - Акцент6 2 2 9 2 2 4" xfId="25998"/>
    <cellStyle name="20% - Акцент6 2 2 9 2 2 5" xfId="25999"/>
    <cellStyle name="20% - Акцент6 2 2 9 2 2 6" xfId="26000"/>
    <cellStyle name="20% - Акцент6 2 2 9 2 2 7" xfId="26001"/>
    <cellStyle name="20% - Акцент6 2 2 9 2 3" xfId="26002"/>
    <cellStyle name="20% - Акцент6 2 2 9 2 3 2" xfId="26003"/>
    <cellStyle name="20% - Акцент6 2 2 9 2 4" xfId="26004"/>
    <cellStyle name="20% - Акцент6 2 2 9 2 5" xfId="26005"/>
    <cellStyle name="20% - Акцент6 2 2 9 2 6" xfId="26006"/>
    <cellStyle name="20% - Акцент6 2 2 9 2 7" xfId="26007"/>
    <cellStyle name="20% - Акцент6 2 2 9 2 8" xfId="26008"/>
    <cellStyle name="20% - Акцент6 2 2 9 2 9" xfId="26009"/>
    <cellStyle name="20% - Акцент6 2 2 9 3" xfId="26010"/>
    <cellStyle name="20% - Акцент6 2 2 9 3 2" xfId="26011"/>
    <cellStyle name="20% - Акцент6 2 2 9 3 2 2" xfId="26012"/>
    <cellStyle name="20% - Акцент6 2 2 9 3 3" xfId="26013"/>
    <cellStyle name="20% - Акцент6 2 2 9 3 4" xfId="26014"/>
    <cellStyle name="20% - Акцент6 2 2 9 3 5" xfId="26015"/>
    <cellStyle name="20% - Акцент6 2 2 9 3 6" xfId="26016"/>
    <cellStyle name="20% - Акцент6 2 2 9 3 7" xfId="26017"/>
    <cellStyle name="20% - Акцент6 2 2 9 4" xfId="26018"/>
    <cellStyle name="20% - Акцент6 2 2 9 4 2" xfId="26019"/>
    <cellStyle name="20% - Акцент6 2 2 9 5" xfId="26020"/>
    <cellStyle name="20% - Акцент6 2 2 9 6" xfId="26021"/>
    <cellStyle name="20% - Акцент6 2 2 9 7" xfId="26022"/>
    <cellStyle name="20% - Акцент6 2 2 9 8" xfId="26023"/>
    <cellStyle name="20% - Акцент6 2 2 9 9" xfId="26024"/>
    <cellStyle name="20% - Акцент6 2 20" xfId="26025"/>
    <cellStyle name="20% - Акцент6 2 21" xfId="26026"/>
    <cellStyle name="20% - Акцент6 2 22" xfId="26027"/>
    <cellStyle name="20% - Акцент6 2 23" xfId="26028"/>
    <cellStyle name="20% - Акцент6 2 3" xfId="26029"/>
    <cellStyle name="20% - Акцент6 2 3 10" xfId="26030"/>
    <cellStyle name="20% - Акцент6 2 3 10 2" xfId="26031"/>
    <cellStyle name="20% - Акцент6 2 3 10 2 2" xfId="26032"/>
    <cellStyle name="20% - Акцент6 2 3 10 2 2 2" xfId="26033"/>
    <cellStyle name="20% - Акцент6 2 3 10 2 3" xfId="26034"/>
    <cellStyle name="20% - Акцент6 2 3 10 2 4" xfId="26035"/>
    <cellStyle name="20% - Акцент6 2 3 10 2 5" xfId="26036"/>
    <cellStyle name="20% - Акцент6 2 3 10 2 6" xfId="26037"/>
    <cellStyle name="20% - Акцент6 2 3 10 2 7" xfId="26038"/>
    <cellStyle name="20% - Акцент6 2 3 10 3" xfId="26039"/>
    <cellStyle name="20% - Акцент6 2 3 10 3 2" xfId="26040"/>
    <cellStyle name="20% - Акцент6 2 3 10 4" xfId="26041"/>
    <cellStyle name="20% - Акцент6 2 3 10 5" xfId="26042"/>
    <cellStyle name="20% - Акцент6 2 3 10 6" xfId="26043"/>
    <cellStyle name="20% - Акцент6 2 3 10 7" xfId="26044"/>
    <cellStyle name="20% - Акцент6 2 3 10 8" xfId="26045"/>
    <cellStyle name="20% - Акцент6 2 3 10 9" xfId="26046"/>
    <cellStyle name="20% - Акцент6 2 3 11" xfId="26047"/>
    <cellStyle name="20% - Акцент6 2 3 11 2" xfId="26048"/>
    <cellStyle name="20% - Акцент6 2 3 11 2 2" xfId="26049"/>
    <cellStyle name="20% - Акцент6 2 3 11 2 3" xfId="26050"/>
    <cellStyle name="20% - Акцент6 2 3 11 3" xfId="26051"/>
    <cellStyle name="20% - Акцент6 2 3 11 4" xfId="26052"/>
    <cellStyle name="20% - Акцент6 2 3 11 5" xfId="26053"/>
    <cellStyle name="20% - Акцент6 2 3 11 6" xfId="26054"/>
    <cellStyle name="20% - Акцент6 2 3 11 7" xfId="26055"/>
    <cellStyle name="20% - Акцент6 2 3 12" xfId="26056"/>
    <cellStyle name="20% - Акцент6 2 3 12 2" xfId="26057"/>
    <cellStyle name="20% - Акцент6 2 3 12 2 2" xfId="26058"/>
    <cellStyle name="20% - Акцент6 2 3 12 2 3" xfId="26059"/>
    <cellStyle name="20% - Акцент6 2 3 12 3" xfId="26060"/>
    <cellStyle name="20% - Акцент6 2 3 12 4" xfId="26061"/>
    <cellStyle name="20% - Акцент6 2 3 12 5" xfId="26062"/>
    <cellStyle name="20% - Акцент6 2 3 12 6" xfId="26063"/>
    <cellStyle name="20% - Акцент6 2 3 12 7" xfId="26064"/>
    <cellStyle name="20% - Акцент6 2 3 13" xfId="26065"/>
    <cellStyle name="20% - Акцент6 2 3 13 2" xfId="26066"/>
    <cellStyle name="20% - Акцент6 2 3 13 3" xfId="26067"/>
    <cellStyle name="20% - Акцент6 2 3 14" xfId="26068"/>
    <cellStyle name="20% - Акцент6 2 3 15" xfId="26069"/>
    <cellStyle name="20% - Акцент6 2 3 16" xfId="26070"/>
    <cellStyle name="20% - Акцент6 2 3 17" xfId="26071"/>
    <cellStyle name="20% - Акцент6 2 3 18" xfId="26072"/>
    <cellStyle name="20% - Акцент6 2 3 19" xfId="26073"/>
    <cellStyle name="20% - Акцент6 2 3 2" xfId="26074"/>
    <cellStyle name="20% - Акцент6 2 3 2 10" xfId="26075"/>
    <cellStyle name="20% - Акцент6 2 3 2 11" xfId="26076"/>
    <cellStyle name="20% - Акцент6 2 3 2 12" xfId="26077"/>
    <cellStyle name="20% - Акцент6 2 3 2 13" xfId="26078"/>
    <cellStyle name="20% - Акцент6 2 3 2 14" xfId="26079"/>
    <cellStyle name="20% - Акцент6 2 3 2 15" xfId="26080"/>
    <cellStyle name="20% - Акцент6 2 3 2 2" xfId="26081"/>
    <cellStyle name="20% - Акцент6 2 3 2 2 10" xfId="26082"/>
    <cellStyle name="20% - Акцент6 2 3 2 2 2" xfId="26083"/>
    <cellStyle name="20% - Акцент6 2 3 2 2 2 2" xfId="26084"/>
    <cellStyle name="20% - Акцент6 2 3 2 2 2 2 2" xfId="26085"/>
    <cellStyle name="20% - Акцент6 2 3 2 2 2 2 2 2" xfId="26086"/>
    <cellStyle name="20% - Акцент6 2 3 2 2 2 2 3" xfId="26087"/>
    <cellStyle name="20% - Акцент6 2 3 2 2 2 2 4" xfId="26088"/>
    <cellStyle name="20% - Акцент6 2 3 2 2 2 2 5" xfId="26089"/>
    <cellStyle name="20% - Акцент6 2 3 2 2 2 2 6" xfId="26090"/>
    <cellStyle name="20% - Акцент6 2 3 2 2 2 2 7" xfId="26091"/>
    <cellStyle name="20% - Акцент6 2 3 2 2 2 3" xfId="26092"/>
    <cellStyle name="20% - Акцент6 2 3 2 2 2 3 2" xfId="26093"/>
    <cellStyle name="20% - Акцент6 2 3 2 2 2 4" xfId="26094"/>
    <cellStyle name="20% - Акцент6 2 3 2 2 2 5" xfId="26095"/>
    <cellStyle name="20% - Акцент6 2 3 2 2 2 6" xfId="26096"/>
    <cellStyle name="20% - Акцент6 2 3 2 2 2 7" xfId="26097"/>
    <cellStyle name="20% - Акцент6 2 3 2 2 2 8" xfId="26098"/>
    <cellStyle name="20% - Акцент6 2 3 2 2 2 9" xfId="26099"/>
    <cellStyle name="20% - Акцент6 2 3 2 2 3" xfId="26100"/>
    <cellStyle name="20% - Акцент6 2 3 2 2 3 2" xfId="26101"/>
    <cellStyle name="20% - Акцент6 2 3 2 2 3 2 2" xfId="26102"/>
    <cellStyle name="20% - Акцент6 2 3 2 2 3 3" xfId="26103"/>
    <cellStyle name="20% - Акцент6 2 3 2 2 3 4" xfId="26104"/>
    <cellStyle name="20% - Акцент6 2 3 2 2 3 5" xfId="26105"/>
    <cellStyle name="20% - Акцент6 2 3 2 2 3 6" xfId="26106"/>
    <cellStyle name="20% - Акцент6 2 3 2 2 3 7" xfId="26107"/>
    <cellStyle name="20% - Акцент6 2 3 2 2 4" xfId="26108"/>
    <cellStyle name="20% - Акцент6 2 3 2 2 4 2" xfId="26109"/>
    <cellStyle name="20% - Акцент6 2 3 2 2 5" xfId="26110"/>
    <cellStyle name="20% - Акцент6 2 3 2 2 6" xfId="26111"/>
    <cellStyle name="20% - Акцент6 2 3 2 2 7" xfId="26112"/>
    <cellStyle name="20% - Акцент6 2 3 2 2 8" xfId="26113"/>
    <cellStyle name="20% - Акцент6 2 3 2 2 9" xfId="26114"/>
    <cellStyle name="20% - Акцент6 2 3 2 3" xfId="26115"/>
    <cellStyle name="20% - Акцент6 2 3 2 3 10" xfId="26116"/>
    <cellStyle name="20% - Акцент6 2 3 2 3 2" xfId="26117"/>
    <cellStyle name="20% - Акцент6 2 3 2 3 2 2" xfId="26118"/>
    <cellStyle name="20% - Акцент6 2 3 2 3 2 2 2" xfId="26119"/>
    <cellStyle name="20% - Акцент6 2 3 2 3 2 2 2 2" xfId="26120"/>
    <cellStyle name="20% - Акцент6 2 3 2 3 2 2 3" xfId="26121"/>
    <cellStyle name="20% - Акцент6 2 3 2 3 2 2 4" xfId="26122"/>
    <cellStyle name="20% - Акцент6 2 3 2 3 2 2 5" xfId="26123"/>
    <cellStyle name="20% - Акцент6 2 3 2 3 2 2 6" xfId="26124"/>
    <cellStyle name="20% - Акцент6 2 3 2 3 2 2 7" xfId="26125"/>
    <cellStyle name="20% - Акцент6 2 3 2 3 2 3" xfId="26126"/>
    <cellStyle name="20% - Акцент6 2 3 2 3 2 3 2" xfId="26127"/>
    <cellStyle name="20% - Акцент6 2 3 2 3 2 4" xfId="26128"/>
    <cellStyle name="20% - Акцент6 2 3 2 3 2 5" xfId="26129"/>
    <cellStyle name="20% - Акцент6 2 3 2 3 2 6" xfId="26130"/>
    <cellStyle name="20% - Акцент6 2 3 2 3 2 7" xfId="26131"/>
    <cellStyle name="20% - Акцент6 2 3 2 3 2 8" xfId="26132"/>
    <cellStyle name="20% - Акцент6 2 3 2 3 2 9" xfId="26133"/>
    <cellStyle name="20% - Акцент6 2 3 2 3 3" xfId="26134"/>
    <cellStyle name="20% - Акцент6 2 3 2 3 3 2" xfId="26135"/>
    <cellStyle name="20% - Акцент6 2 3 2 3 3 2 2" xfId="26136"/>
    <cellStyle name="20% - Акцент6 2 3 2 3 3 3" xfId="26137"/>
    <cellStyle name="20% - Акцент6 2 3 2 3 3 4" xfId="26138"/>
    <cellStyle name="20% - Акцент6 2 3 2 3 3 5" xfId="26139"/>
    <cellStyle name="20% - Акцент6 2 3 2 3 3 6" xfId="26140"/>
    <cellStyle name="20% - Акцент6 2 3 2 3 3 7" xfId="26141"/>
    <cellStyle name="20% - Акцент6 2 3 2 3 4" xfId="26142"/>
    <cellStyle name="20% - Акцент6 2 3 2 3 4 2" xfId="26143"/>
    <cellStyle name="20% - Акцент6 2 3 2 3 5" xfId="26144"/>
    <cellStyle name="20% - Акцент6 2 3 2 3 6" xfId="26145"/>
    <cellStyle name="20% - Акцент6 2 3 2 3 7" xfId="26146"/>
    <cellStyle name="20% - Акцент6 2 3 2 3 8" xfId="26147"/>
    <cellStyle name="20% - Акцент6 2 3 2 3 9" xfId="26148"/>
    <cellStyle name="20% - Акцент6 2 3 2 4" xfId="26149"/>
    <cellStyle name="20% - Акцент6 2 3 2 4 10" xfId="26150"/>
    <cellStyle name="20% - Акцент6 2 3 2 4 2" xfId="26151"/>
    <cellStyle name="20% - Акцент6 2 3 2 4 2 2" xfId="26152"/>
    <cellStyle name="20% - Акцент6 2 3 2 4 2 2 2" xfId="26153"/>
    <cellStyle name="20% - Акцент6 2 3 2 4 2 2 2 2" xfId="26154"/>
    <cellStyle name="20% - Акцент6 2 3 2 4 2 2 3" xfId="26155"/>
    <cellStyle name="20% - Акцент6 2 3 2 4 2 2 4" xfId="26156"/>
    <cellStyle name="20% - Акцент6 2 3 2 4 2 2 5" xfId="26157"/>
    <cellStyle name="20% - Акцент6 2 3 2 4 2 2 6" xfId="26158"/>
    <cellStyle name="20% - Акцент6 2 3 2 4 2 2 7" xfId="26159"/>
    <cellStyle name="20% - Акцент6 2 3 2 4 2 3" xfId="26160"/>
    <cellStyle name="20% - Акцент6 2 3 2 4 2 3 2" xfId="26161"/>
    <cellStyle name="20% - Акцент6 2 3 2 4 2 4" xfId="26162"/>
    <cellStyle name="20% - Акцент6 2 3 2 4 2 5" xfId="26163"/>
    <cellStyle name="20% - Акцент6 2 3 2 4 2 6" xfId="26164"/>
    <cellStyle name="20% - Акцент6 2 3 2 4 2 7" xfId="26165"/>
    <cellStyle name="20% - Акцент6 2 3 2 4 2 8" xfId="26166"/>
    <cellStyle name="20% - Акцент6 2 3 2 4 2 9" xfId="26167"/>
    <cellStyle name="20% - Акцент6 2 3 2 4 3" xfId="26168"/>
    <cellStyle name="20% - Акцент6 2 3 2 4 3 2" xfId="26169"/>
    <cellStyle name="20% - Акцент6 2 3 2 4 3 2 2" xfId="26170"/>
    <cellStyle name="20% - Акцент6 2 3 2 4 3 3" xfId="26171"/>
    <cellStyle name="20% - Акцент6 2 3 2 4 3 4" xfId="26172"/>
    <cellStyle name="20% - Акцент6 2 3 2 4 3 5" xfId="26173"/>
    <cellStyle name="20% - Акцент6 2 3 2 4 3 6" xfId="26174"/>
    <cellStyle name="20% - Акцент6 2 3 2 4 3 7" xfId="26175"/>
    <cellStyle name="20% - Акцент6 2 3 2 4 4" xfId="26176"/>
    <cellStyle name="20% - Акцент6 2 3 2 4 4 2" xfId="26177"/>
    <cellStyle name="20% - Акцент6 2 3 2 4 5" xfId="26178"/>
    <cellStyle name="20% - Акцент6 2 3 2 4 6" xfId="26179"/>
    <cellStyle name="20% - Акцент6 2 3 2 4 7" xfId="26180"/>
    <cellStyle name="20% - Акцент6 2 3 2 4 8" xfId="26181"/>
    <cellStyle name="20% - Акцент6 2 3 2 4 9" xfId="26182"/>
    <cellStyle name="20% - Акцент6 2 3 2 5" xfId="26183"/>
    <cellStyle name="20% - Акцент6 2 3 2 5 2" xfId="26184"/>
    <cellStyle name="20% - Акцент6 2 3 2 5 2 2" xfId="26185"/>
    <cellStyle name="20% - Акцент6 2 3 2 5 2 2 2" xfId="26186"/>
    <cellStyle name="20% - Акцент6 2 3 2 5 2 3" xfId="26187"/>
    <cellStyle name="20% - Акцент6 2 3 2 5 2 4" xfId="26188"/>
    <cellStyle name="20% - Акцент6 2 3 2 5 2 5" xfId="26189"/>
    <cellStyle name="20% - Акцент6 2 3 2 5 2 6" xfId="26190"/>
    <cellStyle name="20% - Акцент6 2 3 2 5 2 7" xfId="26191"/>
    <cellStyle name="20% - Акцент6 2 3 2 5 3" xfId="26192"/>
    <cellStyle name="20% - Акцент6 2 3 2 5 3 2" xfId="26193"/>
    <cellStyle name="20% - Акцент6 2 3 2 5 4" xfId="26194"/>
    <cellStyle name="20% - Акцент6 2 3 2 5 5" xfId="26195"/>
    <cellStyle name="20% - Акцент6 2 3 2 5 6" xfId="26196"/>
    <cellStyle name="20% - Акцент6 2 3 2 5 7" xfId="26197"/>
    <cellStyle name="20% - Акцент6 2 3 2 5 8" xfId="26198"/>
    <cellStyle name="20% - Акцент6 2 3 2 5 9" xfId="26199"/>
    <cellStyle name="20% - Акцент6 2 3 2 6" xfId="26200"/>
    <cellStyle name="20% - Акцент6 2 3 2 6 2" xfId="26201"/>
    <cellStyle name="20% - Акцент6 2 3 2 6 2 2" xfId="26202"/>
    <cellStyle name="20% - Акцент6 2 3 2 6 2 2 2" xfId="26203"/>
    <cellStyle name="20% - Акцент6 2 3 2 6 2 3" xfId="26204"/>
    <cellStyle name="20% - Акцент6 2 3 2 6 2 4" xfId="26205"/>
    <cellStyle name="20% - Акцент6 2 3 2 6 2 5" xfId="26206"/>
    <cellStyle name="20% - Акцент6 2 3 2 6 2 6" xfId="26207"/>
    <cellStyle name="20% - Акцент6 2 3 2 6 2 7" xfId="26208"/>
    <cellStyle name="20% - Акцент6 2 3 2 6 3" xfId="26209"/>
    <cellStyle name="20% - Акцент6 2 3 2 6 3 2" xfId="26210"/>
    <cellStyle name="20% - Акцент6 2 3 2 6 4" xfId="26211"/>
    <cellStyle name="20% - Акцент6 2 3 2 6 5" xfId="26212"/>
    <cellStyle name="20% - Акцент6 2 3 2 6 6" xfId="26213"/>
    <cellStyle name="20% - Акцент6 2 3 2 6 7" xfId="26214"/>
    <cellStyle name="20% - Акцент6 2 3 2 6 8" xfId="26215"/>
    <cellStyle name="20% - Акцент6 2 3 2 6 9" xfId="26216"/>
    <cellStyle name="20% - Акцент6 2 3 2 7" xfId="26217"/>
    <cellStyle name="20% - Акцент6 2 3 2 7 2" xfId="26218"/>
    <cellStyle name="20% - Акцент6 2 3 2 7 2 2" xfId="26219"/>
    <cellStyle name="20% - Акцент6 2 3 2 7 2 3" xfId="26220"/>
    <cellStyle name="20% - Акцент6 2 3 2 7 3" xfId="26221"/>
    <cellStyle name="20% - Акцент6 2 3 2 7 4" xfId="26222"/>
    <cellStyle name="20% - Акцент6 2 3 2 7 5" xfId="26223"/>
    <cellStyle name="20% - Акцент6 2 3 2 7 6" xfId="26224"/>
    <cellStyle name="20% - Акцент6 2 3 2 7 7" xfId="26225"/>
    <cellStyle name="20% - Акцент6 2 3 2 8" xfId="26226"/>
    <cellStyle name="20% - Акцент6 2 3 2 8 2" xfId="26227"/>
    <cellStyle name="20% - Акцент6 2 3 2 8 2 2" xfId="26228"/>
    <cellStyle name="20% - Акцент6 2 3 2 8 2 3" xfId="26229"/>
    <cellStyle name="20% - Акцент6 2 3 2 8 3" xfId="26230"/>
    <cellStyle name="20% - Акцент6 2 3 2 8 4" xfId="26231"/>
    <cellStyle name="20% - Акцент6 2 3 2 8 5" xfId="26232"/>
    <cellStyle name="20% - Акцент6 2 3 2 8 6" xfId="26233"/>
    <cellStyle name="20% - Акцент6 2 3 2 8 7" xfId="26234"/>
    <cellStyle name="20% - Акцент6 2 3 2 9" xfId="26235"/>
    <cellStyle name="20% - Акцент6 2 3 2 9 2" xfId="26236"/>
    <cellStyle name="20% - Акцент6 2 3 2 9 3" xfId="26237"/>
    <cellStyle name="20% - Акцент6 2 3 3" xfId="26238"/>
    <cellStyle name="20% - Акцент6 2 3 3 10" xfId="26239"/>
    <cellStyle name="20% - Акцент6 2 3 3 11" xfId="26240"/>
    <cellStyle name="20% - Акцент6 2 3 3 12" xfId="26241"/>
    <cellStyle name="20% - Акцент6 2 3 3 13" xfId="26242"/>
    <cellStyle name="20% - Акцент6 2 3 3 2" xfId="26243"/>
    <cellStyle name="20% - Акцент6 2 3 3 2 10" xfId="26244"/>
    <cellStyle name="20% - Акцент6 2 3 3 2 2" xfId="26245"/>
    <cellStyle name="20% - Акцент6 2 3 3 2 2 2" xfId="26246"/>
    <cellStyle name="20% - Акцент6 2 3 3 2 2 2 2" xfId="26247"/>
    <cellStyle name="20% - Акцент6 2 3 3 2 2 2 2 2" xfId="26248"/>
    <cellStyle name="20% - Акцент6 2 3 3 2 2 2 3" xfId="26249"/>
    <cellStyle name="20% - Акцент6 2 3 3 2 2 2 4" xfId="26250"/>
    <cellStyle name="20% - Акцент6 2 3 3 2 2 2 5" xfId="26251"/>
    <cellStyle name="20% - Акцент6 2 3 3 2 2 2 6" xfId="26252"/>
    <cellStyle name="20% - Акцент6 2 3 3 2 2 2 7" xfId="26253"/>
    <cellStyle name="20% - Акцент6 2 3 3 2 2 3" xfId="26254"/>
    <cellStyle name="20% - Акцент6 2 3 3 2 2 3 2" xfId="26255"/>
    <cellStyle name="20% - Акцент6 2 3 3 2 2 4" xfId="26256"/>
    <cellStyle name="20% - Акцент6 2 3 3 2 2 5" xfId="26257"/>
    <cellStyle name="20% - Акцент6 2 3 3 2 2 6" xfId="26258"/>
    <cellStyle name="20% - Акцент6 2 3 3 2 2 7" xfId="26259"/>
    <cellStyle name="20% - Акцент6 2 3 3 2 2 8" xfId="26260"/>
    <cellStyle name="20% - Акцент6 2 3 3 2 2 9" xfId="26261"/>
    <cellStyle name="20% - Акцент6 2 3 3 2 3" xfId="26262"/>
    <cellStyle name="20% - Акцент6 2 3 3 2 3 2" xfId="26263"/>
    <cellStyle name="20% - Акцент6 2 3 3 2 3 2 2" xfId="26264"/>
    <cellStyle name="20% - Акцент6 2 3 3 2 3 3" xfId="26265"/>
    <cellStyle name="20% - Акцент6 2 3 3 2 3 4" xfId="26266"/>
    <cellStyle name="20% - Акцент6 2 3 3 2 3 5" xfId="26267"/>
    <cellStyle name="20% - Акцент6 2 3 3 2 3 6" xfId="26268"/>
    <cellStyle name="20% - Акцент6 2 3 3 2 3 7" xfId="26269"/>
    <cellStyle name="20% - Акцент6 2 3 3 2 4" xfId="26270"/>
    <cellStyle name="20% - Акцент6 2 3 3 2 4 2" xfId="26271"/>
    <cellStyle name="20% - Акцент6 2 3 3 2 5" xfId="26272"/>
    <cellStyle name="20% - Акцент6 2 3 3 2 6" xfId="26273"/>
    <cellStyle name="20% - Акцент6 2 3 3 2 7" xfId="26274"/>
    <cellStyle name="20% - Акцент6 2 3 3 2 8" xfId="26275"/>
    <cellStyle name="20% - Акцент6 2 3 3 2 9" xfId="26276"/>
    <cellStyle name="20% - Акцент6 2 3 3 3" xfId="26277"/>
    <cellStyle name="20% - Акцент6 2 3 3 3 10" xfId="26278"/>
    <cellStyle name="20% - Акцент6 2 3 3 3 2" xfId="26279"/>
    <cellStyle name="20% - Акцент6 2 3 3 3 2 2" xfId="26280"/>
    <cellStyle name="20% - Акцент6 2 3 3 3 2 2 2" xfId="26281"/>
    <cellStyle name="20% - Акцент6 2 3 3 3 2 2 2 2" xfId="26282"/>
    <cellStyle name="20% - Акцент6 2 3 3 3 2 2 3" xfId="26283"/>
    <cellStyle name="20% - Акцент6 2 3 3 3 2 2 4" xfId="26284"/>
    <cellStyle name="20% - Акцент6 2 3 3 3 2 2 5" xfId="26285"/>
    <cellStyle name="20% - Акцент6 2 3 3 3 2 2 6" xfId="26286"/>
    <cellStyle name="20% - Акцент6 2 3 3 3 2 2 7" xfId="26287"/>
    <cellStyle name="20% - Акцент6 2 3 3 3 2 3" xfId="26288"/>
    <cellStyle name="20% - Акцент6 2 3 3 3 2 3 2" xfId="26289"/>
    <cellStyle name="20% - Акцент6 2 3 3 3 2 4" xfId="26290"/>
    <cellStyle name="20% - Акцент6 2 3 3 3 2 5" xfId="26291"/>
    <cellStyle name="20% - Акцент6 2 3 3 3 2 6" xfId="26292"/>
    <cellStyle name="20% - Акцент6 2 3 3 3 2 7" xfId="26293"/>
    <cellStyle name="20% - Акцент6 2 3 3 3 2 8" xfId="26294"/>
    <cellStyle name="20% - Акцент6 2 3 3 3 2 9" xfId="26295"/>
    <cellStyle name="20% - Акцент6 2 3 3 3 3" xfId="26296"/>
    <cellStyle name="20% - Акцент6 2 3 3 3 3 2" xfId="26297"/>
    <cellStyle name="20% - Акцент6 2 3 3 3 3 2 2" xfId="26298"/>
    <cellStyle name="20% - Акцент6 2 3 3 3 3 3" xfId="26299"/>
    <cellStyle name="20% - Акцент6 2 3 3 3 3 4" xfId="26300"/>
    <cellStyle name="20% - Акцент6 2 3 3 3 3 5" xfId="26301"/>
    <cellStyle name="20% - Акцент6 2 3 3 3 3 6" xfId="26302"/>
    <cellStyle name="20% - Акцент6 2 3 3 3 3 7" xfId="26303"/>
    <cellStyle name="20% - Акцент6 2 3 3 3 4" xfId="26304"/>
    <cellStyle name="20% - Акцент6 2 3 3 3 4 2" xfId="26305"/>
    <cellStyle name="20% - Акцент6 2 3 3 3 5" xfId="26306"/>
    <cellStyle name="20% - Акцент6 2 3 3 3 6" xfId="26307"/>
    <cellStyle name="20% - Акцент6 2 3 3 3 7" xfId="26308"/>
    <cellStyle name="20% - Акцент6 2 3 3 3 8" xfId="26309"/>
    <cellStyle name="20% - Акцент6 2 3 3 3 9" xfId="26310"/>
    <cellStyle name="20% - Акцент6 2 3 3 4" xfId="26311"/>
    <cellStyle name="20% - Акцент6 2 3 3 4 2" xfId="26312"/>
    <cellStyle name="20% - Акцент6 2 3 3 4 2 2" xfId="26313"/>
    <cellStyle name="20% - Акцент6 2 3 3 4 2 2 2" xfId="26314"/>
    <cellStyle name="20% - Акцент6 2 3 3 4 2 3" xfId="26315"/>
    <cellStyle name="20% - Акцент6 2 3 3 4 2 4" xfId="26316"/>
    <cellStyle name="20% - Акцент6 2 3 3 4 2 5" xfId="26317"/>
    <cellStyle name="20% - Акцент6 2 3 3 4 2 6" xfId="26318"/>
    <cellStyle name="20% - Акцент6 2 3 3 4 2 7" xfId="26319"/>
    <cellStyle name="20% - Акцент6 2 3 3 4 3" xfId="26320"/>
    <cellStyle name="20% - Акцент6 2 3 3 4 3 2" xfId="26321"/>
    <cellStyle name="20% - Акцент6 2 3 3 4 4" xfId="26322"/>
    <cellStyle name="20% - Акцент6 2 3 3 4 5" xfId="26323"/>
    <cellStyle name="20% - Акцент6 2 3 3 4 6" xfId="26324"/>
    <cellStyle name="20% - Акцент6 2 3 3 4 7" xfId="26325"/>
    <cellStyle name="20% - Акцент6 2 3 3 4 8" xfId="26326"/>
    <cellStyle name="20% - Акцент6 2 3 3 4 9" xfId="26327"/>
    <cellStyle name="20% - Акцент6 2 3 3 5" xfId="26328"/>
    <cellStyle name="20% - Акцент6 2 3 3 5 2" xfId="26329"/>
    <cellStyle name="20% - Акцент6 2 3 3 5 2 2" xfId="26330"/>
    <cellStyle name="20% - Акцент6 2 3 3 5 2 2 2" xfId="26331"/>
    <cellStyle name="20% - Акцент6 2 3 3 5 2 3" xfId="26332"/>
    <cellStyle name="20% - Акцент6 2 3 3 5 2 4" xfId="26333"/>
    <cellStyle name="20% - Акцент6 2 3 3 5 2 5" xfId="26334"/>
    <cellStyle name="20% - Акцент6 2 3 3 5 2 6" xfId="26335"/>
    <cellStyle name="20% - Акцент6 2 3 3 5 2 7" xfId="26336"/>
    <cellStyle name="20% - Акцент6 2 3 3 5 3" xfId="26337"/>
    <cellStyle name="20% - Акцент6 2 3 3 5 3 2" xfId="26338"/>
    <cellStyle name="20% - Акцент6 2 3 3 5 4" xfId="26339"/>
    <cellStyle name="20% - Акцент6 2 3 3 5 5" xfId="26340"/>
    <cellStyle name="20% - Акцент6 2 3 3 5 6" xfId="26341"/>
    <cellStyle name="20% - Акцент6 2 3 3 5 7" xfId="26342"/>
    <cellStyle name="20% - Акцент6 2 3 3 5 8" xfId="26343"/>
    <cellStyle name="20% - Акцент6 2 3 3 5 9" xfId="26344"/>
    <cellStyle name="20% - Акцент6 2 3 3 6" xfId="26345"/>
    <cellStyle name="20% - Акцент6 2 3 3 6 2" xfId="26346"/>
    <cellStyle name="20% - Акцент6 2 3 3 6 2 2" xfId="26347"/>
    <cellStyle name="20% - Акцент6 2 3 3 6 2 3" xfId="26348"/>
    <cellStyle name="20% - Акцент6 2 3 3 6 3" xfId="26349"/>
    <cellStyle name="20% - Акцент6 2 3 3 6 4" xfId="26350"/>
    <cellStyle name="20% - Акцент6 2 3 3 6 5" xfId="26351"/>
    <cellStyle name="20% - Акцент6 2 3 3 6 6" xfId="26352"/>
    <cellStyle name="20% - Акцент6 2 3 3 6 7" xfId="26353"/>
    <cellStyle name="20% - Акцент6 2 3 3 7" xfId="26354"/>
    <cellStyle name="20% - Акцент6 2 3 3 7 2" xfId="26355"/>
    <cellStyle name="20% - Акцент6 2 3 3 7 3" xfId="26356"/>
    <cellStyle name="20% - Акцент6 2 3 3 8" xfId="26357"/>
    <cellStyle name="20% - Акцент6 2 3 3 9" xfId="26358"/>
    <cellStyle name="20% - Акцент6 2 3 4" xfId="26359"/>
    <cellStyle name="20% - Акцент6 2 3 4 10" xfId="26360"/>
    <cellStyle name="20% - Акцент6 2 3 4 11" xfId="26361"/>
    <cellStyle name="20% - Акцент6 2 3 4 12" xfId="26362"/>
    <cellStyle name="20% - Акцент6 2 3 4 13" xfId="26363"/>
    <cellStyle name="20% - Акцент6 2 3 4 2" xfId="26364"/>
    <cellStyle name="20% - Акцент6 2 3 4 2 10" xfId="26365"/>
    <cellStyle name="20% - Акцент6 2 3 4 2 2" xfId="26366"/>
    <cellStyle name="20% - Акцент6 2 3 4 2 2 2" xfId="26367"/>
    <cellStyle name="20% - Акцент6 2 3 4 2 2 2 2" xfId="26368"/>
    <cellStyle name="20% - Акцент6 2 3 4 2 2 2 2 2" xfId="26369"/>
    <cellStyle name="20% - Акцент6 2 3 4 2 2 2 3" xfId="26370"/>
    <cellStyle name="20% - Акцент6 2 3 4 2 2 2 4" xfId="26371"/>
    <cellStyle name="20% - Акцент6 2 3 4 2 2 2 5" xfId="26372"/>
    <cellStyle name="20% - Акцент6 2 3 4 2 2 2 6" xfId="26373"/>
    <cellStyle name="20% - Акцент6 2 3 4 2 2 2 7" xfId="26374"/>
    <cellStyle name="20% - Акцент6 2 3 4 2 2 3" xfId="26375"/>
    <cellStyle name="20% - Акцент6 2 3 4 2 2 3 2" xfId="26376"/>
    <cellStyle name="20% - Акцент6 2 3 4 2 2 4" xfId="26377"/>
    <cellStyle name="20% - Акцент6 2 3 4 2 2 5" xfId="26378"/>
    <cellStyle name="20% - Акцент6 2 3 4 2 2 6" xfId="26379"/>
    <cellStyle name="20% - Акцент6 2 3 4 2 2 7" xfId="26380"/>
    <cellStyle name="20% - Акцент6 2 3 4 2 2 8" xfId="26381"/>
    <cellStyle name="20% - Акцент6 2 3 4 2 2 9" xfId="26382"/>
    <cellStyle name="20% - Акцент6 2 3 4 2 3" xfId="26383"/>
    <cellStyle name="20% - Акцент6 2 3 4 2 3 2" xfId="26384"/>
    <cellStyle name="20% - Акцент6 2 3 4 2 3 2 2" xfId="26385"/>
    <cellStyle name="20% - Акцент6 2 3 4 2 3 3" xfId="26386"/>
    <cellStyle name="20% - Акцент6 2 3 4 2 3 4" xfId="26387"/>
    <cellStyle name="20% - Акцент6 2 3 4 2 3 5" xfId="26388"/>
    <cellStyle name="20% - Акцент6 2 3 4 2 3 6" xfId="26389"/>
    <cellStyle name="20% - Акцент6 2 3 4 2 3 7" xfId="26390"/>
    <cellStyle name="20% - Акцент6 2 3 4 2 4" xfId="26391"/>
    <cellStyle name="20% - Акцент6 2 3 4 2 4 2" xfId="26392"/>
    <cellStyle name="20% - Акцент6 2 3 4 2 5" xfId="26393"/>
    <cellStyle name="20% - Акцент6 2 3 4 2 6" xfId="26394"/>
    <cellStyle name="20% - Акцент6 2 3 4 2 7" xfId="26395"/>
    <cellStyle name="20% - Акцент6 2 3 4 2 8" xfId="26396"/>
    <cellStyle name="20% - Акцент6 2 3 4 2 9" xfId="26397"/>
    <cellStyle name="20% - Акцент6 2 3 4 3" xfId="26398"/>
    <cellStyle name="20% - Акцент6 2 3 4 3 10" xfId="26399"/>
    <cellStyle name="20% - Акцент6 2 3 4 3 2" xfId="26400"/>
    <cellStyle name="20% - Акцент6 2 3 4 3 2 2" xfId="26401"/>
    <cellStyle name="20% - Акцент6 2 3 4 3 2 2 2" xfId="26402"/>
    <cellStyle name="20% - Акцент6 2 3 4 3 2 2 2 2" xfId="26403"/>
    <cellStyle name="20% - Акцент6 2 3 4 3 2 2 3" xfId="26404"/>
    <cellStyle name="20% - Акцент6 2 3 4 3 2 2 4" xfId="26405"/>
    <cellStyle name="20% - Акцент6 2 3 4 3 2 2 5" xfId="26406"/>
    <cellStyle name="20% - Акцент6 2 3 4 3 2 2 6" xfId="26407"/>
    <cellStyle name="20% - Акцент6 2 3 4 3 2 2 7" xfId="26408"/>
    <cellStyle name="20% - Акцент6 2 3 4 3 2 3" xfId="26409"/>
    <cellStyle name="20% - Акцент6 2 3 4 3 2 3 2" xfId="26410"/>
    <cellStyle name="20% - Акцент6 2 3 4 3 2 4" xfId="26411"/>
    <cellStyle name="20% - Акцент6 2 3 4 3 2 5" xfId="26412"/>
    <cellStyle name="20% - Акцент6 2 3 4 3 2 6" xfId="26413"/>
    <cellStyle name="20% - Акцент6 2 3 4 3 2 7" xfId="26414"/>
    <cellStyle name="20% - Акцент6 2 3 4 3 2 8" xfId="26415"/>
    <cellStyle name="20% - Акцент6 2 3 4 3 2 9" xfId="26416"/>
    <cellStyle name="20% - Акцент6 2 3 4 3 3" xfId="26417"/>
    <cellStyle name="20% - Акцент6 2 3 4 3 3 2" xfId="26418"/>
    <cellStyle name="20% - Акцент6 2 3 4 3 3 2 2" xfId="26419"/>
    <cellStyle name="20% - Акцент6 2 3 4 3 3 3" xfId="26420"/>
    <cellStyle name="20% - Акцент6 2 3 4 3 3 4" xfId="26421"/>
    <cellStyle name="20% - Акцент6 2 3 4 3 3 5" xfId="26422"/>
    <cellStyle name="20% - Акцент6 2 3 4 3 3 6" xfId="26423"/>
    <cellStyle name="20% - Акцент6 2 3 4 3 3 7" xfId="26424"/>
    <cellStyle name="20% - Акцент6 2 3 4 3 4" xfId="26425"/>
    <cellStyle name="20% - Акцент6 2 3 4 3 4 2" xfId="26426"/>
    <cellStyle name="20% - Акцент6 2 3 4 3 5" xfId="26427"/>
    <cellStyle name="20% - Акцент6 2 3 4 3 6" xfId="26428"/>
    <cellStyle name="20% - Акцент6 2 3 4 3 7" xfId="26429"/>
    <cellStyle name="20% - Акцент6 2 3 4 3 8" xfId="26430"/>
    <cellStyle name="20% - Акцент6 2 3 4 3 9" xfId="26431"/>
    <cellStyle name="20% - Акцент6 2 3 4 4" xfId="26432"/>
    <cellStyle name="20% - Акцент6 2 3 4 4 2" xfId="26433"/>
    <cellStyle name="20% - Акцент6 2 3 4 4 2 2" xfId="26434"/>
    <cellStyle name="20% - Акцент6 2 3 4 4 2 2 2" xfId="26435"/>
    <cellStyle name="20% - Акцент6 2 3 4 4 2 3" xfId="26436"/>
    <cellStyle name="20% - Акцент6 2 3 4 4 2 4" xfId="26437"/>
    <cellStyle name="20% - Акцент6 2 3 4 4 2 5" xfId="26438"/>
    <cellStyle name="20% - Акцент6 2 3 4 4 2 6" xfId="26439"/>
    <cellStyle name="20% - Акцент6 2 3 4 4 2 7" xfId="26440"/>
    <cellStyle name="20% - Акцент6 2 3 4 4 3" xfId="26441"/>
    <cellStyle name="20% - Акцент6 2 3 4 4 3 2" xfId="26442"/>
    <cellStyle name="20% - Акцент6 2 3 4 4 4" xfId="26443"/>
    <cellStyle name="20% - Акцент6 2 3 4 4 5" xfId="26444"/>
    <cellStyle name="20% - Акцент6 2 3 4 4 6" xfId="26445"/>
    <cellStyle name="20% - Акцент6 2 3 4 4 7" xfId="26446"/>
    <cellStyle name="20% - Акцент6 2 3 4 4 8" xfId="26447"/>
    <cellStyle name="20% - Акцент6 2 3 4 4 9" xfId="26448"/>
    <cellStyle name="20% - Акцент6 2 3 4 5" xfId="26449"/>
    <cellStyle name="20% - Акцент6 2 3 4 5 2" xfId="26450"/>
    <cellStyle name="20% - Акцент6 2 3 4 5 2 2" xfId="26451"/>
    <cellStyle name="20% - Акцент6 2 3 4 5 2 2 2" xfId="26452"/>
    <cellStyle name="20% - Акцент6 2 3 4 5 2 3" xfId="26453"/>
    <cellStyle name="20% - Акцент6 2 3 4 5 2 4" xfId="26454"/>
    <cellStyle name="20% - Акцент6 2 3 4 5 2 5" xfId="26455"/>
    <cellStyle name="20% - Акцент6 2 3 4 5 2 6" xfId="26456"/>
    <cellStyle name="20% - Акцент6 2 3 4 5 2 7" xfId="26457"/>
    <cellStyle name="20% - Акцент6 2 3 4 5 3" xfId="26458"/>
    <cellStyle name="20% - Акцент6 2 3 4 5 3 2" xfId="26459"/>
    <cellStyle name="20% - Акцент6 2 3 4 5 4" xfId="26460"/>
    <cellStyle name="20% - Акцент6 2 3 4 5 5" xfId="26461"/>
    <cellStyle name="20% - Акцент6 2 3 4 5 6" xfId="26462"/>
    <cellStyle name="20% - Акцент6 2 3 4 5 7" xfId="26463"/>
    <cellStyle name="20% - Акцент6 2 3 4 5 8" xfId="26464"/>
    <cellStyle name="20% - Акцент6 2 3 4 5 9" xfId="26465"/>
    <cellStyle name="20% - Акцент6 2 3 4 6" xfId="26466"/>
    <cellStyle name="20% - Акцент6 2 3 4 6 2" xfId="26467"/>
    <cellStyle name="20% - Акцент6 2 3 4 6 2 2" xfId="26468"/>
    <cellStyle name="20% - Акцент6 2 3 4 6 3" xfId="26469"/>
    <cellStyle name="20% - Акцент6 2 3 4 6 4" xfId="26470"/>
    <cellStyle name="20% - Акцент6 2 3 4 6 5" xfId="26471"/>
    <cellStyle name="20% - Акцент6 2 3 4 6 6" xfId="26472"/>
    <cellStyle name="20% - Акцент6 2 3 4 6 7" xfId="26473"/>
    <cellStyle name="20% - Акцент6 2 3 4 7" xfId="26474"/>
    <cellStyle name="20% - Акцент6 2 3 4 7 2" xfId="26475"/>
    <cellStyle name="20% - Акцент6 2 3 4 8" xfId="26476"/>
    <cellStyle name="20% - Акцент6 2 3 4 9" xfId="26477"/>
    <cellStyle name="20% - Акцент6 2 3 5" xfId="26478"/>
    <cellStyle name="20% - Акцент6 2 3 5 10" xfId="26479"/>
    <cellStyle name="20% - Акцент6 2 3 5 2" xfId="26480"/>
    <cellStyle name="20% - Акцент6 2 3 5 2 2" xfId="26481"/>
    <cellStyle name="20% - Акцент6 2 3 5 2 2 2" xfId="26482"/>
    <cellStyle name="20% - Акцент6 2 3 5 2 2 2 2" xfId="26483"/>
    <cellStyle name="20% - Акцент6 2 3 5 2 2 3" xfId="26484"/>
    <cellStyle name="20% - Акцент6 2 3 5 2 2 4" xfId="26485"/>
    <cellStyle name="20% - Акцент6 2 3 5 2 2 5" xfId="26486"/>
    <cellStyle name="20% - Акцент6 2 3 5 2 2 6" xfId="26487"/>
    <cellStyle name="20% - Акцент6 2 3 5 2 2 7" xfId="26488"/>
    <cellStyle name="20% - Акцент6 2 3 5 2 3" xfId="26489"/>
    <cellStyle name="20% - Акцент6 2 3 5 2 3 2" xfId="26490"/>
    <cellStyle name="20% - Акцент6 2 3 5 2 4" xfId="26491"/>
    <cellStyle name="20% - Акцент6 2 3 5 2 5" xfId="26492"/>
    <cellStyle name="20% - Акцент6 2 3 5 2 6" xfId="26493"/>
    <cellStyle name="20% - Акцент6 2 3 5 2 7" xfId="26494"/>
    <cellStyle name="20% - Акцент6 2 3 5 2 8" xfId="26495"/>
    <cellStyle name="20% - Акцент6 2 3 5 2 9" xfId="26496"/>
    <cellStyle name="20% - Акцент6 2 3 5 3" xfId="26497"/>
    <cellStyle name="20% - Акцент6 2 3 5 3 2" xfId="26498"/>
    <cellStyle name="20% - Акцент6 2 3 5 3 2 2" xfId="26499"/>
    <cellStyle name="20% - Акцент6 2 3 5 3 3" xfId="26500"/>
    <cellStyle name="20% - Акцент6 2 3 5 3 4" xfId="26501"/>
    <cellStyle name="20% - Акцент6 2 3 5 3 5" xfId="26502"/>
    <cellStyle name="20% - Акцент6 2 3 5 3 6" xfId="26503"/>
    <cellStyle name="20% - Акцент6 2 3 5 3 7" xfId="26504"/>
    <cellStyle name="20% - Акцент6 2 3 5 4" xfId="26505"/>
    <cellStyle name="20% - Акцент6 2 3 5 4 2" xfId="26506"/>
    <cellStyle name="20% - Акцент6 2 3 5 5" xfId="26507"/>
    <cellStyle name="20% - Акцент6 2 3 5 6" xfId="26508"/>
    <cellStyle name="20% - Акцент6 2 3 5 7" xfId="26509"/>
    <cellStyle name="20% - Акцент6 2 3 5 8" xfId="26510"/>
    <cellStyle name="20% - Акцент6 2 3 5 9" xfId="26511"/>
    <cellStyle name="20% - Акцент6 2 3 6" xfId="26512"/>
    <cellStyle name="20% - Акцент6 2 3 6 10" xfId="26513"/>
    <cellStyle name="20% - Акцент6 2 3 6 2" xfId="26514"/>
    <cellStyle name="20% - Акцент6 2 3 6 2 2" xfId="26515"/>
    <cellStyle name="20% - Акцент6 2 3 6 2 2 2" xfId="26516"/>
    <cellStyle name="20% - Акцент6 2 3 6 2 2 2 2" xfId="26517"/>
    <cellStyle name="20% - Акцент6 2 3 6 2 2 3" xfId="26518"/>
    <cellStyle name="20% - Акцент6 2 3 6 2 2 4" xfId="26519"/>
    <cellStyle name="20% - Акцент6 2 3 6 2 2 5" xfId="26520"/>
    <cellStyle name="20% - Акцент6 2 3 6 2 2 6" xfId="26521"/>
    <cellStyle name="20% - Акцент6 2 3 6 2 2 7" xfId="26522"/>
    <cellStyle name="20% - Акцент6 2 3 6 2 3" xfId="26523"/>
    <cellStyle name="20% - Акцент6 2 3 6 2 3 2" xfId="26524"/>
    <cellStyle name="20% - Акцент6 2 3 6 2 4" xfId="26525"/>
    <cellStyle name="20% - Акцент6 2 3 6 2 5" xfId="26526"/>
    <cellStyle name="20% - Акцент6 2 3 6 2 6" xfId="26527"/>
    <cellStyle name="20% - Акцент6 2 3 6 2 7" xfId="26528"/>
    <cellStyle name="20% - Акцент6 2 3 6 2 8" xfId="26529"/>
    <cellStyle name="20% - Акцент6 2 3 6 2 9" xfId="26530"/>
    <cellStyle name="20% - Акцент6 2 3 6 3" xfId="26531"/>
    <cellStyle name="20% - Акцент6 2 3 6 3 2" xfId="26532"/>
    <cellStyle name="20% - Акцент6 2 3 6 3 2 2" xfId="26533"/>
    <cellStyle name="20% - Акцент6 2 3 6 3 3" xfId="26534"/>
    <cellStyle name="20% - Акцент6 2 3 6 3 4" xfId="26535"/>
    <cellStyle name="20% - Акцент6 2 3 6 3 5" xfId="26536"/>
    <cellStyle name="20% - Акцент6 2 3 6 3 6" xfId="26537"/>
    <cellStyle name="20% - Акцент6 2 3 6 3 7" xfId="26538"/>
    <cellStyle name="20% - Акцент6 2 3 6 4" xfId="26539"/>
    <cellStyle name="20% - Акцент6 2 3 6 4 2" xfId="26540"/>
    <cellStyle name="20% - Акцент6 2 3 6 5" xfId="26541"/>
    <cellStyle name="20% - Акцент6 2 3 6 6" xfId="26542"/>
    <cellStyle name="20% - Акцент6 2 3 6 7" xfId="26543"/>
    <cellStyle name="20% - Акцент6 2 3 6 8" xfId="26544"/>
    <cellStyle name="20% - Акцент6 2 3 6 9" xfId="26545"/>
    <cellStyle name="20% - Акцент6 2 3 7" xfId="26546"/>
    <cellStyle name="20% - Акцент6 2 3 7 2" xfId="26547"/>
    <cellStyle name="20% - Акцент6 2 3 7 2 2" xfId="26548"/>
    <cellStyle name="20% - Акцент6 2 3 7 2 2 2" xfId="26549"/>
    <cellStyle name="20% - Акцент6 2 3 7 2 3" xfId="26550"/>
    <cellStyle name="20% - Акцент6 2 3 7 2 4" xfId="26551"/>
    <cellStyle name="20% - Акцент6 2 3 7 2 5" xfId="26552"/>
    <cellStyle name="20% - Акцент6 2 3 7 2 6" xfId="26553"/>
    <cellStyle name="20% - Акцент6 2 3 7 2 7" xfId="26554"/>
    <cellStyle name="20% - Акцент6 2 3 7 3" xfId="26555"/>
    <cellStyle name="20% - Акцент6 2 3 7 3 2" xfId="26556"/>
    <cellStyle name="20% - Акцент6 2 3 7 4" xfId="26557"/>
    <cellStyle name="20% - Акцент6 2 3 7 5" xfId="26558"/>
    <cellStyle name="20% - Акцент6 2 3 7 6" xfId="26559"/>
    <cellStyle name="20% - Акцент6 2 3 7 7" xfId="26560"/>
    <cellStyle name="20% - Акцент6 2 3 7 8" xfId="26561"/>
    <cellStyle name="20% - Акцент6 2 3 7 9" xfId="26562"/>
    <cellStyle name="20% - Акцент6 2 3 8" xfId="26563"/>
    <cellStyle name="20% - Акцент6 2 3 8 2" xfId="26564"/>
    <cellStyle name="20% - Акцент6 2 3 8 2 2" xfId="26565"/>
    <cellStyle name="20% - Акцент6 2 3 8 2 2 2" xfId="26566"/>
    <cellStyle name="20% - Акцент6 2 3 8 2 3" xfId="26567"/>
    <cellStyle name="20% - Акцент6 2 3 8 2 4" xfId="26568"/>
    <cellStyle name="20% - Акцент6 2 3 8 2 5" xfId="26569"/>
    <cellStyle name="20% - Акцент6 2 3 8 2 6" xfId="26570"/>
    <cellStyle name="20% - Акцент6 2 3 8 2 7" xfId="26571"/>
    <cellStyle name="20% - Акцент6 2 3 8 3" xfId="26572"/>
    <cellStyle name="20% - Акцент6 2 3 8 3 2" xfId="26573"/>
    <cellStyle name="20% - Акцент6 2 3 8 4" xfId="26574"/>
    <cellStyle name="20% - Акцент6 2 3 8 5" xfId="26575"/>
    <cellStyle name="20% - Акцент6 2 3 8 6" xfId="26576"/>
    <cellStyle name="20% - Акцент6 2 3 8 7" xfId="26577"/>
    <cellStyle name="20% - Акцент6 2 3 8 8" xfId="26578"/>
    <cellStyle name="20% - Акцент6 2 3 8 9" xfId="26579"/>
    <cellStyle name="20% - Акцент6 2 3 9" xfId="26580"/>
    <cellStyle name="20% - Акцент6 2 3 9 2" xfId="26581"/>
    <cellStyle name="20% - Акцент6 2 3 9 2 2" xfId="26582"/>
    <cellStyle name="20% - Акцент6 2 3 9 2 2 2" xfId="26583"/>
    <cellStyle name="20% - Акцент6 2 3 9 2 3" xfId="26584"/>
    <cellStyle name="20% - Акцент6 2 3 9 2 4" xfId="26585"/>
    <cellStyle name="20% - Акцент6 2 3 9 2 5" xfId="26586"/>
    <cellStyle name="20% - Акцент6 2 3 9 2 6" xfId="26587"/>
    <cellStyle name="20% - Акцент6 2 3 9 2 7" xfId="26588"/>
    <cellStyle name="20% - Акцент6 2 3 9 3" xfId="26589"/>
    <cellStyle name="20% - Акцент6 2 3 9 3 2" xfId="26590"/>
    <cellStyle name="20% - Акцент6 2 3 9 4" xfId="26591"/>
    <cellStyle name="20% - Акцент6 2 3 9 5" xfId="26592"/>
    <cellStyle name="20% - Акцент6 2 3 9 6" xfId="26593"/>
    <cellStyle name="20% - Акцент6 2 3 9 7" xfId="26594"/>
    <cellStyle name="20% - Акцент6 2 3 9 8" xfId="26595"/>
    <cellStyle name="20% - Акцент6 2 3 9 9" xfId="26596"/>
    <cellStyle name="20% - Акцент6 2 4" xfId="26597"/>
    <cellStyle name="20% - Акцент6 2 4 10" xfId="26598"/>
    <cellStyle name="20% - Акцент6 2 4 10 2" xfId="26599"/>
    <cellStyle name="20% - Акцент6 2 4 10 2 2" xfId="26600"/>
    <cellStyle name="20% - Акцент6 2 4 10 2 3" xfId="26601"/>
    <cellStyle name="20% - Акцент6 2 4 10 3" xfId="26602"/>
    <cellStyle name="20% - Акцент6 2 4 10 4" xfId="26603"/>
    <cellStyle name="20% - Акцент6 2 4 10 5" xfId="26604"/>
    <cellStyle name="20% - Акцент6 2 4 10 6" xfId="26605"/>
    <cellStyle name="20% - Акцент6 2 4 10 7" xfId="26606"/>
    <cellStyle name="20% - Акцент6 2 4 11" xfId="26607"/>
    <cellStyle name="20% - Акцент6 2 4 11 2" xfId="26608"/>
    <cellStyle name="20% - Акцент6 2 4 11 2 2" xfId="26609"/>
    <cellStyle name="20% - Акцент6 2 4 11 2 3" xfId="26610"/>
    <cellStyle name="20% - Акцент6 2 4 11 3" xfId="26611"/>
    <cellStyle name="20% - Акцент6 2 4 11 4" xfId="26612"/>
    <cellStyle name="20% - Акцент6 2 4 11 5" xfId="26613"/>
    <cellStyle name="20% - Акцент6 2 4 11 6" xfId="26614"/>
    <cellStyle name="20% - Акцент6 2 4 11 7" xfId="26615"/>
    <cellStyle name="20% - Акцент6 2 4 12" xfId="26616"/>
    <cellStyle name="20% - Акцент6 2 4 12 2" xfId="26617"/>
    <cellStyle name="20% - Акцент6 2 4 12 3" xfId="26618"/>
    <cellStyle name="20% - Акцент6 2 4 13" xfId="26619"/>
    <cellStyle name="20% - Акцент6 2 4 14" xfId="26620"/>
    <cellStyle name="20% - Акцент6 2 4 15" xfId="26621"/>
    <cellStyle name="20% - Акцент6 2 4 16" xfId="26622"/>
    <cellStyle name="20% - Акцент6 2 4 17" xfId="26623"/>
    <cellStyle name="20% - Акцент6 2 4 18" xfId="26624"/>
    <cellStyle name="20% - Акцент6 2 4 2" xfId="26625"/>
    <cellStyle name="20% - Акцент6 2 4 2 10" xfId="26626"/>
    <cellStyle name="20% - Акцент6 2 4 2 11" xfId="26627"/>
    <cellStyle name="20% - Акцент6 2 4 2 12" xfId="26628"/>
    <cellStyle name="20% - Акцент6 2 4 2 13" xfId="26629"/>
    <cellStyle name="20% - Акцент6 2 4 2 14" xfId="26630"/>
    <cellStyle name="20% - Акцент6 2 4 2 2" xfId="26631"/>
    <cellStyle name="20% - Акцент6 2 4 2 2 10" xfId="26632"/>
    <cellStyle name="20% - Акцент6 2 4 2 2 2" xfId="26633"/>
    <cellStyle name="20% - Акцент6 2 4 2 2 2 2" xfId="26634"/>
    <cellStyle name="20% - Акцент6 2 4 2 2 2 2 2" xfId="26635"/>
    <cellStyle name="20% - Акцент6 2 4 2 2 2 2 2 2" xfId="26636"/>
    <cellStyle name="20% - Акцент6 2 4 2 2 2 2 3" xfId="26637"/>
    <cellStyle name="20% - Акцент6 2 4 2 2 2 2 4" xfId="26638"/>
    <cellStyle name="20% - Акцент6 2 4 2 2 2 2 5" xfId="26639"/>
    <cellStyle name="20% - Акцент6 2 4 2 2 2 2 6" xfId="26640"/>
    <cellStyle name="20% - Акцент6 2 4 2 2 2 2 7" xfId="26641"/>
    <cellStyle name="20% - Акцент6 2 4 2 2 2 3" xfId="26642"/>
    <cellStyle name="20% - Акцент6 2 4 2 2 2 3 2" xfId="26643"/>
    <cellStyle name="20% - Акцент6 2 4 2 2 2 4" xfId="26644"/>
    <cellStyle name="20% - Акцент6 2 4 2 2 2 5" xfId="26645"/>
    <cellStyle name="20% - Акцент6 2 4 2 2 2 6" xfId="26646"/>
    <cellStyle name="20% - Акцент6 2 4 2 2 2 7" xfId="26647"/>
    <cellStyle name="20% - Акцент6 2 4 2 2 2 8" xfId="26648"/>
    <cellStyle name="20% - Акцент6 2 4 2 2 2 9" xfId="26649"/>
    <cellStyle name="20% - Акцент6 2 4 2 2 3" xfId="26650"/>
    <cellStyle name="20% - Акцент6 2 4 2 2 3 2" xfId="26651"/>
    <cellStyle name="20% - Акцент6 2 4 2 2 3 2 2" xfId="26652"/>
    <cellStyle name="20% - Акцент6 2 4 2 2 3 3" xfId="26653"/>
    <cellStyle name="20% - Акцент6 2 4 2 2 3 4" xfId="26654"/>
    <cellStyle name="20% - Акцент6 2 4 2 2 3 5" xfId="26655"/>
    <cellStyle name="20% - Акцент6 2 4 2 2 3 6" xfId="26656"/>
    <cellStyle name="20% - Акцент6 2 4 2 2 3 7" xfId="26657"/>
    <cellStyle name="20% - Акцент6 2 4 2 2 4" xfId="26658"/>
    <cellStyle name="20% - Акцент6 2 4 2 2 4 2" xfId="26659"/>
    <cellStyle name="20% - Акцент6 2 4 2 2 5" xfId="26660"/>
    <cellStyle name="20% - Акцент6 2 4 2 2 6" xfId="26661"/>
    <cellStyle name="20% - Акцент6 2 4 2 2 7" xfId="26662"/>
    <cellStyle name="20% - Акцент6 2 4 2 2 8" xfId="26663"/>
    <cellStyle name="20% - Акцент6 2 4 2 2 9" xfId="26664"/>
    <cellStyle name="20% - Акцент6 2 4 2 3" xfId="26665"/>
    <cellStyle name="20% - Акцент6 2 4 2 3 10" xfId="26666"/>
    <cellStyle name="20% - Акцент6 2 4 2 3 2" xfId="26667"/>
    <cellStyle name="20% - Акцент6 2 4 2 3 2 2" xfId="26668"/>
    <cellStyle name="20% - Акцент6 2 4 2 3 2 2 2" xfId="26669"/>
    <cellStyle name="20% - Акцент6 2 4 2 3 2 2 2 2" xfId="26670"/>
    <cellStyle name="20% - Акцент6 2 4 2 3 2 2 3" xfId="26671"/>
    <cellStyle name="20% - Акцент6 2 4 2 3 2 2 4" xfId="26672"/>
    <cellStyle name="20% - Акцент6 2 4 2 3 2 2 5" xfId="26673"/>
    <cellStyle name="20% - Акцент6 2 4 2 3 2 2 6" xfId="26674"/>
    <cellStyle name="20% - Акцент6 2 4 2 3 2 2 7" xfId="26675"/>
    <cellStyle name="20% - Акцент6 2 4 2 3 2 3" xfId="26676"/>
    <cellStyle name="20% - Акцент6 2 4 2 3 2 3 2" xfId="26677"/>
    <cellStyle name="20% - Акцент6 2 4 2 3 2 4" xfId="26678"/>
    <cellStyle name="20% - Акцент6 2 4 2 3 2 5" xfId="26679"/>
    <cellStyle name="20% - Акцент6 2 4 2 3 2 6" xfId="26680"/>
    <cellStyle name="20% - Акцент6 2 4 2 3 2 7" xfId="26681"/>
    <cellStyle name="20% - Акцент6 2 4 2 3 2 8" xfId="26682"/>
    <cellStyle name="20% - Акцент6 2 4 2 3 2 9" xfId="26683"/>
    <cellStyle name="20% - Акцент6 2 4 2 3 3" xfId="26684"/>
    <cellStyle name="20% - Акцент6 2 4 2 3 3 2" xfId="26685"/>
    <cellStyle name="20% - Акцент6 2 4 2 3 3 2 2" xfId="26686"/>
    <cellStyle name="20% - Акцент6 2 4 2 3 3 3" xfId="26687"/>
    <cellStyle name="20% - Акцент6 2 4 2 3 3 4" xfId="26688"/>
    <cellStyle name="20% - Акцент6 2 4 2 3 3 5" xfId="26689"/>
    <cellStyle name="20% - Акцент6 2 4 2 3 3 6" xfId="26690"/>
    <cellStyle name="20% - Акцент6 2 4 2 3 3 7" xfId="26691"/>
    <cellStyle name="20% - Акцент6 2 4 2 3 4" xfId="26692"/>
    <cellStyle name="20% - Акцент6 2 4 2 3 4 2" xfId="26693"/>
    <cellStyle name="20% - Акцент6 2 4 2 3 5" xfId="26694"/>
    <cellStyle name="20% - Акцент6 2 4 2 3 6" xfId="26695"/>
    <cellStyle name="20% - Акцент6 2 4 2 3 7" xfId="26696"/>
    <cellStyle name="20% - Акцент6 2 4 2 3 8" xfId="26697"/>
    <cellStyle name="20% - Акцент6 2 4 2 3 9" xfId="26698"/>
    <cellStyle name="20% - Акцент6 2 4 2 4" xfId="26699"/>
    <cellStyle name="20% - Акцент6 2 4 2 4 10" xfId="26700"/>
    <cellStyle name="20% - Акцент6 2 4 2 4 2" xfId="26701"/>
    <cellStyle name="20% - Акцент6 2 4 2 4 2 2" xfId="26702"/>
    <cellStyle name="20% - Акцент6 2 4 2 4 2 2 2" xfId="26703"/>
    <cellStyle name="20% - Акцент6 2 4 2 4 2 2 2 2" xfId="26704"/>
    <cellStyle name="20% - Акцент6 2 4 2 4 2 2 3" xfId="26705"/>
    <cellStyle name="20% - Акцент6 2 4 2 4 2 2 4" xfId="26706"/>
    <cellStyle name="20% - Акцент6 2 4 2 4 2 2 5" xfId="26707"/>
    <cellStyle name="20% - Акцент6 2 4 2 4 2 2 6" xfId="26708"/>
    <cellStyle name="20% - Акцент6 2 4 2 4 2 2 7" xfId="26709"/>
    <cellStyle name="20% - Акцент6 2 4 2 4 2 3" xfId="26710"/>
    <cellStyle name="20% - Акцент6 2 4 2 4 2 3 2" xfId="26711"/>
    <cellStyle name="20% - Акцент6 2 4 2 4 2 4" xfId="26712"/>
    <cellStyle name="20% - Акцент6 2 4 2 4 2 5" xfId="26713"/>
    <cellStyle name="20% - Акцент6 2 4 2 4 2 6" xfId="26714"/>
    <cellStyle name="20% - Акцент6 2 4 2 4 2 7" xfId="26715"/>
    <cellStyle name="20% - Акцент6 2 4 2 4 2 8" xfId="26716"/>
    <cellStyle name="20% - Акцент6 2 4 2 4 2 9" xfId="26717"/>
    <cellStyle name="20% - Акцент6 2 4 2 4 3" xfId="26718"/>
    <cellStyle name="20% - Акцент6 2 4 2 4 3 2" xfId="26719"/>
    <cellStyle name="20% - Акцент6 2 4 2 4 3 2 2" xfId="26720"/>
    <cellStyle name="20% - Акцент6 2 4 2 4 3 3" xfId="26721"/>
    <cellStyle name="20% - Акцент6 2 4 2 4 3 4" xfId="26722"/>
    <cellStyle name="20% - Акцент6 2 4 2 4 3 5" xfId="26723"/>
    <cellStyle name="20% - Акцент6 2 4 2 4 3 6" xfId="26724"/>
    <cellStyle name="20% - Акцент6 2 4 2 4 3 7" xfId="26725"/>
    <cellStyle name="20% - Акцент6 2 4 2 4 4" xfId="26726"/>
    <cellStyle name="20% - Акцент6 2 4 2 4 4 2" xfId="26727"/>
    <cellStyle name="20% - Акцент6 2 4 2 4 5" xfId="26728"/>
    <cellStyle name="20% - Акцент6 2 4 2 4 6" xfId="26729"/>
    <cellStyle name="20% - Акцент6 2 4 2 4 7" xfId="26730"/>
    <cellStyle name="20% - Акцент6 2 4 2 4 8" xfId="26731"/>
    <cellStyle name="20% - Акцент6 2 4 2 4 9" xfId="26732"/>
    <cellStyle name="20% - Акцент6 2 4 2 5" xfId="26733"/>
    <cellStyle name="20% - Акцент6 2 4 2 5 2" xfId="26734"/>
    <cellStyle name="20% - Акцент6 2 4 2 5 2 2" xfId="26735"/>
    <cellStyle name="20% - Акцент6 2 4 2 5 2 2 2" xfId="26736"/>
    <cellStyle name="20% - Акцент6 2 4 2 5 2 3" xfId="26737"/>
    <cellStyle name="20% - Акцент6 2 4 2 5 2 4" xfId="26738"/>
    <cellStyle name="20% - Акцент6 2 4 2 5 2 5" xfId="26739"/>
    <cellStyle name="20% - Акцент6 2 4 2 5 2 6" xfId="26740"/>
    <cellStyle name="20% - Акцент6 2 4 2 5 2 7" xfId="26741"/>
    <cellStyle name="20% - Акцент6 2 4 2 5 3" xfId="26742"/>
    <cellStyle name="20% - Акцент6 2 4 2 5 3 2" xfId="26743"/>
    <cellStyle name="20% - Акцент6 2 4 2 5 4" xfId="26744"/>
    <cellStyle name="20% - Акцент6 2 4 2 5 5" xfId="26745"/>
    <cellStyle name="20% - Акцент6 2 4 2 5 6" xfId="26746"/>
    <cellStyle name="20% - Акцент6 2 4 2 5 7" xfId="26747"/>
    <cellStyle name="20% - Акцент6 2 4 2 5 8" xfId="26748"/>
    <cellStyle name="20% - Акцент6 2 4 2 5 9" xfId="26749"/>
    <cellStyle name="20% - Акцент6 2 4 2 6" xfId="26750"/>
    <cellStyle name="20% - Акцент6 2 4 2 6 2" xfId="26751"/>
    <cellStyle name="20% - Акцент6 2 4 2 6 2 2" xfId="26752"/>
    <cellStyle name="20% - Акцент6 2 4 2 6 2 2 2" xfId="26753"/>
    <cellStyle name="20% - Акцент6 2 4 2 6 2 3" xfId="26754"/>
    <cellStyle name="20% - Акцент6 2 4 2 6 2 4" xfId="26755"/>
    <cellStyle name="20% - Акцент6 2 4 2 6 2 5" xfId="26756"/>
    <cellStyle name="20% - Акцент6 2 4 2 6 2 6" xfId="26757"/>
    <cellStyle name="20% - Акцент6 2 4 2 6 2 7" xfId="26758"/>
    <cellStyle name="20% - Акцент6 2 4 2 6 3" xfId="26759"/>
    <cellStyle name="20% - Акцент6 2 4 2 6 3 2" xfId="26760"/>
    <cellStyle name="20% - Акцент6 2 4 2 6 4" xfId="26761"/>
    <cellStyle name="20% - Акцент6 2 4 2 6 5" xfId="26762"/>
    <cellStyle name="20% - Акцент6 2 4 2 6 6" xfId="26763"/>
    <cellStyle name="20% - Акцент6 2 4 2 6 7" xfId="26764"/>
    <cellStyle name="20% - Акцент6 2 4 2 6 8" xfId="26765"/>
    <cellStyle name="20% - Акцент6 2 4 2 6 9" xfId="26766"/>
    <cellStyle name="20% - Акцент6 2 4 2 7" xfId="26767"/>
    <cellStyle name="20% - Акцент6 2 4 2 7 2" xfId="26768"/>
    <cellStyle name="20% - Акцент6 2 4 2 7 2 2" xfId="26769"/>
    <cellStyle name="20% - Акцент6 2 4 2 7 3" xfId="26770"/>
    <cellStyle name="20% - Акцент6 2 4 2 7 4" xfId="26771"/>
    <cellStyle name="20% - Акцент6 2 4 2 7 5" xfId="26772"/>
    <cellStyle name="20% - Акцент6 2 4 2 7 6" xfId="26773"/>
    <cellStyle name="20% - Акцент6 2 4 2 7 7" xfId="26774"/>
    <cellStyle name="20% - Акцент6 2 4 2 8" xfId="26775"/>
    <cellStyle name="20% - Акцент6 2 4 2 8 2" xfId="26776"/>
    <cellStyle name="20% - Акцент6 2 4 2 9" xfId="26777"/>
    <cellStyle name="20% - Акцент6 2 4 3" xfId="26778"/>
    <cellStyle name="20% - Акцент6 2 4 3 10" xfId="26779"/>
    <cellStyle name="20% - Акцент6 2 4 3 11" xfId="26780"/>
    <cellStyle name="20% - Акцент6 2 4 3 12" xfId="26781"/>
    <cellStyle name="20% - Акцент6 2 4 3 13" xfId="26782"/>
    <cellStyle name="20% - Акцент6 2 4 3 2" xfId="26783"/>
    <cellStyle name="20% - Акцент6 2 4 3 2 10" xfId="26784"/>
    <cellStyle name="20% - Акцент6 2 4 3 2 2" xfId="26785"/>
    <cellStyle name="20% - Акцент6 2 4 3 2 2 2" xfId="26786"/>
    <cellStyle name="20% - Акцент6 2 4 3 2 2 2 2" xfId="26787"/>
    <cellStyle name="20% - Акцент6 2 4 3 2 2 2 2 2" xfId="26788"/>
    <cellStyle name="20% - Акцент6 2 4 3 2 2 2 3" xfId="26789"/>
    <cellStyle name="20% - Акцент6 2 4 3 2 2 2 4" xfId="26790"/>
    <cellStyle name="20% - Акцент6 2 4 3 2 2 2 5" xfId="26791"/>
    <cellStyle name="20% - Акцент6 2 4 3 2 2 2 6" xfId="26792"/>
    <cellStyle name="20% - Акцент6 2 4 3 2 2 2 7" xfId="26793"/>
    <cellStyle name="20% - Акцент6 2 4 3 2 2 3" xfId="26794"/>
    <cellStyle name="20% - Акцент6 2 4 3 2 2 3 2" xfId="26795"/>
    <cellStyle name="20% - Акцент6 2 4 3 2 2 4" xfId="26796"/>
    <cellStyle name="20% - Акцент6 2 4 3 2 2 5" xfId="26797"/>
    <cellStyle name="20% - Акцент6 2 4 3 2 2 6" xfId="26798"/>
    <cellStyle name="20% - Акцент6 2 4 3 2 2 7" xfId="26799"/>
    <cellStyle name="20% - Акцент6 2 4 3 2 2 8" xfId="26800"/>
    <cellStyle name="20% - Акцент6 2 4 3 2 2 9" xfId="26801"/>
    <cellStyle name="20% - Акцент6 2 4 3 2 3" xfId="26802"/>
    <cellStyle name="20% - Акцент6 2 4 3 2 3 2" xfId="26803"/>
    <cellStyle name="20% - Акцент6 2 4 3 2 3 2 2" xfId="26804"/>
    <cellStyle name="20% - Акцент6 2 4 3 2 3 3" xfId="26805"/>
    <cellStyle name="20% - Акцент6 2 4 3 2 3 4" xfId="26806"/>
    <cellStyle name="20% - Акцент6 2 4 3 2 3 5" xfId="26807"/>
    <cellStyle name="20% - Акцент6 2 4 3 2 3 6" xfId="26808"/>
    <cellStyle name="20% - Акцент6 2 4 3 2 3 7" xfId="26809"/>
    <cellStyle name="20% - Акцент6 2 4 3 2 4" xfId="26810"/>
    <cellStyle name="20% - Акцент6 2 4 3 2 4 2" xfId="26811"/>
    <cellStyle name="20% - Акцент6 2 4 3 2 5" xfId="26812"/>
    <cellStyle name="20% - Акцент6 2 4 3 2 6" xfId="26813"/>
    <cellStyle name="20% - Акцент6 2 4 3 2 7" xfId="26814"/>
    <cellStyle name="20% - Акцент6 2 4 3 2 8" xfId="26815"/>
    <cellStyle name="20% - Акцент6 2 4 3 2 9" xfId="26816"/>
    <cellStyle name="20% - Акцент6 2 4 3 3" xfId="26817"/>
    <cellStyle name="20% - Акцент6 2 4 3 3 10" xfId="26818"/>
    <cellStyle name="20% - Акцент6 2 4 3 3 2" xfId="26819"/>
    <cellStyle name="20% - Акцент6 2 4 3 3 2 2" xfId="26820"/>
    <cellStyle name="20% - Акцент6 2 4 3 3 2 2 2" xfId="26821"/>
    <cellStyle name="20% - Акцент6 2 4 3 3 2 2 2 2" xfId="26822"/>
    <cellStyle name="20% - Акцент6 2 4 3 3 2 2 3" xfId="26823"/>
    <cellStyle name="20% - Акцент6 2 4 3 3 2 2 4" xfId="26824"/>
    <cellStyle name="20% - Акцент6 2 4 3 3 2 2 5" xfId="26825"/>
    <cellStyle name="20% - Акцент6 2 4 3 3 2 2 6" xfId="26826"/>
    <cellStyle name="20% - Акцент6 2 4 3 3 2 2 7" xfId="26827"/>
    <cellStyle name="20% - Акцент6 2 4 3 3 2 3" xfId="26828"/>
    <cellStyle name="20% - Акцент6 2 4 3 3 2 3 2" xfId="26829"/>
    <cellStyle name="20% - Акцент6 2 4 3 3 2 4" xfId="26830"/>
    <cellStyle name="20% - Акцент6 2 4 3 3 2 5" xfId="26831"/>
    <cellStyle name="20% - Акцент6 2 4 3 3 2 6" xfId="26832"/>
    <cellStyle name="20% - Акцент6 2 4 3 3 2 7" xfId="26833"/>
    <cellStyle name="20% - Акцент6 2 4 3 3 2 8" xfId="26834"/>
    <cellStyle name="20% - Акцент6 2 4 3 3 2 9" xfId="26835"/>
    <cellStyle name="20% - Акцент6 2 4 3 3 3" xfId="26836"/>
    <cellStyle name="20% - Акцент6 2 4 3 3 3 2" xfId="26837"/>
    <cellStyle name="20% - Акцент6 2 4 3 3 3 2 2" xfId="26838"/>
    <cellStyle name="20% - Акцент6 2 4 3 3 3 3" xfId="26839"/>
    <cellStyle name="20% - Акцент6 2 4 3 3 3 4" xfId="26840"/>
    <cellStyle name="20% - Акцент6 2 4 3 3 3 5" xfId="26841"/>
    <cellStyle name="20% - Акцент6 2 4 3 3 3 6" xfId="26842"/>
    <cellStyle name="20% - Акцент6 2 4 3 3 3 7" xfId="26843"/>
    <cellStyle name="20% - Акцент6 2 4 3 3 4" xfId="26844"/>
    <cellStyle name="20% - Акцент6 2 4 3 3 4 2" xfId="26845"/>
    <cellStyle name="20% - Акцент6 2 4 3 3 5" xfId="26846"/>
    <cellStyle name="20% - Акцент6 2 4 3 3 6" xfId="26847"/>
    <cellStyle name="20% - Акцент6 2 4 3 3 7" xfId="26848"/>
    <cellStyle name="20% - Акцент6 2 4 3 3 8" xfId="26849"/>
    <cellStyle name="20% - Акцент6 2 4 3 3 9" xfId="26850"/>
    <cellStyle name="20% - Акцент6 2 4 3 4" xfId="26851"/>
    <cellStyle name="20% - Акцент6 2 4 3 4 2" xfId="26852"/>
    <cellStyle name="20% - Акцент6 2 4 3 4 2 2" xfId="26853"/>
    <cellStyle name="20% - Акцент6 2 4 3 4 2 2 2" xfId="26854"/>
    <cellStyle name="20% - Акцент6 2 4 3 4 2 3" xfId="26855"/>
    <cellStyle name="20% - Акцент6 2 4 3 4 2 4" xfId="26856"/>
    <cellStyle name="20% - Акцент6 2 4 3 4 2 5" xfId="26857"/>
    <cellStyle name="20% - Акцент6 2 4 3 4 2 6" xfId="26858"/>
    <cellStyle name="20% - Акцент6 2 4 3 4 2 7" xfId="26859"/>
    <cellStyle name="20% - Акцент6 2 4 3 4 3" xfId="26860"/>
    <cellStyle name="20% - Акцент6 2 4 3 4 3 2" xfId="26861"/>
    <cellStyle name="20% - Акцент6 2 4 3 4 4" xfId="26862"/>
    <cellStyle name="20% - Акцент6 2 4 3 4 5" xfId="26863"/>
    <cellStyle name="20% - Акцент6 2 4 3 4 6" xfId="26864"/>
    <cellStyle name="20% - Акцент6 2 4 3 4 7" xfId="26865"/>
    <cellStyle name="20% - Акцент6 2 4 3 4 8" xfId="26866"/>
    <cellStyle name="20% - Акцент6 2 4 3 4 9" xfId="26867"/>
    <cellStyle name="20% - Акцент6 2 4 3 5" xfId="26868"/>
    <cellStyle name="20% - Акцент6 2 4 3 5 2" xfId="26869"/>
    <cellStyle name="20% - Акцент6 2 4 3 5 2 2" xfId="26870"/>
    <cellStyle name="20% - Акцент6 2 4 3 5 2 2 2" xfId="26871"/>
    <cellStyle name="20% - Акцент6 2 4 3 5 2 3" xfId="26872"/>
    <cellStyle name="20% - Акцент6 2 4 3 5 2 4" xfId="26873"/>
    <cellStyle name="20% - Акцент6 2 4 3 5 2 5" xfId="26874"/>
    <cellStyle name="20% - Акцент6 2 4 3 5 2 6" xfId="26875"/>
    <cellStyle name="20% - Акцент6 2 4 3 5 2 7" xfId="26876"/>
    <cellStyle name="20% - Акцент6 2 4 3 5 3" xfId="26877"/>
    <cellStyle name="20% - Акцент6 2 4 3 5 3 2" xfId="26878"/>
    <cellStyle name="20% - Акцент6 2 4 3 5 4" xfId="26879"/>
    <cellStyle name="20% - Акцент6 2 4 3 5 5" xfId="26880"/>
    <cellStyle name="20% - Акцент6 2 4 3 5 6" xfId="26881"/>
    <cellStyle name="20% - Акцент6 2 4 3 5 7" xfId="26882"/>
    <cellStyle name="20% - Акцент6 2 4 3 5 8" xfId="26883"/>
    <cellStyle name="20% - Акцент6 2 4 3 5 9" xfId="26884"/>
    <cellStyle name="20% - Акцент6 2 4 3 6" xfId="26885"/>
    <cellStyle name="20% - Акцент6 2 4 3 6 2" xfId="26886"/>
    <cellStyle name="20% - Акцент6 2 4 3 6 2 2" xfId="26887"/>
    <cellStyle name="20% - Акцент6 2 4 3 6 3" xfId="26888"/>
    <cellStyle name="20% - Акцент6 2 4 3 6 4" xfId="26889"/>
    <cellStyle name="20% - Акцент6 2 4 3 6 5" xfId="26890"/>
    <cellStyle name="20% - Акцент6 2 4 3 6 6" xfId="26891"/>
    <cellStyle name="20% - Акцент6 2 4 3 6 7" xfId="26892"/>
    <cellStyle name="20% - Акцент6 2 4 3 7" xfId="26893"/>
    <cellStyle name="20% - Акцент6 2 4 3 7 2" xfId="26894"/>
    <cellStyle name="20% - Акцент6 2 4 3 8" xfId="26895"/>
    <cellStyle name="20% - Акцент6 2 4 3 9" xfId="26896"/>
    <cellStyle name="20% - Акцент6 2 4 4" xfId="26897"/>
    <cellStyle name="20% - Акцент6 2 4 4 10" xfId="26898"/>
    <cellStyle name="20% - Акцент6 2 4 4 11" xfId="26899"/>
    <cellStyle name="20% - Акцент6 2 4 4 12" xfId="26900"/>
    <cellStyle name="20% - Акцент6 2 4 4 13" xfId="26901"/>
    <cellStyle name="20% - Акцент6 2 4 4 2" xfId="26902"/>
    <cellStyle name="20% - Акцент6 2 4 4 2 10" xfId="26903"/>
    <cellStyle name="20% - Акцент6 2 4 4 2 2" xfId="26904"/>
    <cellStyle name="20% - Акцент6 2 4 4 2 2 2" xfId="26905"/>
    <cellStyle name="20% - Акцент6 2 4 4 2 2 2 2" xfId="26906"/>
    <cellStyle name="20% - Акцент6 2 4 4 2 2 2 2 2" xfId="26907"/>
    <cellStyle name="20% - Акцент6 2 4 4 2 2 2 3" xfId="26908"/>
    <cellStyle name="20% - Акцент6 2 4 4 2 2 2 4" xfId="26909"/>
    <cellStyle name="20% - Акцент6 2 4 4 2 2 2 5" xfId="26910"/>
    <cellStyle name="20% - Акцент6 2 4 4 2 2 2 6" xfId="26911"/>
    <cellStyle name="20% - Акцент6 2 4 4 2 2 2 7" xfId="26912"/>
    <cellStyle name="20% - Акцент6 2 4 4 2 2 3" xfId="26913"/>
    <cellStyle name="20% - Акцент6 2 4 4 2 2 3 2" xfId="26914"/>
    <cellStyle name="20% - Акцент6 2 4 4 2 2 4" xfId="26915"/>
    <cellStyle name="20% - Акцент6 2 4 4 2 2 5" xfId="26916"/>
    <cellStyle name="20% - Акцент6 2 4 4 2 2 6" xfId="26917"/>
    <cellStyle name="20% - Акцент6 2 4 4 2 2 7" xfId="26918"/>
    <cellStyle name="20% - Акцент6 2 4 4 2 2 8" xfId="26919"/>
    <cellStyle name="20% - Акцент6 2 4 4 2 2 9" xfId="26920"/>
    <cellStyle name="20% - Акцент6 2 4 4 2 3" xfId="26921"/>
    <cellStyle name="20% - Акцент6 2 4 4 2 3 2" xfId="26922"/>
    <cellStyle name="20% - Акцент6 2 4 4 2 3 2 2" xfId="26923"/>
    <cellStyle name="20% - Акцент6 2 4 4 2 3 3" xfId="26924"/>
    <cellStyle name="20% - Акцент6 2 4 4 2 3 4" xfId="26925"/>
    <cellStyle name="20% - Акцент6 2 4 4 2 3 5" xfId="26926"/>
    <cellStyle name="20% - Акцент6 2 4 4 2 3 6" xfId="26927"/>
    <cellStyle name="20% - Акцент6 2 4 4 2 3 7" xfId="26928"/>
    <cellStyle name="20% - Акцент6 2 4 4 2 4" xfId="26929"/>
    <cellStyle name="20% - Акцент6 2 4 4 2 4 2" xfId="26930"/>
    <cellStyle name="20% - Акцент6 2 4 4 2 5" xfId="26931"/>
    <cellStyle name="20% - Акцент6 2 4 4 2 6" xfId="26932"/>
    <cellStyle name="20% - Акцент6 2 4 4 2 7" xfId="26933"/>
    <cellStyle name="20% - Акцент6 2 4 4 2 8" xfId="26934"/>
    <cellStyle name="20% - Акцент6 2 4 4 2 9" xfId="26935"/>
    <cellStyle name="20% - Акцент6 2 4 4 3" xfId="26936"/>
    <cellStyle name="20% - Акцент6 2 4 4 3 10" xfId="26937"/>
    <cellStyle name="20% - Акцент6 2 4 4 3 2" xfId="26938"/>
    <cellStyle name="20% - Акцент6 2 4 4 3 2 2" xfId="26939"/>
    <cellStyle name="20% - Акцент6 2 4 4 3 2 2 2" xfId="26940"/>
    <cellStyle name="20% - Акцент6 2 4 4 3 2 2 2 2" xfId="26941"/>
    <cellStyle name="20% - Акцент6 2 4 4 3 2 2 3" xfId="26942"/>
    <cellStyle name="20% - Акцент6 2 4 4 3 2 2 4" xfId="26943"/>
    <cellStyle name="20% - Акцент6 2 4 4 3 2 2 5" xfId="26944"/>
    <cellStyle name="20% - Акцент6 2 4 4 3 2 2 6" xfId="26945"/>
    <cellStyle name="20% - Акцент6 2 4 4 3 2 2 7" xfId="26946"/>
    <cellStyle name="20% - Акцент6 2 4 4 3 2 3" xfId="26947"/>
    <cellStyle name="20% - Акцент6 2 4 4 3 2 3 2" xfId="26948"/>
    <cellStyle name="20% - Акцент6 2 4 4 3 2 4" xfId="26949"/>
    <cellStyle name="20% - Акцент6 2 4 4 3 2 5" xfId="26950"/>
    <cellStyle name="20% - Акцент6 2 4 4 3 2 6" xfId="26951"/>
    <cellStyle name="20% - Акцент6 2 4 4 3 2 7" xfId="26952"/>
    <cellStyle name="20% - Акцент6 2 4 4 3 2 8" xfId="26953"/>
    <cellStyle name="20% - Акцент6 2 4 4 3 2 9" xfId="26954"/>
    <cellStyle name="20% - Акцент6 2 4 4 3 3" xfId="26955"/>
    <cellStyle name="20% - Акцент6 2 4 4 3 3 2" xfId="26956"/>
    <cellStyle name="20% - Акцент6 2 4 4 3 3 2 2" xfId="26957"/>
    <cellStyle name="20% - Акцент6 2 4 4 3 3 3" xfId="26958"/>
    <cellStyle name="20% - Акцент6 2 4 4 3 3 4" xfId="26959"/>
    <cellStyle name="20% - Акцент6 2 4 4 3 3 5" xfId="26960"/>
    <cellStyle name="20% - Акцент6 2 4 4 3 3 6" xfId="26961"/>
    <cellStyle name="20% - Акцент6 2 4 4 3 3 7" xfId="26962"/>
    <cellStyle name="20% - Акцент6 2 4 4 3 4" xfId="26963"/>
    <cellStyle name="20% - Акцент6 2 4 4 3 4 2" xfId="26964"/>
    <cellStyle name="20% - Акцент6 2 4 4 3 5" xfId="26965"/>
    <cellStyle name="20% - Акцент6 2 4 4 3 6" xfId="26966"/>
    <cellStyle name="20% - Акцент6 2 4 4 3 7" xfId="26967"/>
    <cellStyle name="20% - Акцент6 2 4 4 3 8" xfId="26968"/>
    <cellStyle name="20% - Акцент6 2 4 4 3 9" xfId="26969"/>
    <cellStyle name="20% - Акцент6 2 4 4 4" xfId="26970"/>
    <cellStyle name="20% - Акцент6 2 4 4 4 2" xfId="26971"/>
    <cellStyle name="20% - Акцент6 2 4 4 4 2 2" xfId="26972"/>
    <cellStyle name="20% - Акцент6 2 4 4 4 2 2 2" xfId="26973"/>
    <cellStyle name="20% - Акцент6 2 4 4 4 2 3" xfId="26974"/>
    <cellStyle name="20% - Акцент6 2 4 4 4 2 4" xfId="26975"/>
    <cellStyle name="20% - Акцент6 2 4 4 4 2 5" xfId="26976"/>
    <cellStyle name="20% - Акцент6 2 4 4 4 2 6" xfId="26977"/>
    <cellStyle name="20% - Акцент6 2 4 4 4 2 7" xfId="26978"/>
    <cellStyle name="20% - Акцент6 2 4 4 4 3" xfId="26979"/>
    <cellStyle name="20% - Акцент6 2 4 4 4 3 2" xfId="26980"/>
    <cellStyle name="20% - Акцент6 2 4 4 4 4" xfId="26981"/>
    <cellStyle name="20% - Акцент6 2 4 4 4 5" xfId="26982"/>
    <cellStyle name="20% - Акцент6 2 4 4 4 6" xfId="26983"/>
    <cellStyle name="20% - Акцент6 2 4 4 4 7" xfId="26984"/>
    <cellStyle name="20% - Акцент6 2 4 4 4 8" xfId="26985"/>
    <cellStyle name="20% - Акцент6 2 4 4 4 9" xfId="26986"/>
    <cellStyle name="20% - Акцент6 2 4 4 5" xfId="26987"/>
    <cellStyle name="20% - Акцент6 2 4 4 5 2" xfId="26988"/>
    <cellStyle name="20% - Акцент6 2 4 4 5 2 2" xfId="26989"/>
    <cellStyle name="20% - Акцент6 2 4 4 5 2 2 2" xfId="26990"/>
    <cellStyle name="20% - Акцент6 2 4 4 5 2 3" xfId="26991"/>
    <cellStyle name="20% - Акцент6 2 4 4 5 2 4" xfId="26992"/>
    <cellStyle name="20% - Акцент6 2 4 4 5 2 5" xfId="26993"/>
    <cellStyle name="20% - Акцент6 2 4 4 5 2 6" xfId="26994"/>
    <cellStyle name="20% - Акцент6 2 4 4 5 2 7" xfId="26995"/>
    <cellStyle name="20% - Акцент6 2 4 4 5 3" xfId="26996"/>
    <cellStyle name="20% - Акцент6 2 4 4 5 3 2" xfId="26997"/>
    <cellStyle name="20% - Акцент6 2 4 4 5 4" xfId="26998"/>
    <cellStyle name="20% - Акцент6 2 4 4 5 5" xfId="26999"/>
    <cellStyle name="20% - Акцент6 2 4 4 5 6" xfId="27000"/>
    <cellStyle name="20% - Акцент6 2 4 4 5 7" xfId="27001"/>
    <cellStyle name="20% - Акцент6 2 4 4 5 8" xfId="27002"/>
    <cellStyle name="20% - Акцент6 2 4 4 5 9" xfId="27003"/>
    <cellStyle name="20% - Акцент6 2 4 4 6" xfId="27004"/>
    <cellStyle name="20% - Акцент6 2 4 4 6 2" xfId="27005"/>
    <cellStyle name="20% - Акцент6 2 4 4 6 2 2" xfId="27006"/>
    <cellStyle name="20% - Акцент6 2 4 4 6 3" xfId="27007"/>
    <cellStyle name="20% - Акцент6 2 4 4 6 4" xfId="27008"/>
    <cellStyle name="20% - Акцент6 2 4 4 6 5" xfId="27009"/>
    <cellStyle name="20% - Акцент6 2 4 4 6 6" xfId="27010"/>
    <cellStyle name="20% - Акцент6 2 4 4 6 7" xfId="27011"/>
    <cellStyle name="20% - Акцент6 2 4 4 7" xfId="27012"/>
    <cellStyle name="20% - Акцент6 2 4 4 7 2" xfId="27013"/>
    <cellStyle name="20% - Акцент6 2 4 4 8" xfId="27014"/>
    <cellStyle name="20% - Акцент6 2 4 4 9" xfId="27015"/>
    <cellStyle name="20% - Акцент6 2 4 5" xfId="27016"/>
    <cellStyle name="20% - Акцент6 2 4 5 10" xfId="27017"/>
    <cellStyle name="20% - Акцент6 2 4 5 2" xfId="27018"/>
    <cellStyle name="20% - Акцент6 2 4 5 2 2" xfId="27019"/>
    <cellStyle name="20% - Акцент6 2 4 5 2 2 2" xfId="27020"/>
    <cellStyle name="20% - Акцент6 2 4 5 2 2 2 2" xfId="27021"/>
    <cellStyle name="20% - Акцент6 2 4 5 2 2 3" xfId="27022"/>
    <cellStyle name="20% - Акцент6 2 4 5 2 2 4" xfId="27023"/>
    <cellStyle name="20% - Акцент6 2 4 5 2 2 5" xfId="27024"/>
    <cellStyle name="20% - Акцент6 2 4 5 2 2 6" xfId="27025"/>
    <cellStyle name="20% - Акцент6 2 4 5 2 2 7" xfId="27026"/>
    <cellStyle name="20% - Акцент6 2 4 5 2 3" xfId="27027"/>
    <cellStyle name="20% - Акцент6 2 4 5 2 3 2" xfId="27028"/>
    <cellStyle name="20% - Акцент6 2 4 5 2 4" xfId="27029"/>
    <cellStyle name="20% - Акцент6 2 4 5 2 5" xfId="27030"/>
    <cellStyle name="20% - Акцент6 2 4 5 2 6" xfId="27031"/>
    <cellStyle name="20% - Акцент6 2 4 5 2 7" xfId="27032"/>
    <cellStyle name="20% - Акцент6 2 4 5 2 8" xfId="27033"/>
    <cellStyle name="20% - Акцент6 2 4 5 2 9" xfId="27034"/>
    <cellStyle name="20% - Акцент6 2 4 5 3" xfId="27035"/>
    <cellStyle name="20% - Акцент6 2 4 5 3 2" xfId="27036"/>
    <cellStyle name="20% - Акцент6 2 4 5 3 2 2" xfId="27037"/>
    <cellStyle name="20% - Акцент6 2 4 5 3 3" xfId="27038"/>
    <cellStyle name="20% - Акцент6 2 4 5 3 4" xfId="27039"/>
    <cellStyle name="20% - Акцент6 2 4 5 3 5" xfId="27040"/>
    <cellStyle name="20% - Акцент6 2 4 5 3 6" xfId="27041"/>
    <cellStyle name="20% - Акцент6 2 4 5 3 7" xfId="27042"/>
    <cellStyle name="20% - Акцент6 2 4 5 4" xfId="27043"/>
    <cellStyle name="20% - Акцент6 2 4 5 4 2" xfId="27044"/>
    <cellStyle name="20% - Акцент6 2 4 5 5" xfId="27045"/>
    <cellStyle name="20% - Акцент6 2 4 5 6" xfId="27046"/>
    <cellStyle name="20% - Акцент6 2 4 5 7" xfId="27047"/>
    <cellStyle name="20% - Акцент6 2 4 5 8" xfId="27048"/>
    <cellStyle name="20% - Акцент6 2 4 5 9" xfId="27049"/>
    <cellStyle name="20% - Акцент6 2 4 6" xfId="27050"/>
    <cellStyle name="20% - Акцент6 2 4 6 10" xfId="27051"/>
    <cellStyle name="20% - Акцент6 2 4 6 2" xfId="27052"/>
    <cellStyle name="20% - Акцент6 2 4 6 2 2" xfId="27053"/>
    <cellStyle name="20% - Акцент6 2 4 6 2 2 2" xfId="27054"/>
    <cellStyle name="20% - Акцент6 2 4 6 2 2 2 2" xfId="27055"/>
    <cellStyle name="20% - Акцент6 2 4 6 2 2 3" xfId="27056"/>
    <cellStyle name="20% - Акцент6 2 4 6 2 2 4" xfId="27057"/>
    <cellStyle name="20% - Акцент6 2 4 6 2 2 5" xfId="27058"/>
    <cellStyle name="20% - Акцент6 2 4 6 2 2 6" xfId="27059"/>
    <cellStyle name="20% - Акцент6 2 4 6 2 2 7" xfId="27060"/>
    <cellStyle name="20% - Акцент6 2 4 6 2 3" xfId="27061"/>
    <cellStyle name="20% - Акцент6 2 4 6 2 3 2" xfId="27062"/>
    <cellStyle name="20% - Акцент6 2 4 6 2 4" xfId="27063"/>
    <cellStyle name="20% - Акцент6 2 4 6 2 5" xfId="27064"/>
    <cellStyle name="20% - Акцент6 2 4 6 2 6" xfId="27065"/>
    <cellStyle name="20% - Акцент6 2 4 6 2 7" xfId="27066"/>
    <cellStyle name="20% - Акцент6 2 4 6 2 8" xfId="27067"/>
    <cellStyle name="20% - Акцент6 2 4 6 2 9" xfId="27068"/>
    <cellStyle name="20% - Акцент6 2 4 6 3" xfId="27069"/>
    <cellStyle name="20% - Акцент6 2 4 6 3 2" xfId="27070"/>
    <cellStyle name="20% - Акцент6 2 4 6 3 2 2" xfId="27071"/>
    <cellStyle name="20% - Акцент6 2 4 6 3 3" xfId="27072"/>
    <cellStyle name="20% - Акцент6 2 4 6 3 4" xfId="27073"/>
    <cellStyle name="20% - Акцент6 2 4 6 3 5" xfId="27074"/>
    <cellStyle name="20% - Акцент6 2 4 6 3 6" xfId="27075"/>
    <cellStyle name="20% - Акцент6 2 4 6 3 7" xfId="27076"/>
    <cellStyle name="20% - Акцент6 2 4 6 4" xfId="27077"/>
    <cellStyle name="20% - Акцент6 2 4 6 4 2" xfId="27078"/>
    <cellStyle name="20% - Акцент6 2 4 6 5" xfId="27079"/>
    <cellStyle name="20% - Акцент6 2 4 6 6" xfId="27080"/>
    <cellStyle name="20% - Акцент6 2 4 6 7" xfId="27081"/>
    <cellStyle name="20% - Акцент6 2 4 6 8" xfId="27082"/>
    <cellStyle name="20% - Акцент6 2 4 6 9" xfId="27083"/>
    <cellStyle name="20% - Акцент6 2 4 7" xfId="27084"/>
    <cellStyle name="20% - Акцент6 2 4 7 2" xfId="27085"/>
    <cellStyle name="20% - Акцент6 2 4 7 2 2" xfId="27086"/>
    <cellStyle name="20% - Акцент6 2 4 7 2 2 2" xfId="27087"/>
    <cellStyle name="20% - Акцент6 2 4 7 2 3" xfId="27088"/>
    <cellStyle name="20% - Акцент6 2 4 7 2 4" xfId="27089"/>
    <cellStyle name="20% - Акцент6 2 4 7 2 5" xfId="27090"/>
    <cellStyle name="20% - Акцент6 2 4 7 2 6" xfId="27091"/>
    <cellStyle name="20% - Акцент6 2 4 7 2 7" xfId="27092"/>
    <cellStyle name="20% - Акцент6 2 4 7 3" xfId="27093"/>
    <cellStyle name="20% - Акцент6 2 4 7 3 2" xfId="27094"/>
    <cellStyle name="20% - Акцент6 2 4 7 4" xfId="27095"/>
    <cellStyle name="20% - Акцент6 2 4 7 5" xfId="27096"/>
    <cellStyle name="20% - Акцент6 2 4 7 6" xfId="27097"/>
    <cellStyle name="20% - Акцент6 2 4 7 7" xfId="27098"/>
    <cellStyle name="20% - Акцент6 2 4 7 8" xfId="27099"/>
    <cellStyle name="20% - Акцент6 2 4 7 9" xfId="27100"/>
    <cellStyle name="20% - Акцент6 2 4 8" xfId="27101"/>
    <cellStyle name="20% - Акцент6 2 4 8 2" xfId="27102"/>
    <cellStyle name="20% - Акцент6 2 4 8 2 2" xfId="27103"/>
    <cellStyle name="20% - Акцент6 2 4 8 2 2 2" xfId="27104"/>
    <cellStyle name="20% - Акцент6 2 4 8 2 3" xfId="27105"/>
    <cellStyle name="20% - Акцент6 2 4 8 2 4" xfId="27106"/>
    <cellStyle name="20% - Акцент6 2 4 8 2 5" xfId="27107"/>
    <cellStyle name="20% - Акцент6 2 4 8 2 6" xfId="27108"/>
    <cellStyle name="20% - Акцент6 2 4 8 2 7" xfId="27109"/>
    <cellStyle name="20% - Акцент6 2 4 8 3" xfId="27110"/>
    <cellStyle name="20% - Акцент6 2 4 8 3 2" xfId="27111"/>
    <cellStyle name="20% - Акцент6 2 4 8 4" xfId="27112"/>
    <cellStyle name="20% - Акцент6 2 4 8 5" xfId="27113"/>
    <cellStyle name="20% - Акцент6 2 4 8 6" xfId="27114"/>
    <cellStyle name="20% - Акцент6 2 4 8 7" xfId="27115"/>
    <cellStyle name="20% - Акцент6 2 4 8 8" xfId="27116"/>
    <cellStyle name="20% - Акцент6 2 4 8 9" xfId="27117"/>
    <cellStyle name="20% - Акцент6 2 4 9" xfId="27118"/>
    <cellStyle name="20% - Акцент6 2 4 9 2" xfId="27119"/>
    <cellStyle name="20% - Акцент6 2 4 9 2 2" xfId="27120"/>
    <cellStyle name="20% - Акцент6 2 4 9 2 2 2" xfId="27121"/>
    <cellStyle name="20% - Акцент6 2 4 9 2 3" xfId="27122"/>
    <cellStyle name="20% - Акцент6 2 4 9 2 4" xfId="27123"/>
    <cellStyle name="20% - Акцент6 2 4 9 2 5" xfId="27124"/>
    <cellStyle name="20% - Акцент6 2 4 9 2 6" xfId="27125"/>
    <cellStyle name="20% - Акцент6 2 4 9 2 7" xfId="27126"/>
    <cellStyle name="20% - Акцент6 2 4 9 3" xfId="27127"/>
    <cellStyle name="20% - Акцент6 2 4 9 3 2" xfId="27128"/>
    <cellStyle name="20% - Акцент6 2 4 9 4" xfId="27129"/>
    <cellStyle name="20% - Акцент6 2 4 9 5" xfId="27130"/>
    <cellStyle name="20% - Акцент6 2 4 9 6" xfId="27131"/>
    <cellStyle name="20% - Акцент6 2 4 9 7" xfId="27132"/>
    <cellStyle name="20% - Акцент6 2 4 9 8" xfId="27133"/>
    <cellStyle name="20% - Акцент6 2 4 9 9" xfId="27134"/>
    <cellStyle name="20% - Акцент6 2 5" xfId="27135"/>
    <cellStyle name="20% - Акцент6 2 5 10" xfId="27136"/>
    <cellStyle name="20% - Акцент6 2 5 11" xfId="27137"/>
    <cellStyle name="20% - Акцент6 2 5 12" xfId="27138"/>
    <cellStyle name="20% - Акцент6 2 5 13" xfId="27139"/>
    <cellStyle name="20% - Акцент6 2 5 14" xfId="27140"/>
    <cellStyle name="20% - Акцент6 2 5 2" xfId="27141"/>
    <cellStyle name="20% - Акцент6 2 5 2 10" xfId="27142"/>
    <cellStyle name="20% - Акцент6 2 5 2 2" xfId="27143"/>
    <cellStyle name="20% - Акцент6 2 5 2 2 2" xfId="27144"/>
    <cellStyle name="20% - Акцент6 2 5 2 2 2 2" xfId="27145"/>
    <cellStyle name="20% - Акцент6 2 5 2 2 2 2 2" xfId="27146"/>
    <cellStyle name="20% - Акцент6 2 5 2 2 2 3" xfId="27147"/>
    <cellStyle name="20% - Акцент6 2 5 2 2 2 4" xfId="27148"/>
    <cellStyle name="20% - Акцент6 2 5 2 2 2 5" xfId="27149"/>
    <cellStyle name="20% - Акцент6 2 5 2 2 2 6" xfId="27150"/>
    <cellStyle name="20% - Акцент6 2 5 2 2 2 7" xfId="27151"/>
    <cellStyle name="20% - Акцент6 2 5 2 2 3" xfId="27152"/>
    <cellStyle name="20% - Акцент6 2 5 2 2 3 2" xfId="27153"/>
    <cellStyle name="20% - Акцент6 2 5 2 2 4" xfId="27154"/>
    <cellStyle name="20% - Акцент6 2 5 2 2 5" xfId="27155"/>
    <cellStyle name="20% - Акцент6 2 5 2 2 6" xfId="27156"/>
    <cellStyle name="20% - Акцент6 2 5 2 2 7" xfId="27157"/>
    <cellStyle name="20% - Акцент6 2 5 2 2 8" xfId="27158"/>
    <cellStyle name="20% - Акцент6 2 5 2 2 9" xfId="27159"/>
    <cellStyle name="20% - Акцент6 2 5 2 3" xfId="27160"/>
    <cellStyle name="20% - Акцент6 2 5 2 3 2" xfId="27161"/>
    <cellStyle name="20% - Акцент6 2 5 2 3 2 2" xfId="27162"/>
    <cellStyle name="20% - Акцент6 2 5 2 3 3" xfId="27163"/>
    <cellStyle name="20% - Акцент6 2 5 2 3 4" xfId="27164"/>
    <cellStyle name="20% - Акцент6 2 5 2 3 5" xfId="27165"/>
    <cellStyle name="20% - Акцент6 2 5 2 3 6" xfId="27166"/>
    <cellStyle name="20% - Акцент6 2 5 2 3 7" xfId="27167"/>
    <cellStyle name="20% - Акцент6 2 5 2 4" xfId="27168"/>
    <cellStyle name="20% - Акцент6 2 5 2 4 2" xfId="27169"/>
    <cellStyle name="20% - Акцент6 2 5 2 5" xfId="27170"/>
    <cellStyle name="20% - Акцент6 2 5 2 6" xfId="27171"/>
    <cellStyle name="20% - Акцент6 2 5 2 7" xfId="27172"/>
    <cellStyle name="20% - Акцент6 2 5 2 8" xfId="27173"/>
    <cellStyle name="20% - Акцент6 2 5 2 9" xfId="27174"/>
    <cellStyle name="20% - Акцент6 2 5 3" xfId="27175"/>
    <cellStyle name="20% - Акцент6 2 5 3 10" xfId="27176"/>
    <cellStyle name="20% - Акцент6 2 5 3 2" xfId="27177"/>
    <cellStyle name="20% - Акцент6 2 5 3 2 2" xfId="27178"/>
    <cellStyle name="20% - Акцент6 2 5 3 2 2 2" xfId="27179"/>
    <cellStyle name="20% - Акцент6 2 5 3 2 2 2 2" xfId="27180"/>
    <cellStyle name="20% - Акцент6 2 5 3 2 2 3" xfId="27181"/>
    <cellStyle name="20% - Акцент6 2 5 3 2 2 4" xfId="27182"/>
    <cellStyle name="20% - Акцент6 2 5 3 2 2 5" xfId="27183"/>
    <cellStyle name="20% - Акцент6 2 5 3 2 2 6" xfId="27184"/>
    <cellStyle name="20% - Акцент6 2 5 3 2 2 7" xfId="27185"/>
    <cellStyle name="20% - Акцент6 2 5 3 2 3" xfId="27186"/>
    <cellStyle name="20% - Акцент6 2 5 3 2 3 2" xfId="27187"/>
    <cellStyle name="20% - Акцент6 2 5 3 2 4" xfId="27188"/>
    <cellStyle name="20% - Акцент6 2 5 3 2 5" xfId="27189"/>
    <cellStyle name="20% - Акцент6 2 5 3 2 6" xfId="27190"/>
    <cellStyle name="20% - Акцент6 2 5 3 2 7" xfId="27191"/>
    <cellStyle name="20% - Акцент6 2 5 3 2 8" xfId="27192"/>
    <cellStyle name="20% - Акцент6 2 5 3 2 9" xfId="27193"/>
    <cellStyle name="20% - Акцент6 2 5 3 3" xfId="27194"/>
    <cellStyle name="20% - Акцент6 2 5 3 3 2" xfId="27195"/>
    <cellStyle name="20% - Акцент6 2 5 3 3 2 2" xfId="27196"/>
    <cellStyle name="20% - Акцент6 2 5 3 3 3" xfId="27197"/>
    <cellStyle name="20% - Акцент6 2 5 3 3 4" xfId="27198"/>
    <cellStyle name="20% - Акцент6 2 5 3 3 5" xfId="27199"/>
    <cellStyle name="20% - Акцент6 2 5 3 3 6" xfId="27200"/>
    <cellStyle name="20% - Акцент6 2 5 3 3 7" xfId="27201"/>
    <cellStyle name="20% - Акцент6 2 5 3 4" xfId="27202"/>
    <cellStyle name="20% - Акцент6 2 5 3 4 2" xfId="27203"/>
    <cellStyle name="20% - Акцент6 2 5 3 5" xfId="27204"/>
    <cellStyle name="20% - Акцент6 2 5 3 6" xfId="27205"/>
    <cellStyle name="20% - Акцент6 2 5 3 7" xfId="27206"/>
    <cellStyle name="20% - Акцент6 2 5 3 8" xfId="27207"/>
    <cellStyle name="20% - Акцент6 2 5 3 9" xfId="27208"/>
    <cellStyle name="20% - Акцент6 2 5 4" xfId="27209"/>
    <cellStyle name="20% - Акцент6 2 5 4 10" xfId="27210"/>
    <cellStyle name="20% - Акцент6 2 5 4 2" xfId="27211"/>
    <cellStyle name="20% - Акцент6 2 5 4 2 2" xfId="27212"/>
    <cellStyle name="20% - Акцент6 2 5 4 2 2 2" xfId="27213"/>
    <cellStyle name="20% - Акцент6 2 5 4 2 2 2 2" xfId="27214"/>
    <cellStyle name="20% - Акцент6 2 5 4 2 2 3" xfId="27215"/>
    <cellStyle name="20% - Акцент6 2 5 4 2 2 4" xfId="27216"/>
    <cellStyle name="20% - Акцент6 2 5 4 2 2 5" xfId="27217"/>
    <cellStyle name="20% - Акцент6 2 5 4 2 2 6" xfId="27218"/>
    <cellStyle name="20% - Акцент6 2 5 4 2 2 7" xfId="27219"/>
    <cellStyle name="20% - Акцент6 2 5 4 2 3" xfId="27220"/>
    <cellStyle name="20% - Акцент6 2 5 4 2 3 2" xfId="27221"/>
    <cellStyle name="20% - Акцент6 2 5 4 2 4" xfId="27222"/>
    <cellStyle name="20% - Акцент6 2 5 4 2 5" xfId="27223"/>
    <cellStyle name="20% - Акцент6 2 5 4 2 6" xfId="27224"/>
    <cellStyle name="20% - Акцент6 2 5 4 2 7" xfId="27225"/>
    <cellStyle name="20% - Акцент6 2 5 4 2 8" xfId="27226"/>
    <cellStyle name="20% - Акцент6 2 5 4 2 9" xfId="27227"/>
    <cellStyle name="20% - Акцент6 2 5 4 3" xfId="27228"/>
    <cellStyle name="20% - Акцент6 2 5 4 3 2" xfId="27229"/>
    <cellStyle name="20% - Акцент6 2 5 4 3 2 2" xfId="27230"/>
    <cellStyle name="20% - Акцент6 2 5 4 3 3" xfId="27231"/>
    <cellStyle name="20% - Акцент6 2 5 4 3 4" xfId="27232"/>
    <cellStyle name="20% - Акцент6 2 5 4 3 5" xfId="27233"/>
    <cellStyle name="20% - Акцент6 2 5 4 3 6" xfId="27234"/>
    <cellStyle name="20% - Акцент6 2 5 4 3 7" xfId="27235"/>
    <cellStyle name="20% - Акцент6 2 5 4 4" xfId="27236"/>
    <cellStyle name="20% - Акцент6 2 5 4 4 2" xfId="27237"/>
    <cellStyle name="20% - Акцент6 2 5 4 5" xfId="27238"/>
    <cellStyle name="20% - Акцент6 2 5 4 6" xfId="27239"/>
    <cellStyle name="20% - Акцент6 2 5 4 7" xfId="27240"/>
    <cellStyle name="20% - Акцент6 2 5 4 8" xfId="27241"/>
    <cellStyle name="20% - Акцент6 2 5 4 9" xfId="27242"/>
    <cellStyle name="20% - Акцент6 2 5 5" xfId="27243"/>
    <cellStyle name="20% - Акцент6 2 5 5 2" xfId="27244"/>
    <cellStyle name="20% - Акцент6 2 5 5 2 2" xfId="27245"/>
    <cellStyle name="20% - Акцент6 2 5 5 2 2 2" xfId="27246"/>
    <cellStyle name="20% - Акцент6 2 5 5 2 3" xfId="27247"/>
    <cellStyle name="20% - Акцент6 2 5 5 2 4" xfId="27248"/>
    <cellStyle name="20% - Акцент6 2 5 5 2 5" xfId="27249"/>
    <cellStyle name="20% - Акцент6 2 5 5 2 6" xfId="27250"/>
    <cellStyle name="20% - Акцент6 2 5 5 2 7" xfId="27251"/>
    <cellStyle name="20% - Акцент6 2 5 5 3" xfId="27252"/>
    <cellStyle name="20% - Акцент6 2 5 5 3 2" xfId="27253"/>
    <cellStyle name="20% - Акцент6 2 5 5 4" xfId="27254"/>
    <cellStyle name="20% - Акцент6 2 5 5 5" xfId="27255"/>
    <cellStyle name="20% - Акцент6 2 5 5 6" xfId="27256"/>
    <cellStyle name="20% - Акцент6 2 5 5 7" xfId="27257"/>
    <cellStyle name="20% - Акцент6 2 5 5 8" xfId="27258"/>
    <cellStyle name="20% - Акцент6 2 5 5 9" xfId="27259"/>
    <cellStyle name="20% - Акцент6 2 5 6" xfId="27260"/>
    <cellStyle name="20% - Акцент6 2 5 6 2" xfId="27261"/>
    <cellStyle name="20% - Акцент6 2 5 6 2 2" xfId="27262"/>
    <cellStyle name="20% - Акцент6 2 5 6 2 2 2" xfId="27263"/>
    <cellStyle name="20% - Акцент6 2 5 6 2 3" xfId="27264"/>
    <cellStyle name="20% - Акцент6 2 5 6 2 4" xfId="27265"/>
    <cellStyle name="20% - Акцент6 2 5 6 2 5" xfId="27266"/>
    <cellStyle name="20% - Акцент6 2 5 6 2 6" xfId="27267"/>
    <cellStyle name="20% - Акцент6 2 5 6 2 7" xfId="27268"/>
    <cellStyle name="20% - Акцент6 2 5 6 3" xfId="27269"/>
    <cellStyle name="20% - Акцент6 2 5 6 3 2" xfId="27270"/>
    <cellStyle name="20% - Акцент6 2 5 6 4" xfId="27271"/>
    <cellStyle name="20% - Акцент6 2 5 6 5" xfId="27272"/>
    <cellStyle name="20% - Акцент6 2 5 6 6" xfId="27273"/>
    <cellStyle name="20% - Акцент6 2 5 6 7" xfId="27274"/>
    <cellStyle name="20% - Акцент6 2 5 6 8" xfId="27275"/>
    <cellStyle name="20% - Акцент6 2 5 6 9" xfId="27276"/>
    <cellStyle name="20% - Акцент6 2 5 7" xfId="27277"/>
    <cellStyle name="20% - Акцент6 2 5 7 2" xfId="27278"/>
    <cellStyle name="20% - Акцент6 2 5 7 2 2" xfId="27279"/>
    <cellStyle name="20% - Акцент6 2 5 7 3" xfId="27280"/>
    <cellStyle name="20% - Акцент6 2 5 7 4" xfId="27281"/>
    <cellStyle name="20% - Акцент6 2 5 7 5" xfId="27282"/>
    <cellStyle name="20% - Акцент6 2 5 7 6" xfId="27283"/>
    <cellStyle name="20% - Акцент6 2 5 7 7" xfId="27284"/>
    <cellStyle name="20% - Акцент6 2 5 8" xfId="27285"/>
    <cellStyle name="20% - Акцент6 2 5 8 2" xfId="27286"/>
    <cellStyle name="20% - Акцент6 2 5 9" xfId="27287"/>
    <cellStyle name="20% - Акцент6 2 6" xfId="27288"/>
    <cellStyle name="20% - Акцент6 2 6 10" xfId="27289"/>
    <cellStyle name="20% - Акцент6 2 6 11" xfId="27290"/>
    <cellStyle name="20% - Акцент6 2 6 12" xfId="27291"/>
    <cellStyle name="20% - Акцент6 2 6 13" xfId="27292"/>
    <cellStyle name="20% - Акцент6 2 6 14" xfId="27293"/>
    <cellStyle name="20% - Акцент6 2 6 2" xfId="27294"/>
    <cellStyle name="20% - Акцент6 2 6 2 10" xfId="27295"/>
    <cellStyle name="20% - Акцент6 2 6 2 2" xfId="27296"/>
    <cellStyle name="20% - Акцент6 2 6 2 2 2" xfId="27297"/>
    <cellStyle name="20% - Акцент6 2 6 2 2 2 2" xfId="27298"/>
    <cellStyle name="20% - Акцент6 2 6 2 2 2 2 2" xfId="27299"/>
    <cellStyle name="20% - Акцент6 2 6 2 2 2 3" xfId="27300"/>
    <cellStyle name="20% - Акцент6 2 6 2 2 2 4" xfId="27301"/>
    <cellStyle name="20% - Акцент6 2 6 2 2 2 5" xfId="27302"/>
    <cellStyle name="20% - Акцент6 2 6 2 2 2 6" xfId="27303"/>
    <cellStyle name="20% - Акцент6 2 6 2 2 2 7" xfId="27304"/>
    <cellStyle name="20% - Акцент6 2 6 2 2 3" xfId="27305"/>
    <cellStyle name="20% - Акцент6 2 6 2 2 3 2" xfId="27306"/>
    <cellStyle name="20% - Акцент6 2 6 2 2 4" xfId="27307"/>
    <cellStyle name="20% - Акцент6 2 6 2 2 5" xfId="27308"/>
    <cellStyle name="20% - Акцент6 2 6 2 2 6" xfId="27309"/>
    <cellStyle name="20% - Акцент6 2 6 2 2 7" xfId="27310"/>
    <cellStyle name="20% - Акцент6 2 6 2 2 8" xfId="27311"/>
    <cellStyle name="20% - Акцент6 2 6 2 2 9" xfId="27312"/>
    <cellStyle name="20% - Акцент6 2 6 2 3" xfId="27313"/>
    <cellStyle name="20% - Акцент6 2 6 2 3 2" xfId="27314"/>
    <cellStyle name="20% - Акцент6 2 6 2 3 2 2" xfId="27315"/>
    <cellStyle name="20% - Акцент6 2 6 2 3 3" xfId="27316"/>
    <cellStyle name="20% - Акцент6 2 6 2 3 4" xfId="27317"/>
    <cellStyle name="20% - Акцент6 2 6 2 3 5" xfId="27318"/>
    <cellStyle name="20% - Акцент6 2 6 2 3 6" xfId="27319"/>
    <cellStyle name="20% - Акцент6 2 6 2 3 7" xfId="27320"/>
    <cellStyle name="20% - Акцент6 2 6 2 4" xfId="27321"/>
    <cellStyle name="20% - Акцент6 2 6 2 4 2" xfId="27322"/>
    <cellStyle name="20% - Акцент6 2 6 2 5" xfId="27323"/>
    <cellStyle name="20% - Акцент6 2 6 2 6" xfId="27324"/>
    <cellStyle name="20% - Акцент6 2 6 2 7" xfId="27325"/>
    <cellStyle name="20% - Акцент6 2 6 2 8" xfId="27326"/>
    <cellStyle name="20% - Акцент6 2 6 2 9" xfId="27327"/>
    <cellStyle name="20% - Акцент6 2 6 3" xfId="27328"/>
    <cellStyle name="20% - Акцент6 2 6 3 10" xfId="27329"/>
    <cellStyle name="20% - Акцент6 2 6 3 2" xfId="27330"/>
    <cellStyle name="20% - Акцент6 2 6 3 2 2" xfId="27331"/>
    <cellStyle name="20% - Акцент6 2 6 3 2 2 2" xfId="27332"/>
    <cellStyle name="20% - Акцент6 2 6 3 2 2 2 2" xfId="27333"/>
    <cellStyle name="20% - Акцент6 2 6 3 2 2 3" xfId="27334"/>
    <cellStyle name="20% - Акцент6 2 6 3 2 2 4" xfId="27335"/>
    <cellStyle name="20% - Акцент6 2 6 3 2 2 5" xfId="27336"/>
    <cellStyle name="20% - Акцент6 2 6 3 2 2 6" xfId="27337"/>
    <cellStyle name="20% - Акцент6 2 6 3 2 2 7" xfId="27338"/>
    <cellStyle name="20% - Акцент6 2 6 3 2 3" xfId="27339"/>
    <cellStyle name="20% - Акцент6 2 6 3 2 3 2" xfId="27340"/>
    <cellStyle name="20% - Акцент6 2 6 3 2 4" xfId="27341"/>
    <cellStyle name="20% - Акцент6 2 6 3 2 5" xfId="27342"/>
    <cellStyle name="20% - Акцент6 2 6 3 2 6" xfId="27343"/>
    <cellStyle name="20% - Акцент6 2 6 3 2 7" xfId="27344"/>
    <cellStyle name="20% - Акцент6 2 6 3 2 8" xfId="27345"/>
    <cellStyle name="20% - Акцент6 2 6 3 2 9" xfId="27346"/>
    <cellStyle name="20% - Акцент6 2 6 3 3" xfId="27347"/>
    <cellStyle name="20% - Акцент6 2 6 3 3 2" xfId="27348"/>
    <cellStyle name="20% - Акцент6 2 6 3 3 2 2" xfId="27349"/>
    <cellStyle name="20% - Акцент6 2 6 3 3 3" xfId="27350"/>
    <cellStyle name="20% - Акцент6 2 6 3 3 4" xfId="27351"/>
    <cellStyle name="20% - Акцент6 2 6 3 3 5" xfId="27352"/>
    <cellStyle name="20% - Акцент6 2 6 3 3 6" xfId="27353"/>
    <cellStyle name="20% - Акцент6 2 6 3 3 7" xfId="27354"/>
    <cellStyle name="20% - Акцент6 2 6 3 4" xfId="27355"/>
    <cellStyle name="20% - Акцент6 2 6 3 4 2" xfId="27356"/>
    <cellStyle name="20% - Акцент6 2 6 3 5" xfId="27357"/>
    <cellStyle name="20% - Акцент6 2 6 3 6" xfId="27358"/>
    <cellStyle name="20% - Акцент6 2 6 3 7" xfId="27359"/>
    <cellStyle name="20% - Акцент6 2 6 3 8" xfId="27360"/>
    <cellStyle name="20% - Акцент6 2 6 3 9" xfId="27361"/>
    <cellStyle name="20% - Акцент6 2 6 4" xfId="27362"/>
    <cellStyle name="20% - Акцент6 2 6 4 10" xfId="27363"/>
    <cellStyle name="20% - Акцент6 2 6 4 2" xfId="27364"/>
    <cellStyle name="20% - Акцент6 2 6 4 2 2" xfId="27365"/>
    <cellStyle name="20% - Акцент6 2 6 4 2 2 2" xfId="27366"/>
    <cellStyle name="20% - Акцент6 2 6 4 2 2 2 2" xfId="27367"/>
    <cellStyle name="20% - Акцент6 2 6 4 2 2 3" xfId="27368"/>
    <cellStyle name="20% - Акцент6 2 6 4 2 2 4" xfId="27369"/>
    <cellStyle name="20% - Акцент6 2 6 4 2 2 5" xfId="27370"/>
    <cellStyle name="20% - Акцент6 2 6 4 2 2 6" xfId="27371"/>
    <cellStyle name="20% - Акцент6 2 6 4 2 2 7" xfId="27372"/>
    <cellStyle name="20% - Акцент6 2 6 4 2 3" xfId="27373"/>
    <cellStyle name="20% - Акцент6 2 6 4 2 3 2" xfId="27374"/>
    <cellStyle name="20% - Акцент6 2 6 4 2 4" xfId="27375"/>
    <cellStyle name="20% - Акцент6 2 6 4 2 5" xfId="27376"/>
    <cellStyle name="20% - Акцент6 2 6 4 2 6" xfId="27377"/>
    <cellStyle name="20% - Акцент6 2 6 4 2 7" xfId="27378"/>
    <cellStyle name="20% - Акцент6 2 6 4 2 8" xfId="27379"/>
    <cellStyle name="20% - Акцент6 2 6 4 2 9" xfId="27380"/>
    <cellStyle name="20% - Акцент6 2 6 4 3" xfId="27381"/>
    <cellStyle name="20% - Акцент6 2 6 4 3 2" xfId="27382"/>
    <cellStyle name="20% - Акцент6 2 6 4 3 2 2" xfId="27383"/>
    <cellStyle name="20% - Акцент6 2 6 4 3 3" xfId="27384"/>
    <cellStyle name="20% - Акцент6 2 6 4 3 4" xfId="27385"/>
    <cellStyle name="20% - Акцент6 2 6 4 3 5" xfId="27386"/>
    <cellStyle name="20% - Акцент6 2 6 4 3 6" xfId="27387"/>
    <cellStyle name="20% - Акцент6 2 6 4 3 7" xfId="27388"/>
    <cellStyle name="20% - Акцент6 2 6 4 4" xfId="27389"/>
    <cellStyle name="20% - Акцент6 2 6 4 4 2" xfId="27390"/>
    <cellStyle name="20% - Акцент6 2 6 4 5" xfId="27391"/>
    <cellStyle name="20% - Акцент6 2 6 4 6" xfId="27392"/>
    <cellStyle name="20% - Акцент6 2 6 4 7" xfId="27393"/>
    <cellStyle name="20% - Акцент6 2 6 4 8" xfId="27394"/>
    <cellStyle name="20% - Акцент6 2 6 4 9" xfId="27395"/>
    <cellStyle name="20% - Акцент6 2 6 5" xfId="27396"/>
    <cellStyle name="20% - Акцент6 2 6 5 2" xfId="27397"/>
    <cellStyle name="20% - Акцент6 2 6 5 2 2" xfId="27398"/>
    <cellStyle name="20% - Акцент6 2 6 5 2 2 2" xfId="27399"/>
    <cellStyle name="20% - Акцент6 2 6 5 2 3" xfId="27400"/>
    <cellStyle name="20% - Акцент6 2 6 5 2 4" xfId="27401"/>
    <cellStyle name="20% - Акцент6 2 6 5 2 5" xfId="27402"/>
    <cellStyle name="20% - Акцент6 2 6 5 2 6" xfId="27403"/>
    <cellStyle name="20% - Акцент6 2 6 5 2 7" xfId="27404"/>
    <cellStyle name="20% - Акцент6 2 6 5 3" xfId="27405"/>
    <cellStyle name="20% - Акцент6 2 6 5 3 2" xfId="27406"/>
    <cellStyle name="20% - Акцент6 2 6 5 4" xfId="27407"/>
    <cellStyle name="20% - Акцент6 2 6 5 5" xfId="27408"/>
    <cellStyle name="20% - Акцент6 2 6 5 6" xfId="27409"/>
    <cellStyle name="20% - Акцент6 2 6 5 7" xfId="27410"/>
    <cellStyle name="20% - Акцент6 2 6 5 8" xfId="27411"/>
    <cellStyle name="20% - Акцент6 2 6 5 9" xfId="27412"/>
    <cellStyle name="20% - Акцент6 2 6 6" xfId="27413"/>
    <cellStyle name="20% - Акцент6 2 6 6 2" xfId="27414"/>
    <cellStyle name="20% - Акцент6 2 6 6 2 2" xfId="27415"/>
    <cellStyle name="20% - Акцент6 2 6 6 2 2 2" xfId="27416"/>
    <cellStyle name="20% - Акцент6 2 6 6 2 3" xfId="27417"/>
    <cellStyle name="20% - Акцент6 2 6 6 2 4" xfId="27418"/>
    <cellStyle name="20% - Акцент6 2 6 6 2 5" xfId="27419"/>
    <cellStyle name="20% - Акцент6 2 6 6 2 6" xfId="27420"/>
    <cellStyle name="20% - Акцент6 2 6 6 2 7" xfId="27421"/>
    <cellStyle name="20% - Акцент6 2 6 6 3" xfId="27422"/>
    <cellStyle name="20% - Акцент6 2 6 6 3 2" xfId="27423"/>
    <cellStyle name="20% - Акцент6 2 6 6 4" xfId="27424"/>
    <cellStyle name="20% - Акцент6 2 6 6 5" xfId="27425"/>
    <cellStyle name="20% - Акцент6 2 6 6 6" xfId="27426"/>
    <cellStyle name="20% - Акцент6 2 6 6 7" xfId="27427"/>
    <cellStyle name="20% - Акцент6 2 6 6 8" xfId="27428"/>
    <cellStyle name="20% - Акцент6 2 6 6 9" xfId="27429"/>
    <cellStyle name="20% - Акцент6 2 6 7" xfId="27430"/>
    <cellStyle name="20% - Акцент6 2 6 7 2" xfId="27431"/>
    <cellStyle name="20% - Акцент6 2 6 7 2 2" xfId="27432"/>
    <cellStyle name="20% - Акцент6 2 6 7 3" xfId="27433"/>
    <cellStyle name="20% - Акцент6 2 6 7 4" xfId="27434"/>
    <cellStyle name="20% - Акцент6 2 6 7 5" xfId="27435"/>
    <cellStyle name="20% - Акцент6 2 6 7 6" xfId="27436"/>
    <cellStyle name="20% - Акцент6 2 6 7 7" xfId="27437"/>
    <cellStyle name="20% - Акцент6 2 6 8" xfId="27438"/>
    <cellStyle name="20% - Акцент6 2 6 8 2" xfId="27439"/>
    <cellStyle name="20% - Акцент6 2 6 9" xfId="27440"/>
    <cellStyle name="20% - Акцент6 2 7" xfId="27441"/>
    <cellStyle name="20% - Акцент6 2 7 10" xfId="27442"/>
    <cellStyle name="20% - Акцент6 2 7 11" xfId="27443"/>
    <cellStyle name="20% - Акцент6 2 7 12" xfId="27444"/>
    <cellStyle name="20% - Акцент6 2 7 13" xfId="27445"/>
    <cellStyle name="20% - Акцент6 2 7 2" xfId="27446"/>
    <cellStyle name="20% - Акцент6 2 7 2 10" xfId="27447"/>
    <cellStyle name="20% - Акцент6 2 7 2 2" xfId="27448"/>
    <cellStyle name="20% - Акцент6 2 7 2 2 2" xfId="27449"/>
    <cellStyle name="20% - Акцент6 2 7 2 2 2 2" xfId="27450"/>
    <cellStyle name="20% - Акцент6 2 7 2 2 2 2 2" xfId="27451"/>
    <cellStyle name="20% - Акцент6 2 7 2 2 2 3" xfId="27452"/>
    <cellStyle name="20% - Акцент6 2 7 2 2 2 4" xfId="27453"/>
    <cellStyle name="20% - Акцент6 2 7 2 2 2 5" xfId="27454"/>
    <cellStyle name="20% - Акцент6 2 7 2 2 2 6" xfId="27455"/>
    <cellStyle name="20% - Акцент6 2 7 2 2 2 7" xfId="27456"/>
    <cellStyle name="20% - Акцент6 2 7 2 2 3" xfId="27457"/>
    <cellStyle name="20% - Акцент6 2 7 2 2 3 2" xfId="27458"/>
    <cellStyle name="20% - Акцент6 2 7 2 2 4" xfId="27459"/>
    <cellStyle name="20% - Акцент6 2 7 2 2 5" xfId="27460"/>
    <cellStyle name="20% - Акцент6 2 7 2 2 6" xfId="27461"/>
    <cellStyle name="20% - Акцент6 2 7 2 2 7" xfId="27462"/>
    <cellStyle name="20% - Акцент6 2 7 2 2 8" xfId="27463"/>
    <cellStyle name="20% - Акцент6 2 7 2 2 9" xfId="27464"/>
    <cellStyle name="20% - Акцент6 2 7 2 3" xfId="27465"/>
    <cellStyle name="20% - Акцент6 2 7 2 3 2" xfId="27466"/>
    <cellStyle name="20% - Акцент6 2 7 2 3 2 2" xfId="27467"/>
    <cellStyle name="20% - Акцент6 2 7 2 3 3" xfId="27468"/>
    <cellStyle name="20% - Акцент6 2 7 2 3 4" xfId="27469"/>
    <cellStyle name="20% - Акцент6 2 7 2 3 5" xfId="27470"/>
    <cellStyle name="20% - Акцент6 2 7 2 3 6" xfId="27471"/>
    <cellStyle name="20% - Акцент6 2 7 2 3 7" xfId="27472"/>
    <cellStyle name="20% - Акцент6 2 7 2 4" xfId="27473"/>
    <cellStyle name="20% - Акцент6 2 7 2 4 2" xfId="27474"/>
    <cellStyle name="20% - Акцент6 2 7 2 5" xfId="27475"/>
    <cellStyle name="20% - Акцент6 2 7 2 6" xfId="27476"/>
    <cellStyle name="20% - Акцент6 2 7 2 7" xfId="27477"/>
    <cellStyle name="20% - Акцент6 2 7 2 8" xfId="27478"/>
    <cellStyle name="20% - Акцент6 2 7 2 9" xfId="27479"/>
    <cellStyle name="20% - Акцент6 2 7 3" xfId="27480"/>
    <cellStyle name="20% - Акцент6 2 7 3 10" xfId="27481"/>
    <cellStyle name="20% - Акцент6 2 7 3 2" xfId="27482"/>
    <cellStyle name="20% - Акцент6 2 7 3 2 2" xfId="27483"/>
    <cellStyle name="20% - Акцент6 2 7 3 2 2 2" xfId="27484"/>
    <cellStyle name="20% - Акцент6 2 7 3 2 2 2 2" xfId="27485"/>
    <cellStyle name="20% - Акцент6 2 7 3 2 2 3" xfId="27486"/>
    <cellStyle name="20% - Акцент6 2 7 3 2 2 4" xfId="27487"/>
    <cellStyle name="20% - Акцент6 2 7 3 2 2 5" xfId="27488"/>
    <cellStyle name="20% - Акцент6 2 7 3 2 2 6" xfId="27489"/>
    <cellStyle name="20% - Акцент6 2 7 3 2 2 7" xfId="27490"/>
    <cellStyle name="20% - Акцент6 2 7 3 2 3" xfId="27491"/>
    <cellStyle name="20% - Акцент6 2 7 3 2 3 2" xfId="27492"/>
    <cellStyle name="20% - Акцент6 2 7 3 2 4" xfId="27493"/>
    <cellStyle name="20% - Акцент6 2 7 3 2 5" xfId="27494"/>
    <cellStyle name="20% - Акцент6 2 7 3 2 6" xfId="27495"/>
    <cellStyle name="20% - Акцент6 2 7 3 2 7" xfId="27496"/>
    <cellStyle name="20% - Акцент6 2 7 3 2 8" xfId="27497"/>
    <cellStyle name="20% - Акцент6 2 7 3 2 9" xfId="27498"/>
    <cellStyle name="20% - Акцент6 2 7 3 3" xfId="27499"/>
    <cellStyle name="20% - Акцент6 2 7 3 3 2" xfId="27500"/>
    <cellStyle name="20% - Акцент6 2 7 3 3 2 2" xfId="27501"/>
    <cellStyle name="20% - Акцент6 2 7 3 3 3" xfId="27502"/>
    <cellStyle name="20% - Акцент6 2 7 3 3 4" xfId="27503"/>
    <cellStyle name="20% - Акцент6 2 7 3 3 5" xfId="27504"/>
    <cellStyle name="20% - Акцент6 2 7 3 3 6" xfId="27505"/>
    <cellStyle name="20% - Акцент6 2 7 3 3 7" xfId="27506"/>
    <cellStyle name="20% - Акцент6 2 7 3 4" xfId="27507"/>
    <cellStyle name="20% - Акцент6 2 7 3 4 2" xfId="27508"/>
    <cellStyle name="20% - Акцент6 2 7 3 5" xfId="27509"/>
    <cellStyle name="20% - Акцент6 2 7 3 6" xfId="27510"/>
    <cellStyle name="20% - Акцент6 2 7 3 7" xfId="27511"/>
    <cellStyle name="20% - Акцент6 2 7 3 8" xfId="27512"/>
    <cellStyle name="20% - Акцент6 2 7 3 9" xfId="27513"/>
    <cellStyle name="20% - Акцент6 2 7 4" xfId="27514"/>
    <cellStyle name="20% - Акцент6 2 7 4 2" xfId="27515"/>
    <cellStyle name="20% - Акцент6 2 7 4 2 2" xfId="27516"/>
    <cellStyle name="20% - Акцент6 2 7 4 2 2 2" xfId="27517"/>
    <cellStyle name="20% - Акцент6 2 7 4 2 3" xfId="27518"/>
    <cellStyle name="20% - Акцент6 2 7 4 2 4" xfId="27519"/>
    <cellStyle name="20% - Акцент6 2 7 4 2 5" xfId="27520"/>
    <cellStyle name="20% - Акцент6 2 7 4 2 6" xfId="27521"/>
    <cellStyle name="20% - Акцент6 2 7 4 2 7" xfId="27522"/>
    <cellStyle name="20% - Акцент6 2 7 4 3" xfId="27523"/>
    <cellStyle name="20% - Акцент6 2 7 4 3 2" xfId="27524"/>
    <cellStyle name="20% - Акцент6 2 7 4 4" xfId="27525"/>
    <cellStyle name="20% - Акцент6 2 7 4 5" xfId="27526"/>
    <cellStyle name="20% - Акцент6 2 7 4 6" xfId="27527"/>
    <cellStyle name="20% - Акцент6 2 7 4 7" xfId="27528"/>
    <cellStyle name="20% - Акцент6 2 7 4 8" xfId="27529"/>
    <cellStyle name="20% - Акцент6 2 7 4 9" xfId="27530"/>
    <cellStyle name="20% - Акцент6 2 7 5" xfId="27531"/>
    <cellStyle name="20% - Акцент6 2 7 5 2" xfId="27532"/>
    <cellStyle name="20% - Акцент6 2 7 5 2 2" xfId="27533"/>
    <cellStyle name="20% - Акцент6 2 7 5 2 2 2" xfId="27534"/>
    <cellStyle name="20% - Акцент6 2 7 5 2 3" xfId="27535"/>
    <cellStyle name="20% - Акцент6 2 7 5 2 4" xfId="27536"/>
    <cellStyle name="20% - Акцент6 2 7 5 2 5" xfId="27537"/>
    <cellStyle name="20% - Акцент6 2 7 5 2 6" xfId="27538"/>
    <cellStyle name="20% - Акцент6 2 7 5 2 7" xfId="27539"/>
    <cellStyle name="20% - Акцент6 2 7 5 3" xfId="27540"/>
    <cellStyle name="20% - Акцент6 2 7 5 3 2" xfId="27541"/>
    <cellStyle name="20% - Акцент6 2 7 5 4" xfId="27542"/>
    <cellStyle name="20% - Акцент6 2 7 5 5" xfId="27543"/>
    <cellStyle name="20% - Акцент6 2 7 5 6" xfId="27544"/>
    <cellStyle name="20% - Акцент6 2 7 5 7" xfId="27545"/>
    <cellStyle name="20% - Акцент6 2 7 5 8" xfId="27546"/>
    <cellStyle name="20% - Акцент6 2 7 5 9" xfId="27547"/>
    <cellStyle name="20% - Акцент6 2 7 6" xfId="27548"/>
    <cellStyle name="20% - Акцент6 2 7 6 2" xfId="27549"/>
    <cellStyle name="20% - Акцент6 2 7 6 2 2" xfId="27550"/>
    <cellStyle name="20% - Акцент6 2 7 6 3" xfId="27551"/>
    <cellStyle name="20% - Акцент6 2 7 6 4" xfId="27552"/>
    <cellStyle name="20% - Акцент6 2 7 6 5" xfId="27553"/>
    <cellStyle name="20% - Акцент6 2 7 6 6" xfId="27554"/>
    <cellStyle name="20% - Акцент6 2 7 6 7" xfId="27555"/>
    <cellStyle name="20% - Акцент6 2 7 7" xfId="27556"/>
    <cellStyle name="20% - Акцент6 2 7 7 2" xfId="27557"/>
    <cellStyle name="20% - Акцент6 2 7 8" xfId="27558"/>
    <cellStyle name="20% - Акцент6 2 7 9" xfId="27559"/>
    <cellStyle name="20% - Акцент6 2 8" xfId="27560"/>
    <cellStyle name="20% - Акцент6 2 8 10" xfId="27561"/>
    <cellStyle name="20% - Акцент6 2 8 11" xfId="27562"/>
    <cellStyle name="20% - Акцент6 2 8 12" xfId="27563"/>
    <cellStyle name="20% - Акцент6 2 8 13" xfId="27564"/>
    <cellStyle name="20% - Акцент6 2 8 2" xfId="27565"/>
    <cellStyle name="20% - Акцент6 2 8 2 10" xfId="27566"/>
    <cellStyle name="20% - Акцент6 2 8 2 2" xfId="27567"/>
    <cellStyle name="20% - Акцент6 2 8 2 2 2" xfId="27568"/>
    <cellStyle name="20% - Акцент6 2 8 2 2 2 2" xfId="27569"/>
    <cellStyle name="20% - Акцент6 2 8 2 2 2 2 2" xfId="27570"/>
    <cellStyle name="20% - Акцент6 2 8 2 2 2 3" xfId="27571"/>
    <cellStyle name="20% - Акцент6 2 8 2 2 2 4" xfId="27572"/>
    <cellStyle name="20% - Акцент6 2 8 2 2 2 5" xfId="27573"/>
    <cellStyle name="20% - Акцент6 2 8 2 2 2 6" xfId="27574"/>
    <cellStyle name="20% - Акцент6 2 8 2 2 2 7" xfId="27575"/>
    <cellStyle name="20% - Акцент6 2 8 2 2 3" xfId="27576"/>
    <cellStyle name="20% - Акцент6 2 8 2 2 3 2" xfId="27577"/>
    <cellStyle name="20% - Акцент6 2 8 2 2 4" xfId="27578"/>
    <cellStyle name="20% - Акцент6 2 8 2 2 5" xfId="27579"/>
    <cellStyle name="20% - Акцент6 2 8 2 2 6" xfId="27580"/>
    <cellStyle name="20% - Акцент6 2 8 2 2 7" xfId="27581"/>
    <cellStyle name="20% - Акцент6 2 8 2 2 8" xfId="27582"/>
    <cellStyle name="20% - Акцент6 2 8 2 2 9" xfId="27583"/>
    <cellStyle name="20% - Акцент6 2 8 2 3" xfId="27584"/>
    <cellStyle name="20% - Акцент6 2 8 2 3 2" xfId="27585"/>
    <cellStyle name="20% - Акцент6 2 8 2 3 2 2" xfId="27586"/>
    <cellStyle name="20% - Акцент6 2 8 2 3 3" xfId="27587"/>
    <cellStyle name="20% - Акцент6 2 8 2 3 4" xfId="27588"/>
    <cellStyle name="20% - Акцент6 2 8 2 3 5" xfId="27589"/>
    <cellStyle name="20% - Акцент6 2 8 2 3 6" xfId="27590"/>
    <cellStyle name="20% - Акцент6 2 8 2 3 7" xfId="27591"/>
    <cellStyle name="20% - Акцент6 2 8 2 4" xfId="27592"/>
    <cellStyle name="20% - Акцент6 2 8 2 4 2" xfId="27593"/>
    <cellStyle name="20% - Акцент6 2 8 2 5" xfId="27594"/>
    <cellStyle name="20% - Акцент6 2 8 2 6" xfId="27595"/>
    <cellStyle name="20% - Акцент6 2 8 2 7" xfId="27596"/>
    <cellStyle name="20% - Акцент6 2 8 2 8" xfId="27597"/>
    <cellStyle name="20% - Акцент6 2 8 2 9" xfId="27598"/>
    <cellStyle name="20% - Акцент6 2 8 3" xfId="27599"/>
    <cellStyle name="20% - Акцент6 2 8 3 10" xfId="27600"/>
    <cellStyle name="20% - Акцент6 2 8 3 2" xfId="27601"/>
    <cellStyle name="20% - Акцент6 2 8 3 2 2" xfId="27602"/>
    <cellStyle name="20% - Акцент6 2 8 3 2 2 2" xfId="27603"/>
    <cellStyle name="20% - Акцент6 2 8 3 2 2 2 2" xfId="27604"/>
    <cellStyle name="20% - Акцент6 2 8 3 2 2 3" xfId="27605"/>
    <cellStyle name="20% - Акцент6 2 8 3 2 2 4" xfId="27606"/>
    <cellStyle name="20% - Акцент6 2 8 3 2 2 5" xfId="27607"/>
    <cellStyle name="20% - Акцент6 2 8 3 2 2 6" xfId="27608"/>
    <cellStyle name="20% - Акцент6 2 8 3 2 2 7" xfId="27609"/>
    <cellStyle name="20% - Акцент6 2 8 3 2 3" xfId="27610"/>
    <cellStyle name="20% - Акцент6 2 8 3 2 3 2" xfId="27611"/>
    <cellStyle name="20% - Акцент6 2 8 3 2 4" xfId="27612"/>
    <cellStyle name="20% - Акцент6 2 8 3 2 5" xfId="27613"/>
    <cellStyle name="20% - Акцент6 2 8 3 2 6" xfId="27614"/>
    <cellStyle name="20% - Акцент6 2 8 3 2 7" xfId="27615"/>
    <cellStyle name="20% - Акцент6 2 8 3 2 8" xfId="27616"/>
    <cellStyle name="20% - Акцент6 2 8 3 2 9" xfId="27617"/>
    <cellStyle name="20% - Акцент6 2 8 3 3" xfId="27618"/>
    <cellStyle name="20% - Акцент6 2 8 3 3 2" xfId="27619"/>
    <cellStyle name="20% - Акцент6 2 8 3 3 2 2" xfId="27620"/>
    <cellStyle name="20% - Акцент6 2 8 3 3 3" xfId="27621"/>
    <cellStyle name="20% - Акцент6 2 8 3 3 4" xfId="27622"/>
    <cellStyle name="20% - Акцент6 2 8 3 3 5" xfId="27623"/>
    <cellStyle name="20% - Акцент6 2 8 3 3 6" xfId="27624"/>
    <cellStyle name="20% - Акцент6 2 8 3 3 7" xfId="27625"/>
    <cellStyle name="20% - Акцент6 2 8 3 4" xfId="27626"/>
    <cellStyle name="20% - Акцент6 2 8 3 4 2" xfId="27627"/>
    <cellStyle name="20% - Акцент6 2 8 3 5" xfId="27628"/>
    <cellStyle name="20% - Акцент6 2 8 3 6" xfId="27629"/>
    <cellStyle name="20% - Акцент6 2 8 3 7" xfId="27630"/>
    <cellStyle name="20% - Акцент6 2 8 3 8" xfId="27631"/>
    <cellStyle name="20% - Акцент6 2 8 3 9" xfId="27632"/>
    <cellStyle name="20% - Акцент6 2 8 4" xfId="27633"/>
    <cellStyle name="20% - Акцент6 2 8 4 2" xfId="27634"/>
    <cellStyle name="20% - Акцент6 2 8 4 2 2" xfId="27635"/>
    <cellStyle name="20% - Акцент6 2 8 4 2 2 2" xfId="27636"/>
    <cellStyle name="20% - Акцент6 2 8 4 2 3" xfId="27637"/>
    <cellStyle name="20% - Акцент6 2 8 4 2 4" xfId="27638"/>
    <cellStyle name="20% - Акцент6 2 8 4 2 5" xfId="27639"/>
    <cellStyle name="20% - Акцент6 2 8 4 2 6" xfId="27640"/>
    <cellStyle name="20% - Акцент6 2 8 4 2 7" xfId="27641"/>
    <cellStyle name="20% - Акцент6 2 8 4 3" xfId="27642"/>
    <cellStyle name="20% - Акцент6 2 8 4 3 2" xfId="27643"/>
    <cellStyle name="20% - Акцент6 2 8 4 4" xfId="27644"/>
    <cellStyle name="20% - Акцент6 2 8 4 5" xfId="27645"/>
    <cellStyle name="20% - Акцент6 2 8 4 6" xfId="27646"/>
    <cellStyle name="20% - Акцент6 2 8 4 7" xfId="27647"/>
    <cellStyle name="20% - Акцент6 2 8 4 8" xfId="27648"/>
    <cellStyle name="20% - Акцент6 2 8 4 9" xfId="27649"/>
    <cellStyle name="20% - Акцент6 2 8 5" xfId="27650"/>
    <cellStyle name="20% - Акцент6 2 8 5 2" xfId="27651"/>
    <cellStyle name="20% - Акцент6 2 8 5 2 2" xfId="27652"/>
    <cellStyle name="20% - Акцент6 2 8 5 2 2 2" xfId="27653"/>
    <cellStyle name="20% - Акцент6 2 8 5 2 3" xfId="27654"/>
    <cellStyle name="20% - Акцент6 2 8 5 2 4" xfId="27655"/>
    <cellStyle name="20% - Акцент6 2 8 5 2 5" xfId="27656"/>
    <cellStyle name="20% - Акцент6 2 8 5 2 6" xfId="27657"/>
    <cellStyle name="20% - Акцент6 2 8 5 2 7" xfId="27658"/>
    <cellStyle name="20% - Акцент6 2 8 5 3" xfId="27659"/>
    <cellStyle name="20% - Акцент6 2 8 5 3 2" xfId="27660"/>
    <cellStyle name="20% - Акцент6 2 8 5 4" xfId="27661"/>
    <cellStyle name="20% - Акцент6 2 8 5 5" xfId="27662"/>
    <cellStyle name="20% - Акцент6 2 8 5 6" xfId="27663"/>
    <cellStyle name="20% - Акцент6 2 8 5 7" xfId="27664"/>
    <cellStyle name="20% - Акцент6 2 8 5 8" xfId="27665"/>
    <cellStyle name="20% - Акцент6 2 8 5 9" xfId="27666"/>
    <cellStyle name="20% - Акцент6 2 8 6" xfId="27667"/>
    <cellStyle name="20% - Акцент6 2 8 6 2" xfId="27668"/>
    <cellStyle name="20% - Акцент6 2 8 6 2 2" xfId="27669"/>
    <cellStyle name="20% - Акцент6 2 8 6 3" xfId="27670"/>
    <cellStyle name="20% - Акцент6 2 8 6 4" xfId="27671"/>
    <cellStyle name="20% - Акцент6 2 8 6 5" xfId="27672"/>
    <cellStyle name="20% - Акцент6 2 8 6 6" xfId="27673"/>
    <cellStyle name="20% - Акцент6 2 8 6 7" xfId="27674"/>
    <cellStyle name="20% - Акцент6 2 8 7" xfId="27675"/>
    <cellStyle name="20% - Акцент6 2 8 7 2" xfId="27676"/>
    <cellStyle name="20% - Акцент6 2 8 8" xfId="27677"/>
    <cellStyle name="20% - Акцент6 2 8 9" xfId="27678"/>
    <cellStyle name="20% - Акцент6 2 9" xfId="27679"/>
    <cellStyle name="20% - Акцент6 2 9 10" xfId="27680"/>
    <cellStyle name="20% - Акцент6 2 9 2" xfId="27681"/>
    <cellStyle name="20% - Акцент6 2 9 2 2" xfId="27682"/>
    <cellStyle name="20% - Акцент6 2 9 2 2 2" xfId="27683"/>
    <cellStyle name="20% - Акцент6 2 9 2 2 2 2" xfId="27684"/>
    <cellStyle name="20% - Акцент6 2 9 2 2 3" xfId="27685"/>
    <cellStyle name="20% - Акцент6 2 9 2 2 4" xfId="27686"/>
    <cellStyle name="20% - Акцент6 2 9 2 2 5" xfId="27687"/>
    <cellStyle name="20% - Акцент6 2 9 2 2 6" xfId="27688"/>
    <cellStyle name="20% - Акцент6 2 9 2 2 7" xfId="27689"/>
    <cellStyle name="20% - Акцент6 2 9 2 3" xfId="27690"/>
    <cellStyle name="20% - Акцент6 2 9 2 3 2" xfId="27691"/>
    <cellStyle name="20% - Акцент6 2 9 2 4" xfId="27692"/>
    <cellStyle name="20% - Акцент6 2 9 2 5" xfId="27693"/>
    <cellStyle name="20% - Акцент6 2 9 2 6" xfId="27694"/>
    <cellStyle name="20% - Акцент6 2 9 2 7" xfId="27695"/>
    <cellStyle name="20% - Акцент6 2 9 2 8" xfId="27696"/>
    <cellStyle name="20% - Акцент6 2 9 2 9" xfId="27697"/>
    <cellStyle name="20% - Акцент6 2 9 3" xfId="27698"/>
    <cellStyle name="20% - Акцент6 2 9 3 2" xfId="27699"/>
    <cellStyle name="20% - Акцент6 2 9 3 2 2" xfId="27700"/>
    <cellStyle name="20% - Акцент6 2 9 3 3" xfId="27701"/>
    <cellStyle name="20% - Акцент6 2 9 3 4" xfId="27702"/>
    <cellStyle name="20% - Акцент6 2 9 3 5" xfId="27703"/>
    <cellStyle name="20% - Акцент6 2 9 3 6" xfId="27704"/>
    <cellStyle name="20% - Акцент6 2 9 3 7" xfId="27705"/>
    <cellStyle name="20% - Акцент6 2 9 4" xfId="27706"/>
    <cellStyle name="20% - Акцент6 2 9 4 2" xfId="27707"/>
    <cellStyle name="20% - Акцент6 2 9 5" xfId="27708"/>
    <cellStyle name="20% - Акцент6 2 9 6" xfId="27709"/>
    <cellStyle name="20% - Акцент6 2 9 7" xfId="27710"/>
    <cellStyle name="20% - Акцент6 2 9 8" xfId="27711"/>
    <cellStyle name="20% - Акцент6 2 9 9" xfId="27712"/>
    <cellStyle name="20% - Акцент6 3" xfId="27713"/>
    <cellStyle name="20% - Акцент6 3 2" xfId="27714"/>
    <cellStyle name="20% - Акцент6 3 2 2" xfId="27715"/>
    <cellStyle name="20% - Акцент6 3 2 2 10" xfId="27716"/>
    <cellStyle name="20% - Акцент6 3 2 2 11" xfId="27717"/>
    <cellStyle name="20% - Акцент6 3 2 2 2" xfId="27718"/>
    <cellStyle name="20% - Акцент6 3 2 2 2 10" xfId="27719"/>
    <cellStyle name="20% - Акцент6 3 2 2 2 2" xfId="27720"/>
    <cellStyle name="20% - Акцент6 3 2 2 2 2 2" xfId="27721"/>
    <cellStyle name="20% - Акцент6 3 2 2 2 2 2 2" xfId="27722"/>
    <cellStyle name="20% - Акцент6 3 2 2 2 2 2 3" xfId="27723"/>
    <cellStyle name="20% - Акцент6 3 2 2 2 2 3" xfId="27724"/>
    <cellStyle name="20% - Акцент6 3 2 2 2 2 4" xfId="27725"/>
    <cellStyle name="20% - Акцент6 3 2 2 2 2 5" xfId="27726"/>
    <cellStyle name="20% - Акцент6 3 2 2 2 2 6" xfId="27727"/>
    <cellStyle name="20% - Акцент6 3 2 2 2 2 7" xfId="27728"/>
    <cellStyle name="20% - Акцент6 3 2 2 2 3" xfId="27729"/>
    <cellStyle name="20% - Акцент6 3 2 2 2 3 2" xfId="27730"/>
    <cellStyle name="20% - Акцент6 3 2 2 2 3 2 2" xfId="27731"/>
    <cellStyle name="20% - Акцент6 3 2 2 2 3 2 3" xfId="27732"/>
    <cellStyle name="20% - Акцент6 3 2 2 2 3 3" xfId="27733"/>
    <cellStyle name="20% - Акцент6 3 2 2 2 3 4" xfId="27734"/>
    <cellStyle name="20% - Акцент6 3 2 2 2 3 5" xfId="27735"/>
    <cellStyle name="20% - Акцент6 3 2 2 2 3 6" xfId="27736"/>
    <cellStyle name="20% - Акцент6 3 2 2 2 3 7" xfId="27737"/>
    <cellStyle name="20% - Акцент6 3 2 2 2 4" xfId="27738"/>
    <cellStyle name="20% - Акцент6 3 2 2 2 4 2" xfId="27739"/>
    <cellStyle name="20% - Акцент6 3 2 2 2 4 3" xfId="27740"/>
    <cellStyle name="20% - Акцент6 3 2 2 2 5" xfId="27741"/>
    <cellStyle name="20% - Акцент6 3 2 2 2 6" xfId="27742"/>
    <cellStyle name="20% - Акцент6 3 2 2 2 7" xfId="27743"/>
    <cellStyle name="20% - Акцент6 3 2 2 2 8" xfId="27744"/>
    <cellStyle name="20% - Акцент6 3 2 2 2 9" xfId="27745"/>
    <cellStyle name="20% - Акцент6 3 2 2 3" xfId="27746"/>
    <cellStyle name="20% - Акцент6 3 2 2 3 2" xfId="27747"/>
    <cellStyle name="20% - Акцент6 3 2 2 3 2 2" xfId="27748"/>
    <cellStyle name="20% - Акцент6 3 2 2 3 2 3" xfId="27749"/>
    <cellStyle name="20% - Акцент6 3 2 2 3 3" xfId="27750"/>
    <cellStyle name="20% - Акцент6 3 2 2 3 4" xfId="27751"/>
    <cellStyle name="20% - Акцент6 3 2 2 3 5" xfId="27752"/>
    <cellStyle name="20% - Акцент6 3 2 2 3 6" xfId="27753"/>
    <cellStyle name="20% - Акцент6 3 2 2 3 7" xfId="27754"/>
    <cellStyle name="20% - Акцент6 3 2 2 4" xfId="27755"/>
    <cellStyle name="20% - Акцент6 3 2 2 4 2" xfId="27756"/>
    <cellStyle name="20% - Акцент6 3 2 2 4 2 2" xfId="27757"/>
    <cellStyle name="20% - Акцент6 3 2 2 4 2 3" xfId="27758"/>
    <cellStyle name="20% - Акцент6 3 2 2 4 3" xfId="27759"/>
    <cellStyle name="20% - Акцент6 3 2 2 4 4" xfId="27760"/>
    <cellStyle name="20% - Акцент6 3 2 2 4 5" xfId="27761"/>
    <cellStyle name="20% - Акцент6 3 2 2 4 6" xfId="27762"/>
    <cellStyle name="20% - Акцент6 3 2 2 4 7" xfId="27763"/>
    <cellStyle name="20% - Акцент6 3 2 2 5" xfId="27764"/>
    <cellStyle name="20% - Акцент6 3 2 2 5 2" xfId="27765"/>
    <cellStyle name="20% - Акцент6 3 2 2 5 3" xfId="27766"/>
    <cellStyle name="20% - Акцент6 3 2 2 6" xfId="27767"/>
    <cellStyle name="20% - Акцент6 3 2 2 7" xfId="27768"/>
    <cellStyle name="20% - Акцент6 3 2 2 8" xfId="27769"/>
    <cellStyle name="20% - Акцент6 3 2 2 9" xfId="27770"/>
    <cellStyle name="20% - Акцент6 3 2 3" xfId="27771"/>
    <cellStyle name="20% - Акцент6 3 2 3 10" xfId="27772"/>
    <cellStyle name="20% - Акцент6 3 2 3 11" xfId="27773"/>
    <cellStyle name="20% - Акцент6 3 2 3 2" xfId="27774"/>
    <cellStyle name="20% - Акцент6 3 2 3 2 2" xfId="27775"/>
    <cellStyle name="20% - Акцент6 3 2 3 2 2 2" xfId="27776"/>
    <cellStyle name="20% - Акцент6 3 2 3 2 2 2 2" xfId="27777"/>
    <cellStyle name="20% - Акцент6 3 2 3 2 2 3" xfId="27778"/>
    <cellStyle name="20% - Акцент6 3 2 3 2 2 4" xfId="27779"/>
    <cellStyle name="20% - Акцент6 3 2 3 2 2 5" xfId="27780"/>
    <cellStyle name="20% - Акцент6 3 2 3 2 2 6" xfId="27781"/>
    <cellStyle name="20% - Акцент6 3 2 3 2 2 7" xfId="27782"/>
    <cellStyle name="20% - Акцент6 3 2 3 2 3" xfId="27783"/>
    <cellStyle name="20% - Акцент6 3 2 3 2 3 2" xfId="27784"/>
    <cellStyle name="20% - Акцент6 3 2 3 2 4" xfId="27785"/>
    <cellStyle name="20% - Акцент6 3 2 3 2 5" xfId="27786"/>
    <cellStyle name="20% - Акцент6 3 2 3 2 6" xfId="27787"/>
    <cellStyle name="20% - Акцент6 3 2 3 2 7" xfId="27788"/>
    <cellStyle name="20% - Акцент6 3 2 3 2 8" xfId="27789"/>
    <cellStyle name="20% - Акцент6 3 2 3 2 9" xfId="27790"/>
    <cellStyle name="20% - Акцент6 3 2 3 3" xfId="27791"/>
    <cellStyle name="20% - Акцент6 3 2 3 3 2" xfId="27792"/>
    <cellStyle name="20% - Акцент6 3 2 3 3 2 2" xfId="27793"/>
    <cellStyle name="20% - Акцент6 3 2 3 3 2 3" xfId="27794"/>
    <cellStyle name="20% - Акцент6 3 2 3 3 3" xfId="27795"/>
    <cellStyle name="20% - Акцент6 3 2 3 3 4" xfId="27796"/>
    <cellStyle name="20% - Акцент6 3 2 3 3 5" xfId="27797"/>
    <cellStyle name="20% - Акцент6 3 2 3 3 6" xfId="27798"/>
    <cellStyle name="20% - Акцент6 3 2 3 3 7" xfId="27799"/>
    <cellStyle name="20% - Акцент6 3 2 3 4" xfId="27800"/>
    <cellStyle name="20% - Акцент6 3 2 3 4 2" xfId="27801"/>
    <cellStyle name="20% - Акцент6 3 2 3 4 2 2" xfId="27802"/>
    <cellStyle name="20% - Акцент6 3 2 3 4 2 3" xfId="27803"/>
    <cellStyle name="20% - Акцент6 3 2 3 4 3" xfId="27804"/>
    <cellStyle name="20% - Акцент6 3 2 3 4 4" xfId="27805"/>
    <cellStyle name="20% - Акцент6 3 2 3 4 5" xfId="27806"/>
    <cellStyle name="20% - Акцент6 3 2 3 4 6" xfId="27807"/>
    <cellStyle name="20% - Акцент6 3 2 3 4 7" xfId="27808"/>
    <cellStyle name="20% - Акцент6 3 2 3 5" xfId="27809"/>
    <cellStyle name="20% - Акцент6 3 2 3 5 2" xfId="27810"/>
    <cellStyle name="20% - Акцент6 3 2 3 5 3" xfId="27811"/>
    <cellStyle name="20% - Акцент6 3 2 3 6" xfId="27812"/>
    <cellStyle name="20% - Акцент6 3 2 3 7" xfId="27813"/>
    <cellStyle name="20% - Акцент6 3 2 3 8" xfId="27814"/>
    <cellStyle name="20% - Акцент6 3 2 3 9" xfId="27815"/>
    <cellStyle name="20% - Акцент6 3 2 4" xfId="27816"/>
    <cellStyle name="20% - Акцент6 3 2 4 2" xfId="27817"/>
    <cellStyle name="20% - Акцент6 3 2 4 2 2" xfId="27818"/>
    <cellStyle name="20% - Акцент6 3 2 4 2 2 2" xfId="27819"/>
    <cellStyle name="20% - Акцент6 3 2 4 2 3" xfId="27820"/>
    <cellStyle name="20% - Акцент6 3 2 4 2 4" xfId="27821"/>
    <cellStyle name="20% - Акцент6 3 2 4 2 5" xfId="27822"/>
    <cellStyle name="20% - Акцент6 3 2 4 2 6" xfId="27823"/>
    <cellStyle name="20% - Акцент6 3 2 4 2 7" xfId="27824"/>
    <cellStyle name="20% - Акцент6 3 2 4 3" xfId="27825"/>
    <cellStyle name="20% - Акцент6 3 2 4 3 2" xfId="27826"/>
    <cellStyle name="20% - Акцент6 3 2 4 4" xfId="27827"/>
    <cellStyle name="20% - Акцент6 3 2 4 5" xfId="27828"/>
    <cellStyle name="20% - Акцент6 3 2 4 6" xfId="27829"/>
    <cellStyle name="20% - Акцент6 3 2 4 7" xfId="27830"/>
    <cellStyle name="20% - Акцент6 3 2 4 8" xfId="27831"/>
    <cellStyle name="20% - Акцент6 3 2 4 9" xfId="27832"/>
    <cellStyle name="20% - Акцент6 3 2 5" xfId="27833"/>
    <cellStyle name="20% - Акцент6 3 2 6" xfId="27834"/>
    <cellStyle name="20% - Акцент6 3 2 6 2" xfId="27835"/>
    <cellStyle name="20% - Акцент6 3 2 6 2 2" xfId="27836"/>
    <cellStyle name="20% - Акцент6 3 2 6 2 3" xfId="27837"/>
    <cellStyle name="20% - Акцент6 3 2 6 3" xfId="27838"/>
    <cellStyle name="20% - Акцент6 3 2 6 4" xfId="27839"/>
    <cellStyle name="20% - Акцент6 3 2 6 5" xfId="27840"/>
    <cellStyle name="20% - Акцент6 3 2 6 6" xfId="27841"/>
    <cellStyle name="20% - Акцент6 3 2 6 7" xfId="27842"/>
    <cellStyle name="20% - Акцент6 3 2 7" xfId="27843"/>
    <cellStyle name="20% - Акцент6 3 2 8" xfId="27844"/>
    <cellStyle name="20% - Акцент6 3 3" xfId="27845"/>
    <cellStyle name="20% - Акцент6 3 3 10" xfId="27846"/>
    <cellStyle name="20% - Акцент6 3 3 11" xfId="27847"/>
    <cellStyle name="20% - Акцент6 3 3 2" xfId="27848"/>
    <cellStyle name="20% - Акцент6 3 3 2 10" xfId="27849"/>
    <cellStyle name="20% - Акцент6 3 3 2 2" xfId="27850"/>
    <cellStyle name="20% - Акцент6 3 3 2 2 2" xfId="27851"/>
    <cellStyle name="20% - Акцент6 3 3 2 2 2 2" xfId="27852"/>
    <cellStyle name="20% - Акцент6 3 3 2 2 2 3" xfId="27853"/>
    <cellStyle name="20% - Акцент6 3 3 2 2 3" xfId="27854"/>
    <cellStyle name="20% - Акцент6 3 3 2 2 4" xfId="27855"/>
    <cellStyle name="20% - Акцент6 3 3 2 2 5" xfId="27856"/>
    <cellStyle name="20% - Акцент6 3 3 2 2 6" xfId="27857"/>
    <cellStyle name="20% - Акцент6 3 3 2 2 7" xfId="27858"/>
    <cellStyle name="20% - Акцент6 3 3 2 3" xfId="27859"/>
    <cellStyle name="20% - Акцент6 3 3 2 3 2" xfId="27860"/>
    <cellStyle name="20% - Акцент6 3 3 2 3 2 2" xfId="27861"/>
    <cellStyle name="20% - Акцент6 3 3 2 3 2 3" xfId="27862"/>
    <cellStyle name="20% - Акцент6 3 3 2 3 3" xfId="27863"/>
    <cellStyle name="20% - Акцент6 3 3 2 3 4" xfId="27864"/>
    <cellStyle name="20% - Акцент6 3 3 2 3 5" xfId="27865"/>
    <cellStyle name="20% - Акцент6 3 3 2 3 6" xfId="27866"/>
    <cellStyle name="20% - Акцент6 3 3 2 3 7" xfId="27867"/>
    <cellStyle name="20% - Акцент6 3 3 2 4" xfId="27868"/>
    <cellStyle name="20% - Акцент6 3 3 2 4 2" xfId="27869"/>
    <cellStyle name="20% - Акцент6 3 3 2 4 3" xfId="27870"/>
    <cellStyle name="20% - Акцент6 3 3 2 5" xfId="27871"/>
    <cellStyle name="20% - Акцент6 3 3 2 6" xfId="27872"/>
    <cellStyle name="20% - Акцент6 3 3 2 7" xfId="27873"/>
    <cellStyle name="20% - Акцент6 3 3 2 8" xfId="27874"/>
    <cellStyle name="20% - Акцент6 3 3 2 9" xfId="27875"/>
    <cellStyle name="20% - Акцент6 3 3 3" xfId="27876"/>
    <cellStyle name="20% - Акцент6 3 3 3 2" xfId="27877"/>
    <cellStyle name="20% - Акцент6 3 3 3 2 2" xfId="27878"/>
    <cellStyle name="20% - Акцент6 3 3 3 2 3" xfId="27879"/>
    <cellStyle name="20% - Акцент6 3 3 3 3" xfId="27880"/>
    <cellStyle name="20% - Акцент6 3 3 3 4" xfId="27881"/>
    <cellStyle name="20% - Акцент6 3 3 3 5" xfId="27882"/>
    <cellStyle name="20% - Акцент6 3 3 3 6" xfId="27883"/>
    <cellStyle name="20% - Акцент6 3 3 3 7" xfId="27884"/>
    <cellStyle name="20% - Акцент6 3 3 4" xfId="27885"/>
    <cellStyle name="20% - Акцент6 3 3 4 2" xfId="27886"/>
    <cellStyle name="20% - Акцент6 3 3 4 2 2" xfId="27887"/>
    <cellStyle name="20% - Акцент6 3 3 4 2 3" xfId="27888"/>
    <cellStyle name="20% - Акцент6 3 3 4 3" xfId="27889"/>
    <cellStyle name="20% - Акцент6 3 3 4 4" xfId="27890"/>
    <cellStyle name="20% - Акцент6 3 3 4 5" xfId="27891"/>
    <cellStyle name="20% - Акцент6 3 3 4 6" xfId="27892"/>
    <cellStyle name="20% - Акцент6 3 3 4 7" xfId="27893"/>
    <cellStyle name="20% - Акцент6 3 3 5" xfId="27894"/>
    <cellStyle name="20% - Акцент6 3 3 5 2" xfId="27895"/>
    <cellStyle name="20% - Акцент6 3 3 5 3" xfId="27896"/>
    <cellStyle name="20% - Акцент6 3 3 6" xfId="27897"/>
    <cellStyle name="20% - Акцент6 3 3 7" xfId="27898"/>
    <cellStyle name="20% - Акцент6 3 3 8" xfId="27899"/>
    <cellStyle name="20% - Акцент6 3 3 9" xfId="27900"/>
    <cellStyle name="20% - Акцент6 3 4" xfId="27901"/>
    <cellStyle name="20% - Акцент6 3 4 10" xfId="27902"/>
    <cellStyle name="20% - Акцент6 3 4 11" xfId="27903"/>
    <cellStyle name="20% - Акцент6 3 4 2" xfId="27904"/>
    <cellStyle name="20% - Акцент6 3 4 2 2" xfId="27905"/>
    <cellStyle name="20% - Акцент6 3 4 2 2 2" xfId="27906"/>
    <cellStyle name="20% - Акцент6 3 4 2 2 2 2" xfId="27907"/>
    <cellStyle name="20% - Акцент6 3 4 2 2 3" xfId="27908"/>
    <cellStyle name="20% - Акцент6 3 4 2 2 4" xfId="27909"/>
    <cellStyle name="20% - Акцент6 3 4 2 2 5" xfId="27910"/>
    <cellStyle name="20% - Акцент6 3 4 2 2 6" xfId="27911"/>
    <cellStyle name="20% - Акцент6 3 4 2 2 7" xfId="27912"/>
    <cellStyle name="20% - Акцент6 3 4 2 3" xfId="27913"/>
    <cellStyle name="20% - Акцент6 3 4 2 3 2" xfId="27914"/>
    <cellStyle name="20% - Акцент6 3 4 2 4" xfId="27915"/>
    <cellStyle name="20% - Акцент6 3 4 2 5" xfId="27916"/>
    <cellStyle name="20% - Акцент6 3 4 2 6" xfId="27917"/>
    <cellStyle name="20% - Акцент6 3 4 2 7" xfId="27918"/>
    <cellStyle name="20% - Акцент6 3 4 2 8" xfId="27919"/>
    <cellStyle name="20% - Акцент6 3 4 2 9" xfId="27920"/>
    <cellStyle name="20% - Акцент6 3 4 3" xfId="27921"/>
    <cellStyle name="20% - Акцент6 3 4 3 2" xfId="27922"/>
    <cellStyle name="20% - Акцент6 3 4 3 2 2" xfId="27923"/>
    <cellStyle name="20% - Акцент6 3 4 3 2 3" xfId="27924"/>
    <cellStyle name="20% - Акцент6 3 4 3 3" xfId="27925"/>
    <cellStyle name="20% - Акцент6 3 4 3 4" xfId="27926"/>
    <cellStyle name="20% - Акцент6 3 4 3 5" xfId="27927"/>
    <cellStyle name="20% - Акцент6 3 4 3 6" xfId="27928"/>
    <cellStyle name="20% - Акцент6 3 4 3 7" xfId="27929"/>
    <cellStyle name="20% - Акцент6 3 4 4" xfId="27930"/>
    <cellStyle name="20% - Акцент6 3 4 4 2" xfId="27931"/>
    <cellStyle name="20% - Акцент6 3 4 4 2 2" xfId="27932"/>
    <cellStyle name="20% - Акцент6 3 4 4 2 3" xfId="27933"/>
    <cellStyle name="20% - Акцент6 3 4 4 3" xfId="27934"/>
    <cellStyle name="20% - Акцент6 3 4 4 4" xfId="27935"/>
    <cellStyle name="20% - Акцент6 3 4 4 5" xfId="27936"/>
    <cellStyle name="20% - Акцент6 3 4 4 6" xfId="27937"/>
    <cellStyle name="20% - Акцент6 3 4 4 7" xfId="27938"/>
    <cellStyle name="20% - Акцент6 3 4 5" xfId="27939"/>
    <cellStyle name="20% - Акцент6 3 4 5 2" xfId="27940"/>
    <cellStyle name="20% - Акцент6 3 4 5 3" xfId="27941"/>
    <cellStyle name="20% - Акцент6 3 4 6" xfId="27942"/>
    <cellStyle name="20% - Акцент6 3 4 7" xfId="27943"/>
    <cellStyle name="20% - Акцент6 3 4 8" xfId="27944"/>
    <cellStyle name="20% - Акцент6 3 4 9" xfId="27945"/>
    <cellStyle name="20% - Акцент6 3 5" xfId="27946"/>
    <cellStyle name="20% - Акцент6 3 5 2" xfId="27947"/>
    <cellStyle name="20% - Акцент6 3 5 2 2" xfId="27948"/>
    <cellStyle name="20% - Акцент6 3 5 2 2 2" xfId="27949"/>
    <cellStyle name="20% - Акцент6 3 5 2 3" xfId="27950"/>
    <cellStyle name="20% - Акцент6 3 5 2 4" xfId="27951"/>
    <cellStyle name="20% - Акцент6 3 5 2 5" xfId="27952"/>
    <cellStyle name="20% - Акцент6 3 5 2 6" xfId="27953"/>
    <cellStyle name="20% - Акцент6 3 5 2 7" xfId="27954"/>
    <cellStyle name="20% - Акцент6 3 5 3" xfId="27955"/>
    <cellStyle name="20% - Акцент6 3 5 3 2" xfId="27956"/>
    <cellStyle name="20% - Акцент6 3 5 4" xfId="27957"/>
    <cellStyle name="20% - Акцент6 3 5 5" xfId="27958"/>
    <cellStyle name="20% - Акцент6 3 5 6" xfId="27959"/>
    <cellStyle name="20% - Акцент6 3 5 7" xfId="27960"/>
    <cellStyle name="20% - Акцент6 3 5 8" xfId="27961"/>
    <cellStyle name="20% - Акцент6 3 5 9" xfId="27962"/>
    <cellStyle name="20% - Акцент6 3 6" xfId="27963"/>
    <cellStyle name="20% - Акцент6 3 7" xfId="27964"/>
    <cellStyle name="20% - Акцент6 3 7 2" xfId="27965"/>
    <cellStyle name="20% - Акцент6 3 7 2 2" xfId="27966"/>
    <cellStyle name="20% - Акцент6 3 7 2 3" xfId="27967"/>
    <cellStyle name="20% - Акцент6 3 7 3" xfId="27968"/>
    <cellStyle name="20% - Акцент6 3 7 4" xfId="27969"/>
    <cellStyle name="20% - Акцент6 3 7 5" xfId="27970"/>
    <cellStyle name="20% - Акцент6 3 7 6" xfId="27971"/>
    <cellStyle name="20% - Акцент6 3 7 7" xfId="27972"/>
    <cellStyle name="20% - Акцент6 3 8" xfId="27973"/>
    <cellStyle name="20% - Акцент6 3 8 2" xfId="27974"/>
    <cellStyle name="20% - Акцент6 3 8 2 2" xfId="27975"/>
    <cellStyle name="20% - Акцент6 3 8 3" xfId="27976"/>
    <cellStyle name="20% - Акцент6 3 8 4" xfId="27977"/>
    <cellStyle name="20% - Акцент6 3 8 5" xfId="27978"/>
    <cellStyle name="20% - Акцент6 3 8 6" xfId="27979"/>
    <cellStyle name="20% - Акцент6 3 8 7" xfId="27980"/>
    <cellStyle name="20% - Акцент6 3 9" xfId="27981"/>
    <cellStyle name="20% - Акцент6 4" xfId="27982"/>
    <cellStyle name="20% - Акцент6 4 2" xfId="27983"/>
    <cellStyle name="20% - Акцент6 4 2 10" xfId="27984"/>
    <cellStyle name="20% - Акцент6 4 2 11" xfId="27985"/>
    <cellStyle name="20% - Акцент6 4 2 12" xfId="27986"/>
    <cellStyle name="20% - Акцент6 4 2 2" xfId="27987"/>
    <cellStyle name="20% - Акцент6 4 2 2 10" xfId="27988"/>
    <cellStyle name="20% - Акцент6 4 2 2 11" xfId="27989"/>
    <cellStyle name="20% - Акцент6 4 2 2 2" xfId="27990"/>
    <cellStyle name="20% - Акцент6 4 2 2 2 2" xfId="27991"/>
    <cellStyle name="20% - Акцент6 4 2 2 2 2 2" xfId="27992"/>
    <cellStyle name="20% - Акцент6 4 2 2 2 2 3" xfId="27993"/>
    <cellStyle name="20% - Акцент6 4 2 2 2 2 4" xfId="27994"/>
    <cellStyle name="20% - Акцент6 4 2 2 2 3" xfId="27995"/>
    <cellStyle name="20% - Акцент6 4 2 2 2 4" xfId="27996"/>
    <cellStyle name="20% - Акцент6 4 2 2 2 5" xfId="27997"/>
    <cellStyle name="20% - Акцент6 4 2 2 2 6" xfId="27998"/>
    <cellStyle name="20% - Акцент6 4 2 2 2 7" xfId="27999"/>
    <cellStyle name="20% - Акцент6 4 2 2 2 8" xfId="28000"/>
    <cellStyle name="20% - Акцент6 4 2 2 3" xfId="28001"/>
    <cellStyle name="20% - Акцент6 4 2 2 3 2" xfId="28002"/>
    <cellStyle name="20% - Акцент6 4 2 2 3 2 2" xfId="28003"/>
    <cellStyle name="20% - Акцент6 4 2 2 3 2 3" xfId="28004"/>
    <cellStyle name="20% - Акцент6 4 2 2 3 3" xfId="28005"/>
    <cellStyle name="20% - Акцент6 4 2 2 3 4" xfId="28006"/>
    <cellStyle name="20% - Акцент6 4 2 2 3 5" xfId="28007"/>
    <cellStyle name="20% - Акцент6 4 2 2 3 6" xfId="28008"/>
    <cellStyle name="20% - Акцент6 4 2 2 3 7" xfId="28009"/>
    <cellStyle name="20% - Акцент6 4 2 2 4" xfId="28010"/>
    <cellStyle name="20% - Акцент6 4 2 2 4 2" xfId="28011"/>
    <cellStyle name="20% - Акцент6 4 2 2 4 2 2" xfId="28012"/>
    <cellStyle name="20% - Акцент6 4 2 2 4 2 3" xfId="28013"/>
    <cellStyle name="20% - Акцент6 4 2 2 4 3" xfId="28014"/>
    <cellStyle name="20% - Акцент6 4 2 2 4 4" xfId="28015"/>
    <cellStyle name="20% - Акцент6 4 2 2 4 5" xfId="28016"/>
    <cellStyle name="20% - Акцент6 4 2 2 4 6" xfId="28017"/>
    <cellStyle name="20% - Акцент6 4 2 2 4 7" xfId="28018"/>
    <cellStyle name="20% - Акцент6 4 2 2 5" xfId="28019"/>
    <cellStyle name="20% - Акцент6 4 2 2 5 2" xfId="28020"/>
    <cellStyle name="20% - Акцент6 4 2 2 5 3" xfId="28021"/>
    <cellStyle name="20% - Акцент6 4 2 2 6" xfId="28022"/>
    <cellStyle name="20% - Акцент6 4 2 2 7" xfId="28023"/>
    <cellStyle name="20% - Акцент6 4 2 2 8" xfId="28024"/>
    <cellStyle name="20% - Акцент6 4 2 2 9" xfId="28025"/>
    <cellStyle name="20% - Акцент6 4 2 3" xfId="28026"/>
    <cellStyle name="20% - Акцент6 4 2 3 2" xfId="28027"/>
    <cellStyle name="20% - Акцент6 4 2 3 2 2" xfId="28028"/>
    <cellStyle name="20% - Акцент6 4 2 3 2 3" xfId="28029"/>
    <cellStyle name="20% - Акцент6 4 2 3 2 4" xfId="28030"/>
    <cellStyle name="20% - Акцент6 4 2 3 3" xfId="28031"/>
    <cellStyle name="20% - Акцент6 4 2 3 4" xfId="28032"/>
    <cellStyle name="20% - Акцент6 4 2 3 5" xfId="28033"/>
    <cellStyle name="20% - Акцент6 4 2 3 6" xfId="28034"/>
    <cellStyle name="20% - Акцент6 4 2 3 7" xfId="28035"/>
    <cellStyle name="20% - Акцент6 4 2 3 8" xfId="28036"/>
    <cellStyle name="20% - Акцент6 4 2 4" xfId="28037"/>
    <cellStyle name="20% - Акцент6 4 2 4 2" xfId="28038"/>
    <cellStyle name="20% - Акцент6 4 2 4 2 2" xfId="28039"/>
    <cellStyle name="20% - Акцент6 4 2 4 2 3" xfId="28040"/>
    <cellStyle name="20% - Акцент6 4 2 4 3" xfId="28041"/>
    <cellStyle name="20% - Акцент6 4 2 4 4" xfId="28042"/>
    <cellStyle name="20% - Акцент6 4 2 4 5" xfId="28043"/>
    <cellStyle name="20% - Акцент6 4 2 4 6" xfId="28044"/>
    <cellStyle name="20% - Акцент6 4 2 4 7" xfId="28045"/>
    <cellStyle name="20% - Акцент6 4 2 5" xfId="28046"/>
    <cellStyle name="20% - Акцент6 4 2 5 2" xfId="28047"/>
    <cellStyle name="20% - Акцент6 4 2 5 2 2" xfId="28048"/>
    <cellStyle name="20% - Акцент6 4 2 5 2 3" xfId="28049"/>
    <cellStyle name="20% - Акцент6 4 2 5 3" xfId="28050"/>
    <cellStyle name="20% - Акцент6 4 2 5 4" xfId="28051"/>
    <cellStyle name="20% - Акцент6 4 2 5 5" xfId="28052"/>
    <cellStyle name="20% - Акцент6 4 2 5 6" xfId="28053"/>
    <cellStyle name="20% - Акцент6 4 2 5 7" xfId="28054"/>
    <cellStyle name="20% - Акцент6 4 2 6" xfId="28055"/>
    <cellStyle name="20% - Акцент6 4 2 6 2" xfId="28056"/>
    <cellStyle name="20% - Акцент6 4 2 6 3" xfId="28057"/>
    <cellStyle name="20% - Акцент6 4 2 7" xfId="28058"/>
    <cellStyle name="20% - Акцент6 4 2 8" xfId="28059"/>
    <cellStyle name="20% - Акцент6 4 2 9" xfId="28060"/>
    <cellStyle name="20% - Акцент6 4 3" xfId="28061"/>
    <cellStyle name="20% - Акцент6 4 3 10" xfId="28062"/>
    <cellStyle name="20% - Акцент6 4 3 11" xfId="28063"/>
    <cellStyle name="20% - Акцент6 4 3 2" xfId="28064"/>
    <cellStyle name="20% - Акцент6 4 3 2 10" xfId="28065"/>
    <cellStyle name="20% - Акцент6 4 3 2 2" xfId="28066"/>
    <cellStyle name="20% - Акцент6 4 3 2 2 2" xfId="28067"/>
    <cellStyle name="20% - Акцент6 4 3 2 2 2 2" xfId="28068"/>
    <cellStyle name="20% - Акцент6 4 3 2 2 2 3" xfId="28069"/>
    <cellStyle name="20% - Акцент6 4 3 2 2 3" xfId="28070"/>
    <cellStyle name="20% - Акцент6 4 3 2 2 4" xfId="28071"/>
    <cellStyle name="20% - Акцент6 4 3 2 2 5" xfId="28072"/>
    <cellStyle name="20% - Акцент6 4 3 2 2 6" xfId="28073"/>
    <cellStyle name="20% - Акцент6 4 3 2 2 7" xfId="28074"/>
    <cellStyle name="20% - Акцент6 4 3 2 3" xfId="28075"/>
    <cellStyle name="20% - Акцент6 4 3 2 3 2" xfId="28076"/>
    <cellStyle name="20% - Акцент6 4 3 2 3 2 2" xfId="28077"/>
    <cellStyle name="20% - Акцент6 4 3 2 3 2 3" xfId="28078"/>
    <cellStyle name="20% - Акцент6 4 3 2 3 3" xfId="28079"/>
    <cellStyle name="20% - Акцент6 4 3 2 3 4" xfId="28080"/>
    <cellStyle name="20% - Акцент6 4 3 2 3 5" xfId="28081"/>
    <cellStyle name="20% - Акцент6 4 3 2 3 6" xfId="28082"/>
    <cellStyle name="20% - Акцент6 4 3 2 3 7" xfId="28083"/>
    <cellStyle name="20% - Акцент6 4 3 2 4" xfId="28084"/>
    <cellStyle name="20% - Акцент6 4 3 2 4 2" xfId="28085"/>
    <cellStyle name="20% - Акцент6 4 3 2 4 3" xfId="28086"/>
    <cellStyle name="20% - Акцент6 4 3 2 5" xfId="28087"/>
    <cellStyle name="20% - Акцент6 4 3 2 6" xfId="28088"/>
    <cellStyle name="20% - Акцент6 4 3 2 7" xfId="28089"/>
    <cellStyle name="20% - Акцент6 4 3 2 8" xfId="28090"/>
    <cellStyle name="20% - Акцент6 4 3 2 9" xfId="28091"/>
    <cellStyle name="20% - Акцент6 4 3 3" xfId="28092"/>
    <cellStyle name="20% - Акцент6 4 3 3 2" xfId="28093"/>
    <cellStyle name="20% - Акцент6 4 3 3 2 2" xfId="28094"/>
    <cellStyle name="20% - Акцент6 4 3 3 2 3" xfId="28095"/>
    <cellStyle name="20% - Акцент6 4 3 3 3" xfId="28096"/>
    <cellStyle name="20% - Акцент6 4 3 3 4" xfId="28097"/>
    <cellStyle name="20% - Акцент6 4 3 3 5" xfId="28098"/>
    <cellStyle name="20% - Акцент6 4 3 3 6" xfId="28099"/>
    <cellStyle name="20% - Акцент6 4 3 3 7" xfId="28100"/>
    <cellStyle name="20% - Акцент6 4 3 4" xfId="28101"/>
    <cellStyle name="20% - Акцент6 4 3 4 2" xfId="28102"/>
    <cellStyle name="20% - Акцент6 4 3 4 2 2" xfId="28103"/>
    <cellStyle name="20% - Акцент6 4 3 4 2 3" xfId="28104"/>
    <cellStyle name="20% - Акцент6 4 3 4 3" xfId="28105"/>
    <cellStyle name="20% - Акцент6 4 3 4 4" xfId="28106"/>
    <cellStyle name="20% - Акцент6 4 3 4 5" xfId="28107"/>
    <cellStyle name="20% - Акцент6 4 3 4 6" xfId="28108"/>
    <cellStyle name="20% - Акцент6 4 3 4 7" xfId="28109"/>
    <cellStyle name="20% - Акцент6 4 3 5" xfId="28110"/>
    <cellStyle name="20% - Акцент6 4 3 5 2" xfId="28111"/>
    <cellStyle name="20% - Акцент6 4 3 5 3" xfId="28112"/>
    <cellStyle name="20% - Акцент6 4 3 6" xfId="28113"/>
    <cellStyle name="20% - Акцент6 4 3 7" xfId="28114"/>
    <cellStyle name="20% - Акцент6 4 3 8" xfId="28115"/>
    <cellStyle name="20% - Акцент6 4 3 9" xfId="28116"/>
    <cellStyle name="20% - Акцент6 4 4" xfId="28117"/>
    <cellStyle name="20% - Акцент6 4 4 10" xfId="28118"/>
    <cellStyle name="20% - Акцент6 4 4 11" xfId="28119"/>
    <cellStyle name="20% - Акцент6 4 4 2" xfId="28120"/>
    <cellStyle name="20% - Акцент6 4 4 2 2" xfId="28121"/>
    <cellStyle name="20% - Акцент6 4 4 2 2 2" xfId="28122"/>
    <cellStyle name="20% - Акцент6 4 4 2 2 2 2" xfId="28123"/>
    <cellStyle name="20% - Акцент6 4 4 2 2 3" xfId="28124"/>
    <cellStyle name="20% - Акцент6 4 4 2 2 4" xfId="28125"/>
    <cellStyle name="20% - Акцент6 4 4 2 2 5" xfId="28126"/>
    <cellStyle name="20% - Акцент6 4 4 2 2 6" xfId="28127"/>
    <cellStyle name="20% - Акцент6 4 4 2 2 7" xfId="28128"/>
    <cellStyle name="20% - Акцент6 4 4 2 3" xfId="28129"/>
    <cellStyle name="20% - Акцент6 4 4 2 3 2" xfId="28130"/>
    <cellStyle name="20% - Акцент6 4 4 2 4" xfId="28131"/>
    <cellStyle name="20% - Акцент6 4 4 2 5" xfId="28132"/>
    <cellStyle name="20% - Акцент6 4 4 2 6" xfId="28133"/>
    <cellStyle name="20% - Акцент6 4 4 2 7" xfId="28134"/>
    <cellStyle name="20% - Акцент6 4 4 2 8" xfId="28135"/>
    <cellStyle name="20% - Акцент6 4 4 2 9" xfId="28136"/>
    <cellStyle name="20% - Акцент6 4 4 3" xfId="28137"/>
    <cellStyle name="20% - Акцент6 4 4 3 2" xfId="28138"/>
    <cellStyle name="20% - Акцент6 4 4 3 2 2" xfId="28139"/>
    <cellStyle name="20% - Акцент6 4 4 3 2 3" xfId="28140"/>
    <cellStyle name="20% - Акцент6 4 4 3 3" xfId="28141"/>
    <cellStyle name="20% - Акцент6 4 4 3 4" xfId="28142"/>
    <cellStyle name="20% - Акцент6 4 4 3 5" xfId="28143"/>
    <cellStyle name="20% - Акцент6 4 4 3 6" xfId="28144"/>
    <cellStyle name="20% - Акцент6 4 4 3 7" xfId="28145"/>
    <cellStyle name="20% - Акцент6 4 4 4" xfId="28146"/>
    <cellStyle name="20% - Акцент6 4 4 4 2" xfId="28147"/>
    <cellStyle name="20% - Акцент6 4 4 4 2 2" xfId="28148"/>
    <cellStyle name="20% - Акцент6 4 4 4 2 3" xfId="28149"/>
    <cellStyle name="20% - Акцент6 4 4 4 3" xfId="28150"/>
    <cellStyle name="20% - Акцент6 4 4 4 4" xfId="28151"/>
    <cellStyle name="20% - Акцент6 4 4 4 5" xfId="28152"/>
    <cellStyle name="20% - Акцент6 4 4 4 6" xfId="28153"/>
    <cellStyle name="20% - Акцент6 4 4 4 7" xfId="28154"/>
    <cellStyle name="20% - Акцент6 4 4 5" xfId="28155"/>
    <cellStyle name="20% - Акцент6 4 4 5 2" xfId="28156"/>
    <cellStyle name="20% - Акцент6 4 4 5 3" xfId="28157"/>
    <cellStyle name="20% - Акцент6 4 4 6" xfId="28158"/>
    <cellStyle name="20% - Акцент6 4 4 7" xfId="28159"/>
    <cellStyle name="20% - Акцент6 4 4 8" xfId="28160"/>
    <cellStyle name="20% - Акцент6 4 4 9" xfId="28161"/>
    <cellStyle name="20% - Акцент6 4 5" xfId="28162"/>
    <cellStyle name="20% - Акцент6 4 5 2" xfId="28163"/>
    <cellStyle name="20% - Акцент6 4 5 2 2" xfId="28164"/>
    <cellStyle name="20% - Акцент6 4 5 2 2 2" xfId="28165"/>
    <cellStyle name="20% - Акцент6 4 5 2 3" xfId="28166"/>
    <cellStyle name="20% - Акцент6 4 5 2 4" xfId="28167"/>
    <cellStyle name="20% - Акцент6 4 5 2 5" xfId="28168"/>
    <cellStyle name="20% - Акцент6 4 5 2 6" xfId="28169"/>
    <cellStyle name="20% - Акцент6 4 5 2 7" xfId="28170"/>
    <cellStyle name="20% - Акцент6 4 5 3" xfId="28171"/>
    <cellStyle name="20% - Акцент6 4 5 3 2" xfId="28172"/>
    <cellStyle name="20% - Акцент6 4 5 4" xfId="28173"/>
    <cellStyle name="20% - Акцент6 4 5 5" xfId="28174"/>
    <cellStyle name="20% - Акцент6 4 5 6" xfId="28175"/>
    <cellStyle name="20% - Акцент6 4 5 7" xfId="28176"/>
    <cellStyle name="20% - Акцент6 4 5 8" xfId="28177"/>
    <cellStyle name="20% - Акцент6 4 5 9" xfId="28178"/>
    <cellStyle name="20% - Акцент6 4 6" xfId="28179"/>
    <cellStyle name="20% - Акцент6 4 7" xfId="28180"/>
    <cellStyle name="20% - Акцент6 4 7 2" xfId="28181"/>
    <cellStyle name="20% - Акцент6 4 7 2 2" xfId="28182"/>
    <cellStyle name="20% - Акцент6 4 7 2 3" xfId="28183"/>
    <cellStyle name="20% - Акцент6 4 7 3" xfId="28184"/>
    <cellStyle name="20% - Акцент6 4 7 4" xfId="28185"/>
    <cellStyle name="20% - Акцент6 4 7 5" xfId="28186"/>
    <cellStyle name="20% - Акцент6 4 7 6" xfId="28187"/>
    <cellStyle name="20% - Акцент6 4 7 7" xfId="28188"/>
    <cellStyle name="20% - Акцент6 4 8" xfId="28189"/>
    <cellStyle name="20% - Акцент6 4 8 2" xfId="28190"/>
    <cellStyle name="20% - Акцент6 4 8 2 2" xfId="28191"/>
    <cellStyle name="20% - Акцент6 4 8 3" xfId="28192"/>
    <cellStyle name="20% - Акцент6 4 8 4" xfId="28193"/>
    <cellStyle name="20% - Акцент6 4 8 5" xfId="28194"/>
    <cellStyle name="20% - Акцент6 4 8 6" xfId="28195"/>
    <cellStyle name="20% - Акцент6 4 8 7" xfId="28196"/>
    <cellStyle name="20% - Акцент6 4 9" xfId="28197"/>
    <cellStyle name="20% - Акцент6 5" xfId="28198"/>
    <cellStyle name="20% - Акцент6 5 2" xfId="28199"/>
    <cellStyle name="20% - Акцент6 5 3" xfId="28200"/>
    <cellStyle name="20% - Акцент6 5 3 2" xfId="28201"/>
    <cellStyle name="20% - Акцент6 5 3 2 2" xfId="28202"/>
    <cellStyle name="20% - Акцент6 5 3 2 3" xfId="28203"/>
    <cellStyle name="20% - Акцент6 5 3 3" xfId="28204"/>
    <cellStyle name="20% - Акцент6 5 3 4" xfId="28205"/>
    <cellStyle name="20% - Акцент6 5 3 5" xfId="28206"/>
    <cellStyle name="20% - Акцент6 5 3 6" xfId="28207"/>
    <cellStyle name="20% - Акцент6 5 3 7" xfId="28208"/>
    <cellStyle name="20% - Акцент6 5 4" xfId="28209"/>
    <cellStyle name="20% - Акцент6 5 4 2" xfId="28210"/>
    <cellStyle name="20% - Акцент6 5 4 2 2" xfId="28211"/>
    <cellStyle name="20% - Акцент6 5 4 3" xfId="28212"/>
    <cellStyle name="20% - Акцент6 5 4 4" xfId="28213"/>
    <cellStyle name="20% - Акцент6 5 4 5" xfId="28214"/>
    <cellStyle name="20% - Акцент6 5 4 6" xfId="28215"/>
    <cellStyle name="20% - Акцент6 5 4 7" xfId="28216"/>
    <cellStyle name="20% - Акцент6 5 5" xfId="28217"/>
    <cellStyle name="20% - Акцент6 6" xfId="28218"/>
    <cellStyle name="20% - Акцент6 6 2" xfId="28219"/>
    <cellStyle name="20% - Акцент6 6 2 2" xfId="28220"/>
    <cellStyle name="20% - Акцент6 6 3" xfId="28221"/>
    <cellStyle name="20% - Акцент6 6 4" xfId="28222"/>
    <cellStyle name="20% - Акцент6 6 5" xfId="28223"/>
    <cellStyle name="20% - Акцент6 6 6" xfId="28224"/>
    <cellStyle name="20% - Акцент6 6 7" xfId="28225"/>
    <cellStyle name="20% - Акцент6 7" xfId="28226"/>
    <cellStyle name="20% - Акцент6 8" xfId="28227"/>
    <cellStyle name="20% - Акцент6 9" xfId="28228"/>
    <cellStyle name="40 % - Accent1" xfId="28229"/>
    <cellStyle name="40 % - Accent2" xfId="28230"/>
    <cellStyle name="40 % - Accent3" xfId="28231"/>
    <cellStyle name="40 % - Accent4" xfId="28232"/>
    <cellStyle name="40 % - Accent5" xfId="28233"/>
    <cellStyle name="40 % - Accent6" xfId="28234"/>
    <cellStyle name="40% - Accent1" xfId="28235"/>
    <cellStyle name="40% - Accent1 2" xfId="28236"/>
    <cellStyle name="40% - Accent1 3" xfId="28237"/>
    <cellStyle name="40% - Accent1_5 форма для НАК" xfId="28238"/>
    <cellStyle name="40% - Accent2" xfId="28239"/>
    <cellStyle name="40% - Accent2 2" xfId="28240"/>
    <cellStyle name="40% - Accent2 3" xfId="28241"/>
    <cellStyle name="40% - Accent2_5 форма для НАК" xfId="28242"/>
    <cellStyle name="40% - Accent3" xfId="28243"/>
    <cellStyle name="40% - Accent3 2" xfId="28244"/>
    <cellStyle name="40% - Accent3 3" xfId="28245"/>
    <cellStyle name="40% - Accent3_5 форма для НАК" xfId="28246"/>
    <cellStyle name="40% - Accent4" xfId="28247"/>
    <cellStyle name="40% - Accent4 2" xfId="28248"/>
    <cellStyle name="40% - Accent4 3" xfId="28249"/>
    <cellStyle name="40% - Accent4_5 форма для НАК" xfId="28250"/>
    <cellStyle name="40% - Accent5" xfId="28251"/>
    <cellStyle name="40% - Accent5 2" xfId="28252"/>
    <cellStyle name="40% - Accent5 3" xfId="28253"/>
    <cellStyle name="40% - Accent5_5 форма для НАК" xfId="28254"/>
    <cellStyle name="40% - Accent6" xfId="28255"/>
    <cellStyle name="40% - Accent6 2" xfId="28256"/>
    <cellStyle name="40% - Accent6 3" xfId="28257"/>
    <cellStyle name="40% - Accent6_5 форма для НАК" xfId="28258"/>
    <cellStyle name="40% - Акцент1 2" xfId="28259"/>
    <cellStyle name="40% - Акцент1 2 10" xfId="28260"/>
    <cellStyle name="40% - Акцент1 2 10 10" xfId="28261"/>
    <cellStyle name="40% - Акцент1 2 10 2" xfId="28262"/>
    <cellStyle name="40% - Акцент1 2 10 2 2" xfId="28263"/>
    <cellStyle name="40% - Акцент1 2 10 2 2 2" xfId="28264"/>
    <cellStyle name="40% - Акцент1 2 10 2 2 2 2" xfId="28265"/>
    <cellStyle name="40% - Акцент1 2 10 2 2 3" xfId="28266"/>
    <cellStyle name="40% - Акцент1 2 10 2 2 4" xfId="28267"/>
    <cellStyle name="40% - Акцент1 2 10 2 2 5" xfId="28268"/>
    <cellStyle name="40% - Акцент1 2 10 2 2 6" xfId="28269"/>
    <cellStyle name="40% - Акцент1 2 10 2 2 7" xfId="28270"/>
    <cellStyle name="40% - Акцент1 2 10 2 3" xfId="28271"/>
    <cellStyle name="40% - Акцент1 2 10 2 3 2" xfId="28272"/>
    <cellStyle name="40% - Акцент1 2 10 2 4" xfId="28273"/>
    <cellStyle name="40% - Акцент1 2 10 2 5" xfId="28274"/>
    <cellStyle name="40% - Акцент1 2 10 2 6" xfId="28275"/>
    <cellStyle name="40% - Акцент1 2 10 2 7" xfId="28276"/>
    <cellStyle name="40% - Акцент1 2 10 2 8" xfId="28277"/>
    <cellStyle name="40% - Акцент1 2 10 2 9" xfId="28278"/>
    <cellStyle name="40% - Акцент1 2 10 3" xfId="28279"/>
    <cellStyle name="40% - Акцент1 2 10 3 2" xfId="28280"/>
    <cellStyle name="40% - Акцент1 2 10 3 2 2" xfId="28281"/>
    <cellStyle name="40% - Акцент1 2 10 3 3" xfId="28282"/>
    <cellStyle name="40% - Акцент1 2 10 3 4" xfId="28283"/>
    <cellStyle name="40% - Акцент1 2 10 3 5" xfId="28284"/>
    <cellStyle name="40% - Акцент1 2 10 3 6" xfId="28285"/>
    <cellStyle name="40% - Акцент1 2 10 3 7" xfId="28286"/>
    <cellStyle name="40% - Акцент1 2 10 4" xfId="28287"/>
    <cellStyle name="40% - Акцент1 2 10 4 2" xfId="28288"/>
    <cellStyle name="40% - Акцент1 2 10 5" xfId="28289"/>
    <cellStyle name="40% - Акцент1 2 10 6" xfId="28290"/>
    <cellStyle name="40% - Акцент1 2 10 7" xfId="28291"/>
    <cellStyle name="40% - Акцент1 2 10 8" xfId="28292"/>
    <cellStyle name="40% - Акцент1 2 10 9" xfId="28293"/>
    <cellStyle name="40% - Акцент1 2 11" xfId="28294"/>
    <cellStyle name="40% - Акцент1 2 11 2" xfId="28295"/>
    <cellStyle name="40% - Акцент1 2 11 2 2" xfId="28296"/>
    <cellStyle name="40% - Акцент1 2 11 2 2 2" xfId="28297"/>
    <cellStyle name="40% - Акцент1 2 11 2 3" xfId="28298"/>
    <cellStyle name="40% - Акцент1 2 11 2 4" xfId="28299"/>
    <cellStyle name="40% - Акцент1 2 11 2 5" xfId="28300"/>
    <cellStyle name="40% - Акцент1 2 11 2 6" xfId="28301"/>
    <cellStyle name="40% - Акцент1 2 11 2 7" xfId="28302"/>
    <cellStyle name="40% - Акцент1 2 11 3" xfId="28303"/>
    <cellStyle name="40% - Акцент1 2 11 3 2" xfId="28304"/>
    <cellStyle name="40% - Акцент1 2 11 4" xfId="28305"/>
    <cellStyle name="40% - Акцент1 2 11 5" xfId="28306"/>
    <cellStyle name="40% - Акцент1 2 11 6" xfId="28307"/>
    <cellStyle name="40% - Акцент1 2 11 7" xfId="28308"/>
    <cellStyle name="40% - Акцент1 2 11 8" xfId="28309"/>
    <cellStyle name="40% - Акцент1 2 11 9" xfId="28310"/>
    <cellStyle name="40% - Акцент1 2 12" xfId="28311"/>
    <cellStyle name="40% - Акцент1 2 12 2" xfId="28312"/>
    <cellStyle name="40% - Акцент1 2 12 2 2" xfId="28313"/>
    <cellStyle name="40% - Акцент1 2 12 2 2 2" xfId="28314"/>
    <cellStyle name="40% - Акцент1 2 12 2 3" xfId="28315"/>
    <cellStyle name="40% - Акцент1 2 12 2 4" xfId="28316"/>
    <cellStyle name="40% - Акцент1 2 12 2 5" xfId="28317"/>
    <cellStyle name="40% - Акцент1 2 12 2 6" xfId="28318"/>
    <cellStyle name="40% - Акцент1 2 12 2 7" xfId="28319"/>
    <cellStyle name="40% - Акцент1 2 12 3" xfId="28320"/>
    <cellStyle name="40% - Акцент1 2 12 3 2" xfId="28321"/>
    <cellStyle name="40% - Акцент1 2 12 4" xfId="28322"/>
    <cellStyle name="40% - Акцент1 2 12 5" xfId="28323"/>
    <cellStyle name="40% - Акцент1 2 12 6" xfId="28324"/>
    <cellStyle name="40% - Акцент1 2 12 7" xfId="28325"/>
    <cellStyle name="40% - Акцент1 2 12 8" xfId="28326"/>
    <cellStyle name="40% - Акцент1 2 12 9" xfId="28327"/>
    <cellStyle name="40% - Акцент1 2 13" xfId="28328"/>
    <cellStyle name="40% - Акцент1 2 13 2" xfId="28329"/>
    <cellStyle name="40% - Акцент1 2 13 2 2" xfId="28330"/>
    <cellStyle name="40% - Акцент1 2 13 2 2 2" xfId="28331"/>
    <cellStyle name="40% - Акцент1 2 13 2 3" xfId="28332"/>
    <cellStyle name="40% - Акцент1 2 13 2 4" xfId="28333"/>
    <cellStyle name="40% - Акцент1 2 13 2 5" xfId="28334"/>
    <cellStyle name="40% - Акцент1 2 13 2 6" xfId="28335"/>
    <cellStyle name="40% - Акцент1 2 13 2 7" xfId="28336"/>
    <cellStyle name="40% - Акцент1 2 13 3" xfId="28337"/>
    <cellStyle name="40% - Акцент1 2 13 3 2" xfId="28338"/>
    <cellStyle name="40% - Акцент1 2 13 4" xfId="28339"/>
    <cellStyle name="40% - Акцент1 2 13 5" xfId="28340"/>
    <cellStyle name="40% - Акцент1 2 13 6" xfId="28341"/>
    <cellStyle name="40% - Акцент1 2 13 7" xfId="28342"/>
    <cellStyle name="40% - Акцент1 2 13 8" xfId="28343"/>
    <cellStyle name="40% - Акцент1 2 13 9" xfId="28344"/>
    <cellStyle name="40% - Акцент1 2 14" xfId="28345"/>
    <cellStyle name="40% - Акцент1 2 14 2" xfId="28346"/>
    <cellStyle name="40% - Акцент1 2 14 2 2" xfId="28347"/>
    <cellStyle name="40% - Акцент1 2 14 2 2 2" xfId="28348"/>
    <cellStyle name="40% - Акцент1 2 14 2 3" xfId="28349"/>
    <cellStyle name="40% - Акцент1 2 14 2 4" xfId="28350"/>
    <cellStyle name="40% - Акцент1 2 14 2 5" xfId="28351"/>
    <cellStyle name="40% - Акцент1 2 14 2 6" xfId="28352"/>
    <cellStyle name="40% - Акцент1 2 14 2 7" xfId="28353"/>
    <cellStyle name="40% - Акцент1 2 14 3" xfId="28354"/>
    <cellStyle name="40% - Акцент1 2 14 3 2" xfId="28355"/>
    <cellStyle name="40% - Акцент1 2 14 4" xfId="28356"/>
    <cellStyle name="40% - Акцент1 2 14 5" xfId="28357"/>
    <cellStyle name="40% - Акцент1 2 14 6" xfId="28358"/>
    <cellStyle name="40% - Акцент1 2 14 7" xfId="28359"/>
    <cellStyle name="40% - Акцент1 2 14 8" xfId="28360"/>
    <cellStyle name="40% - Акцент1 2 14 9" xfId="28361"/>
    <cellStyle name="40% - Акцент1 2 15" xfId="28362"/>
    <cellStyle name="40% - Акцент1 2 15 2" xfId="28363"/>
    <cellStyle name="40% - Акцент1 2 15 2 2" xfId="28364"/>
    <cellStyle name="40% - Акцент1 2 15 2 3" xfId="28365"/>
    <cellStyle name="40% - Акцент1 2 15 3" xfId="28366"/>
    <cellStyle name="40% - Акцент1 2 15 4" xfId="28367"/>
    <cellStyle name="40% - Акцент1 2 15 5" xfId="28368"/>
    <cellStyle name="40% - Акцент1 2 15 6" xfId="28369"/>
    <cellStyle name="40% - Акцент1 2 15 7" xfId="28370"/>
    <cellStyle name="40% - Акцент1 2 16" xfId="28371"/>
    <cellStyle name="40% - Акцент1 2 16 2" xfId="28372"/>
    <cellStyle name="40% - Акцент1 2 16 2 2" xfId="28373"/>
    <cellStyle name="40% - Акцент1 2 16 3" xfId="28374"/>
    <cellStyle name="40% - Акцент1 2 16 3 2" xfId="28375"/>
    <cellStyle name="40% - Акцент1 2 16 4" xfId="28376"/>
    <cellStyle name="40% - Акцент1 2 16 5" xfId="28377"/>
    <cellStyle name="40% - Акцент1 2 16 6" xfId="28378"/>
    <cellStyle name="40% - Акцент1 2 16 7" xfId="28379"/>
    <cellStyle name="40% - Акцент1 2 17" xfId="28380"/>
    <cellStyle name="40% - Акцент1 2 17 2" xfId="28381"/>
    <cellStyle name="40% - Акцент1 2 18" xfId="28382"/>
    <cellStyle name="40% - Акцент1 2 18 2" xfId="28383"/>
    <cellStyle name="40% - Акцент1 2 19" xfId="28384"/>
    <cellStyle name="40% - Акцент1 2 2" xfId="28385"/>
    <cellStyle name="40% - Акцент1 2 2 10" xfId="28386"/>
    <cellStyle name="40% - Акцент1 2 2 10 2" xfId="28387"/>
    <cellStyle name="40% - Акцент1 2 2 10 2 2" xfId="28388"/>
    <cellStyle name="40% - Акцент1 2 2 10 2 2 2" xfId="28389"/>
    <cellStyle name="40% - Акцент1 2 2 10 2 3" xfId="28390"/>
    <cellStyle name="40% - Акцент1 2 2 10 2 4" xfId="28391"/>
    <cellStyle name="40% - Акцент1 2 2 10 2 5" xfId="28392"/>
    <cellStyle name="40% - Акцент1 2 2 10 2 6" xfId="28393"/>
    <cellStyle name="40% - Акцент1 2 2 10 2 7" xfId="28394"/>
    <cellStyle name="40% - Акцент1 2 2 10 3" xfId="28395"/>
    <cellStyle name="40% - Акцент1 2 2 10 3 2" xfId="28396"/>
    <cellStyle name="40% - Акцент1 2 2 10 4" xfId="28397"/>
    <cellStyle name="40% - Акцент1 2 2 10 5" xfId="28398"/>
    <cellStyle name="40% - Акцент1 2 2 10 6" xfId="28399"/>
    <cellStyle name="40% - Акцент1 2 2 10 7" xfId="28400"/>
    <cellStyle name="40% - Акцент1 2 2 10 8" xfId="28401"/>
    <cellStyle name="40% - Акцент1 2 2 10 9" xfId="28402"/>
    <cellStyle name="40% - Акцент1 2 2 11" xfId="28403"/>
    <cellStyle name="40% - Акцент1 2 2 11 2" xfId="28404"/>
    <cellStyle name="40% - Акцент1 2 2 11 2 2" xfId="28405"/>
    <cellStyle name="40% - Акцент1 2 2 11 2 2 2" xfId="28406"/>
    <cellStyle name="40% - Акцент1 2 2 11 2 3" xfId="28407"/>
    <cellStyle name="40% - Акцент1 2 2 11 2 4" xfId="28408"/>
    <cellStyle name="40% - Акцент1 2 2 11 2 5" xfId="28409"/>
    <cellStyle name="40% - Акцент1 2 2 11 2 6" xfId="28410"/>
    <cellStyle name="40% - Акцент1 2 2 11 2 7" xfId="28411"/>
    <cellStyle name="40% - Акцент1 2 2 11 3" xfId="28412"/>
    <cellStyle name="40% - Акцент1 2 2 11 3 2" xfId="28413"/>
    <cellStyle name="40% - Акцент1 2 2 11 4" xfId="28414"/>
    <cellStyle name="40% - Акцент1 2 2 11 5" xfId="28415"/>
    <cellStyle name="40% - Акцент1 2 2 11 6" xfId="28416"/>
    <cellStyle name="40% - Акцент1 2 2 11 7" xfId="28417"/>
    <cellStyle name="40% - Акцент1 2 2 11 8" xfId="28418"/>
    <cellStyle name="40% - Акцент1 2 2 11 9" xfId="28419"/>
    <cellStyle name="40% - Акцент1 2 2 12" xfId="28420"/>
    <cellStyle name="40% - Акцент1 2 2 12 2" xfId="28421"/>
    <cellStyle name="40% - Акцент1 2 2 12 2 2" xfId="28422"/>
    <cellStyle name="40% - Акцент1 2 2 12 2 2 2" xfId="28423"/>
    <cellStyle name="40% - Акцент1 2 2 12 2 3" xfId="28424"/>
    <cellStyle name="40% - Акцент1 2 2 12 2 4" xfId="28425"/>
    <cellStyle name="40% - Акцент1 2 2 12 2 5" xfId="28426"/>
    <cellStyle name="40% - Акцент1 2 2 12 2 6" xfId="28427"/>
    <cellStyle name="40% - Акцент1 2 2 12 2 7" xfId="28428"/>
    <cellStyle name="40% - Акцент1 2 2 12 3" xfId="28429"/>
    <cellStyle name="40% - Акцент1 2 2 12 3 2" xfId="28430"/>
    <cellStyle name="40% - Акцент1 2 2 12 4" xfId="28431"/>
    <cellStyle name="40% - Акцент1 2 2 12 5" xfId="28432"/>
    <cellStyle name="40% - Акцент1 2 2 12 6" xfId="28433"/>
    <cellStyle name="40% - Акцент1 2 2 12 7" xfId="28434"/>
    <cellStyle name="40% - Акцент1 2 2 12 8" xfId="28435"/>
    <cellStyle name="40% - Акцент1 2 2 12 9" xfId="28436"/>
    <cellStyle name="40% - Акцент1 2 2 13" xfId="28437"/>
    <cellStyle name="40% - Акцент1 2 2 13 2" xfId="28438"/>
    <cellStyle name="40% - Акцент1 2 2 13 2 2" xfId="28439"/>
    <cellStyle name="40% - Акцент1 2 2 13 2 2 2" xfId="28440"/>
    <cellStyle name="40% - Акцент1 2 2 13 2 3" xfId="28441"/>
    <cellStyle name="40% - Акцент1 2 2 13 2 4" xfId="28442"/>
    <cellStyle name="40% - Акцент1 2 2 13 2 5" xfId="28443"/>
    <cellStyle name="40% - Акцент1 2 2 13 2 6" xfId="28444"/>
    <cellStyle name="40% - Акцент1 2 2 13 2 7" xfId="28445"/>
    <cellStyle name="40% - Акцент1 2 2 13 3" xfId="28446"/>
    <cellStyle name="40% - Акцент1 2 2 13 3 2" xfId="28447"/>
    <cellStyle name="40% - Акцент1 2 2 13 4" xfId="28448"/>
    <cellStyle name="40% - Акцент1 2 2 13 5" xfId="28449"/>
    <cellStyle name="40% - Акцент1 2 2 13 6" xfId="28450"/>
    <cellStyle name="40% - Акцент1 2 2 13 7" xfId="28451"/>
    <cellStyle name="40% - Акцент1 2 2 13 8" xfId="28452"/>
    <cellStyle name="40% - Акцент1 2 2 13 9" xfId="28453"/>
    <cellStyle name="40% - Акцент1 2 2 14" xfId="28454"/>
    <cellStyle name="40% - Акцент1 2 2 14 2" xfId="28455"/>
    <cellStyle name="40% - Акцент1 2 2 14 2 2" xfId="28456"/>
    <cellStyle name="40% - Акцент1 2 2 14 2 3" xfId="28457"/>
    <cellStyle name="40% - Акцент1 2 2 14 3" xfId="28458"/>
    <cellStyle name="40% - Акцент1 2 2 14 4" xfId="28459"/>
    <cellStyle name="40% - Акцент1 2 2 14 5" xfId="28460"/>
    <cellStyle name="40% - Акцент1 2 2 14 6" xfId="28461"/>
    <cellStyle name="40% - Акцент1 2 2 14 7" xfId="28462"/>
    <cellStyle name="40% - Акцент1 2 2 15" xfId="28463"/>
    <cellStyle name="40% - Акцент1 2 2 15 2" xfId="28464"/>
    <cellStyle name="40% - Акцент1 2 2 15 2 2" xfId="28465"/>
    <cellStyle name="40% - Акцент1 2 2 15 2 3" xfId="28466"/>
    <cellStyle name="40% - Акцент1 2 2 15 3" xfId="28467"/>
    <cellStyle name="40% - Акцент1 2 2 15 4" xfId="28468"/>
    <cellStyle name="40% - Акцент1 2 2 15 5" xfId="28469"/>
    <cellStyle name="40% - Акцент1 2 2 15 6" xfId="28470"/>
    <cellStyle name="40% - Акцент1 2 2 15 7" xfId="28471"/>
    <cellStyle name="40% - Акцент1 2 2 16" xfId="28472"/>
    <cellStyle name="40% - Акцент1 2 2 16 2" xfId="28473"/>
    <cellStyle name="40% - Акцент1 2 2 16 3" xfId="28474"/>
    <cellStyle name="40% - Акцент1 2 2 17" xfId="28475"/>
    <cellStyle name="40% - Акцент1 2 2 18" xfId="28476"/>
    <cellStyle name="40% - Акцент1 2 2 19" xfId="28477"/>
    <cellStyle name="40% - Акцент1 2 2 2" xfId="28478"/>
    <cellStyle name="40% - Акцент1 2 2 2 10" xfId="28479"/>
    <cellStyle name="40% - Акцент1 2 2 2 10 2" xfId="28480"/>
    <cellStyle name="40% - Акцент1 2 2 2 10 2 2" xfId="28481"/>
    <cellStyle name="40% - Акцент1 2 2 2 10 2 2 2" xfId="28482"/>
    <cellStyle name="40% - Акцент1 2 2 2 10 2 3" xfId="28483"/>
    <cellStyle name="40% - Акцент1 2 2 2 10 2 4" xfId="28484"/>
    <cellStyle name="40% - Акцент1 2 2 2 10 2 5" xfId="28485"/>
    <cellStyle name="40% - Акцент1 2 2 2 10 2 6" xfId="28486"/>
    <cellStyle name="40% - Акцент1 2 2 2 10 2 7" xfId="28487"/>
    <cellStyle name="40% - Акцент1 2 2 2 10 3" xfId="28488"/>
    <cellStyle name="40% - Акцент1 2 2 2 10 3 2" xfId="28489"/>
    <cellStyle name="40% - Акцент1 2 2 2 10 4" xfId="28490"/>
    <cellStyle name="40% - Акцент1 2 2 2 10 5" xfId="28491"/>
    <cellStyle name="40% - Акцент1 2 2 2 10 6" xfId="28492"/>
    <cellStyle name="40% - Акцент1 2 2 2 10 7" xfId="28493"/>
    <cellStyle name="40% - Акцент1 2 2 2 10 8" xfId="28494"/>
    <cellStyle name="40% - Акцент1 2 2 2 10 9" xfId="28495"/>
    <cellStyle name="40% - Акцент1 2 2 2 11" xfId="28496"/>
    <cellStyle name="40% - Акцент1 2 2 2 11 2" xfId="28497"/>
    <cellStyle name="40% - Акцент1 2 2 2 11 2 2" xfId="28498"/>
    <cellStyle name="40% - Акцент1 2 2 2 11 2 3" xfId="28499"/>
    <cellStyle name="40% - Акцент1 2 2 2 11 3" xfId="28500"/>
    <cellStyle name="40% - Акцент1 2 2 2 11 4" xfId="28501"/>
    <cellStyle name="40% - Акцент1 2 2 2 11 5" xfId="28502"/>
    <cellStyle name="40% - Акцент1 2 2 2 11 6" xfId="28503"/>
    <cellStyle name="40% - Акцент1 2 2 2 11 7" xfId="28504"/>
    <cellStyle name="40% - Акцент1 2 2 2 12" xfId="28505"/>
    <cellStyle name="40% - Акцент1 2 2 2 12 2" xfId="28506"/>
    <cellStyle name="40% - Акцент1 2 2 2 12 2 2" xfId="28507"/>
    <cellStyle name="40% - Акцент1 2 2 2 12 2 3" xfId="28508"/>
    <cellStyle name="40% - Акцент1 2 2 2 12 3" xfId="28509"/>
    <cellStyle name="40% - Акцент1 2 2 2 12 4" xfId="28510"/>
    <cellStyle name="40% - Акцент1 2 2 2 12 5" xfId="28511"/>
    <cellStyle name="40% - Акцент1 2 2 2 12 6" xfId="28512"/>
    <cellStyle name="40% - Акцент1 2 2 2 12 7" xfId="28513"/>
    <cellStyle name="40% - Акцент1 2 2 2 13" xfId="28514"/>
    <cellStyle name="40% - Акцент1 2 2 2 13 2" xfId="28515"/>
    <cellStyle name="40% - Акцент1 2 2 2 13 3" xfId="28516"/>
    <cellStyle name="40% - Акцент1 2 2 2 14" xfId="28517"/>
    <cellStyle name="40% - Акцент1 2 2 2 15" xfId="28518"/>
    <cellStyle name="40% - Акцент1 2 2 2 16" xfId="28519"/>
    <cellStyle name="40% - Акцент1 2 2 2 17" xfId="28520"/>
    <cellStyle name="40% - Акцент1 2 2 2 18" xfId="28521"/>
    <cellStyle name="40% - Акцент1 2 2 2 19" xfId="28522"/>
    <cellStyle name="40% - Акцент1 2 2 2 2" xfId="28523"/>
    <cellStyle name="40% - Акцент1 2 2 2 2 10" xfId="28524"/>
    <cellStyle name="40% - Акцент1 2 2 2 2 11" xfId="28525"/>
    <cellStyle name="40% - Акцент1 2 2 2 2 12" xfId="28526"/>
    <cellStyle name="40% - Акцент1 2 2 2 2 13" xfId="28527"/>
    <cellStyle name="40% - Акцент1 2 2 2 2 14" xfId="28528"/>
    <cellStyle name="40% - Акцент1 2 2 2 2 15" xfId="28529"/>
    <cellStyle name="40% - Акцент1 2 2 2 2 2" xfId="28530"/>
    <cellStyle name="40% - Акцент1 2 2 2 2 2 10" xfId="28531"/>
    <cellStyle name="40% - Акцент1 2 2 2 2 2 2" xfId="28532"/>
    <cellStyle name="40% - Акцент1 2 2 2 2 2 2 2" xfId="28533"/>
    <cellStyle name="40% - Акцент1 2 2 2 2 2 2 2 2" xfId="28534"/>
    <cellStyle name="40% - Акцент1 2 2 2 2 2 2 2 2 2" xfId="28535"/>
    <cellStyle name="40% - Акцент1 2 2 2 2 2 2 2 3" xfId="28536"/>
    <cellStyle name="40% - Акцент1 2 2 2 2 2 2 2 4" xfId="28537"/>
    <cellStyle name="40% - Акцент1 2 2 2 2 2 2 2 5" xfId="28538"/>
    <cellStyle name="40% - Акцент1 2 2 2 2 2 2 2 6" xfId="28539"/>
    <cellStyle name="40% - Акцент1 2 2 2 2 2 2 2 7" xfId="28540"/>
    <cellStyle name="40% - Акцент1 2 2 2 2 2 2 3" xfId="28541"/>
    <cellStyle name="40% - Акцент1 2 2 2 2 2 2 3 2" xfId="28542"/>
    <cellStyle name="40% - Акцент1 2 2 2 2 2 2 4" xfId="28543"/>
    <cellStyle name="40% - Акцент1 2 2 2 2 2 2 5" xfId="28544"/>
    <cellStyle name="40% - Акцент1 2 2 2 2 2 2 6" xfId="28545"/>
    <cellStyle name="40% - Акцент1 2 2 2 2 2 2 7" xfId="28546"/>
    <cellStyle name="40% - Акцент1 2 2 2 2 2 2 8" xfId="28547"/>
    <cellStyle name="40% - Акцент1 2 2 2 2 2 2 9" xfId="28548"/>
    <cellStyle name="40% - Акцент1 2 2 2 2 2 3" xfId="28549"/>
    <cellStyle name="40% - Акцент1 2 2 2 2 2 3 2" xfId="28550"/>
    <cellStyle name="40% - Акцент1 2 2 2 2 2 3 2 2" xfId="28551"/>
    <cellStyle name="40% - Акцент1 2 2 2 2 2 3 3" xfId="28552"/>
    <cellStyle name="40% - Акцент1 2 2 2 2 2 3 4" xfId="28553"/>
    <cellStyle name="40% - Акцент1 2 2 2 2 2 3 5" xfId="28554"/>
    <cellStyle name="40% - Акцент1 2 2 2 2 2 3 6" xfId="28555"/>
    <cellStyle name="40% - Акцент1 2 2 2 2 2 3 7" xfId="28556"/>
    <cellStyle name="40% - Акцент1 2 2 2 2 2 4" xfId="28557"/>
    <cellStyle name="40% - Акцент1 2 2 2 2 2 4 2" xfId="28558"/>
    <cellStyle name="40% - Акцент1 2 2 2 2 2 5" xfId="28559"/>
    <cellStyle name="40% - Акцент1 2 2 2 2 2 6" xfId="28560"/>
    <cellStyle name="40% - Акцент1 2 2 2 2 2 7" xfId="28561"/>
    <cellStyle name="40% - Акцент1 2 2 2 2 2 8" xfId="28562"/>
    <cellStyle name="40% - Акцент1 2 2 2 2 2 9" xfId="28563"/>
    <cellStyle name="40% - Акцент1 2 2 2 2 3" xfId="28564"/>
    <cellStyle name="40% - Акцент1 2 2 2 2 3 10" xfId="28565"/>
    <cellStyle name="40% - Акцент1 2 2 2 2 3 2" xfId="28566"/>
    <cellStyle name="40% - Акцент1 2 2 2 2 3 2 2" xfId="28567"/>
    <cellStyle name="40% - Акцент1 2 2 2 2 3 2 2 2" xfId="28568"/>
    <cellStyle name="40% - Акцент1 2 2 2 2 3 2 2 2 2" xfId="28569"/>
    <cellStyle name="40% - Акцент1 2 2 2 2 3 2 2 3" xfId="28570"/>
    <cellStyle name="40% - Акцент1 2 2 2 2 3 2 2 4" xfId="28571"/>
    <cellStyle name="40% - Акцент1 2 2 2 2 3 2 2 5" xfId="28572"/>
    <cellStyle name="40% - Акцент1 2 2 2 2 3 2 2 6" xfId="28573"/>
    <cellStyle name="40% - Акцент1 2 2 2 2 3 2 2 7" xfId="28574"/>
    <cellStyle name="40% - Акцент1 2 2 2 2 3 2 3" xfId="28575"/>
    <cellStyle name="40% - Акцент1 2 2 2 2 3 2 3 2" xfId="28576"/>
    <cellStyle name="40% - Акцент1 2 2 2 2 3 2 4" xfId="28577"/>
    <cellStyle name="40% - Акцент1 2 2 2 2 3 2 5" xfId="28578"/>
    <cellStyle name="40% - Акцент1 2 2 2 2 3 2 6" xfId="28579"/>
    <cellStyle name="40% - Акцент1 2 2 2 2 3 2 7" xfId="28580"/>
    <cellStyle name="40% - Акцент1 2 2 2 2 3 2 8" xfId="28581"/>
    <cellStyle name="40% - Акцент1 2 2 2 2 3 2 9" xfId="28582"/>
    <cellStyle name="40% - Акцент1 2 2 2 2 3 3" xfId="28583"/>
    <cellStyle name="40% - Акцент1 2 2 2 2 3 3 2" xfId="28584"/>
    <cellStyle name="40% - Акцент1 2 2 2 2 3 3 2 2" xfId="28585"/>
    <cellStyle name="40% - Акцент1 2 2 2 2 3 3 3" xfId="28586"/>
    <cellStyle name="40% - Акцент1 2 2 2 2 3 3 4" xfId="28587"/>
    <cellStyle name="40% - Акцент1 2 2 2 2 3 3 5" xfId="28588"/>
    <cellStyle name="40% - Акцент1 2 2 2 2 3 3 6" xfId="28589"/>
    <cellStyle name="40% - Акцент1 2 2 2 2 3 3 7" xfId="28590"/>
    <cellStyle name="40% - Акцент1 2 2 2 2 3 4" xfId="28591"/>
    <cellStyle name="40% - Акцент1 2 2 2 2 3 4 2" xfId="28592"/>
    <cellStyle name="40% - Акцент1 2 2 2 2 3 5" xfId="28593"/>
    <cellStyle name="40% - Акцент1 2 2 2 2 3 6" xfId="28594"/>
    <cellStyle name="40% - Акцент1 2 2 2 2 3 7" xfId="28595"/>
    <cellStyle name="40% - Акцент1 2 2 2 2 3 8" xfId="28596"/>
    <cellStyle name="40% - Акцент1 2 2 2 2 3 9" xfId="28597"/>
    <cellStyle name="40% - Акцент1 2 2 2 2 4" xfId="28598"/>
    <cellStyle name="40% - Акцент1 2 2 2 2 4 10" xfId="28599"/>
    <cellStyle name="40% - Акцент1 2 2 2 2 4 2" xfId="28600"/>
    <cellStyle name="40% - Акцент1 2 2 2 2 4 2 2" xfId="28601"/>
    <cellStyle name="40% - Акцент1 2 2 2 2 4 2 2 2" xfId="28602"/>
    <cellStyle name="40% - Акцент1 2 2 2 2 4 2 2 2 2" xfId="28603"/>
    <cellStyle name="40% - Акцент1 2 2 2 2 4 2 2 3" xfId="28604"/>
    <cellStyle name="40% - Акцент1 2 2 2 2 4 2 2 4" xfId="28605"/>
    <cellStyle name="40% - Акцент1 2 2 2 2 4 2 2 5" xfId="28606"/>
    <cellStyle name="40% - Акцент1 2 2 2 2 4 2 2 6" xfId="28607"/>
    <cellStyle name="40% - Акцент1 2 2 2 2 4 2 2 7" xfId="28608"/>
    <cellStyle name="40% - Акцент1 2 2 2 2 4 2 3" xfId="28609"/>
    <cellStyle name="40% - Акцент1 2 2 2 2 4 2 3 2" xfId="28610"/>
    <cellStyle name="40% - Акцент1 2 2 2 2 4 2 4" xfId="28611"/>
    <cellStyle name="40% - Акцент1 2 2 2 2 4 2 5" xfId="28612"/>
    <cellStyle name="40% - Акцент1 2 2 2 2 4 2 6" xfId="28613"/>
    <cellStyle name="40% - Акцент1 2 2 2 2 4 2 7" xfId="28614"/>
    <cellStyle name="40% - Акцент1 2 2 2 2 4 2 8" xfId="28615"/>
    <cellStyle name="40% - Акцент1 2 2 2 2 4 2 9" xfId="28616"/>
    <cellStyle name="40% - Акцент1 2 2 2 2 4 3" xfId="28617"/>
    <cellStyle name="40% - Акцент1 2 2 2 2 4 3 2" xfId="28618"/>
    <cellStyle name="40% - Акцент1 2 2 2 2 4 3 2 2" xfId="28619"/>
    <cellStyle name="40% - Акцент1 2 2 2 2 4 3 3" xfId="28620"/>
    <cellStyle name="40% - Акцент1 2 2 2 2 4 3 4" xfId="28621"/>
    <cellStyle name="40% - Акцент1 2 2 2 2 4 3 5" xfId="28622"/>
    <cellStyle name="40% - Акцент1 2 2 2 2 4 3 6" xfId="28623"/>
    <cellStyle name="40% - Акцент1 2 2 2 2 4 3 7" xfId="28624"/>
    <cellStyle name="40% - Акцент1 2 2 2 2 4 4" xfId="28625"/>
    <cellStyle name="40% - Акцент1 2 2 2 2 4 4 2" xfId="28626"/>
    <cellStyle name="40% - Акцент1 2 2 2 2 4 5" xfId="28627"/>
    <cellStyle name="40% - Акцент1 2 2 2 2 4 6" xfId="28628"/>
    <cellStyle name="40% - Акцент1 2 2 2 2 4 7" xfId="28629"/>
    <cellStyle name="40% - Акцент1 2 2 2 2 4 8" xfId="28630"/>
    <cellStyle name="40% - Акцент1 2 2 2 2 4 9" xfId="28631"/>
    <cellStyle name="40% - Акцент1 2 2 2 2 5" xfId="28632"/>
    <cellStyle name="40% - Акцент1 2 2 2 2 5 2" xfId="28633"/>
    <cellStyle name="40% - Акцент1 2 2 2 2 5 2 2" xfId="28634"/>
    <cellStyle name="40% - Акцент1 2 2 2 2 5 2 2 2" xfId="28635"/>
    <cellStyle name="40% - Акцент1 2 2 2 2 5 2 3" xfId="28636"/>
    <cellStyle name="40% - Акцент1 2 2 2 2 5 2 4" xfId="28637"/>
    <cellStyle name="40% - Акцент1 2 2 2 2 5 2 5" xfId="28638"/>
    <cellStyle name="40% - Акцент1 2 2 2 2 5 2 6" xfId="28639"/>
    <cellStyle name="40% - Акцент1 2 2 2 2 5 2 7" xfId="28640"/>
    <cellStyle name="40% - Акцент1 2 2 2 2 5 3" xfId="28641"/>
    <cellStyle name="40% - Акцент1 2 2 2 2 5 3 2" xfId="28642"/>
    <cellStyle name="40% - Акцент1 2 2 2 2 5 4" xfId="28643"/>
    <cellStyle name="40% - Акцент1 2 2 2 2 5 5" xfId="28644"/>
    <cellStyle name="40% - Акцент1 2 2 2 2 5 6" xfId="28645"/>
    <cellStyle name="40% - Акцент1 2 2 2 2 5 7" xfId="28646"/>
    <cellStyle name="40% - Акцент1 2 2 2 2 5 8" xfId="28647"/>
    <cellStyle name="40% - Акцент1 2 2 2 2 5 9" xfId="28648"/>
    <cellStyle name="40% - Акцент1 2 2 2 2 6" xfId="28649"/>
    <cellStyle name="40% - Акцент1 2 2 2 2 6 2" xfId="28650"/>
    <cellStyle name="40% - Акцент1 2 2 2 2 6 2 2" xfId="28651"/>
    <cellStyle name="40% - Акцент1 2 2 2 2 6 2 2 2" xfId="28652"/>
    <cellStyle name="40% - Акцент1 2 2 2 2 6 2 3" xfId="28653"/>
    <cellStyle name="40% - Акцент1 2 2 2 2 6 2 4" xfId="28654"/>
    <cellStyle name="40% - Акцент1 2 2 2 2 6 2 5" xfId="28655"/>
    <cellStyle name="40% - Акцент1 2 2 2 2 6 2 6" xfId="28656"/>
    <cellStyle name="40% - Акцент1 2 2 2 2 6 2 7" xfId="28657"/>
    <cellStyle name="40% - Акцент1 2 2 2 2 6 3" xfId="28658"/>
    <cellStyle name="40% - Акцент1 2 2 2 2 6 3 2" xfId="28659"/>
    <cellStyle name="40% - Акцент1 2 2 2 2 6 4" xfId="28660"/>
    <cellStyle name="40% - Акцент1 2 2 2 2 6 5" xfId="28661"/>
    <cellStyle name="40% - Акцент1 2 2 2 2 6 6" xfId="28662"/>
    <cellStyle name="40% - Акцент1 2 2 2 2 6 7" xfId="28663"/>
    <cellStyle name="40% - Акцент1 2 2 2 2 6 8" xfId="28664"/>
    <cellStyle name="40% - Акцент1 2 2 2 2 6 9" xfId="28665"/>
    <cellStyle name="40% - Акцент1 2 2 2 2 7" xfId="28666"/>
    <cellStyle name="40% - Акцент1 2 2 2 2 7 2" xfId="28667"/>
    <cellStyle name="40% - Акцент1 2 2 2 2 7 2 2" xfId="28668"/>
    <cellStyle name="40% - Акцент1 2 2 2 2 7 2 3" xfId="28669"/>
    <cellStyle name="40% - Акцент1 2 2 2 2 7 3" xfId="28670"/>
    <cellStyle name="40% - Акцент1 2 2 2 2 7 4" xfId="28671"/>
    <cellStyle name="40% - Акцент1 2 2 2 2 7 5" xfId="28672"/>
    <cellStyle name="40% - Акцент1 2 2 2 2 7 6" xfId="28673"/>
    <cellStyle name="40% - Акцент1 2 2 2 2 7 7" xfId="28674"/>
    <cellStyle name="40% - Акцент1 2 2 2 2 8" xfId="28675"/>
    <cellStyle name="40% - Акцент1 2 2 2 2 8 2" xfId="28676"/>
    <cellStyle name="40% - Акцент1 2 2 2 2 8 2 2" xfId="28677"/>
    <cellStyle name="40% - Акцент1 2 2 2 2 8 2 3" xfId="28678"/>
    <cellStyle name="40% - Акцент1 2 2 2 2 8 3" xfId="28679"/>
    <cellStyle name="40% - Акцент1 2 2 2 2 8 4" xfId="28680"/>
    <cellStyle name="40% - Акцент1 2 2 2 2 8 5" xfId="28681"/>
    <cellStyle name="40% - Акцент1 2 2 2 2 8 6" xfId="28682"/>
    <cellStyle name="40% - Акцент1 2 2 2 2 8 7" xfId="28683"/>
    <cellStyle name="40% - Акцент1 2 2 2 2 9" xfId="28684"/>
    <cellStyle name="40% - Акцент1 2 2 2 2 9 2" xfId="28685"/>
    <cellStyle name="40% - Акцент1 2 2 2 2 9 3" xfId="28686"/>
    <cellStyle name="40% - Акцент1 2 2 2 3" xfId="28687"/>
    <cellStyle name="40% - Акцент1 2 2 2 3 10" xfId="28688"/>
    <cellStyle name="40% - Акцент1 2 2 2 3 11" xfId="28689"/>
    <cellStyle name="40% - Акцент1 2 2 2 3 12" xfId="28690"/>
    <cellStyle name="40% - Акцент1 2 2 2 3 13" xfId="28691"/>
    <cellStyle name="40% - Акцент1 2 2 2 3 2" xfId="28692"/>
    <cellStyle name="40% - Акцент1 2 2 2 3 2 10" xfId="28693"/>
    <cellStyle name="40% - Акцент1 2 2 2 3 2 2" xfId="28694"/>
    <cellStyle name="40% - Акцент1 2 2 2 3 2 2 2" xfId="28695"/>
    <cellStyle name="40% - Акцент1 2 2 2 3 2 2 2 2" xfId="28696"/>
    <cellStyle name="40% - Акцент1 2 2 2 3 2 2 2 2 2" xfId="28697"/>
    <cellStyle name="40% - Акцент1 2 2 2 3 2 2 2 3" xfId="28698"/>
    <cellStyle name="40% - Акцент1 2 2 2 3 2 2 2 4" xfId="28699"/>
    <cellStyle name="40% - Акцент1 2 2 2 3 2 2 2 5" xfId="28700"/>
    <cellStyle name="40% - Акцент1 2 2 2 3 2 2 2 6" xfId="28701"/>
    <cellStyle name="40% - Акцент1 2 2 2 3 2 2 2 7" xfId="28702"/>
    <cellStyle name="40% - Акцент1 2 2 2 3 2 2 3" xfId="28703"/>
    <cellStyle name="40% - Акцент1 2 2 2 3 2 2 3 2" xfId="28704"/>
    <cellStyle name="40% - Акцент1 2 2 2 3 2 2 4" xfId="28705"/>
    <cellStyle name="40% - Акцент1 2 2 2 3 2 2 5" xfId="28706"/>
    <cellStyle name="40% - Акцент1 2 2 2 3 2 2 6" xfId="28707"/>
    <cellStyle name="40% - Акцент1 2 2 2 3 2 2 7" xfId="28708"/>
    <cellStyle name="40% - Акцент1 2 2 2 3 2 2 8" xfId="28709"/>
    <cellStyle name="40% - Акцент1 2 2 2 3 2 2 9" xfId="28710"/>
    <cellStyle name="40% - Акцент1 2 2 2 3 2 3" xfId="28711"/>
    <cellStyle name="40% - Акцент1 2 2 2 3 2 3 2" xfId="28712"/>
    <cellStyle name="40% - Акцент1 2 2 2 3 2 3 2 2" xfId="28713"/>
    <cellStyle name="40% - Акцент1 2 2 2 3 2 3 3" xfId="28714"/>
    <cellStyle name="40% - Акцент1 2 2 2 3 2 3 4" xfId="28715"/>
    <cellStyle name="40% - Акцент1 2 2 2 3 2 3 5" xfId="28716"/>
    <cellStyle name="40% - Акцент1 2 2 2 3 2 3 6" xfId="28717"/>
    <cellStyle name="40% - Акцент1 2 2 2 3 2 3 7" xfId="28718"/>
    <cellStyle name="40% - Акцент1 2 2 2 3 2 4" xfId="28719"/>
    <cellStyle name="40% - Акцент1 2 2 2 3 2 4 2" xfId="28720"/>
    <cellStyle name="40% - Акцент1 2 2 2 3 2 5" xfId="28721"/>
    <cellStyle name="40% - Акцент1 2 2 2 3 2 6" xfId="28722"/>
    <cellStyle name="40% - Акцент1 2 2 2 3 2 7" xfId="28723"/>
    <cellStyle name="40% - Акцент1 2 2 2 3 2 8" xfId="28724"/>
    <cellStyle name="40% - Акцент1 2 2 2 3 2 9" xfId="28725"/>
    <cellStyle name="40% - Акцент1 2 2 2 3 3" xfId="28726"/>
    <cellStyle name="40% - Акцент1 2 2 2 3 3 10" xfId="28727"/>
    <cellStyle name="40% - Акцент1 2 2 2 3 3 2" xfId="28728"/>
    <cellStyle name="40% - Акцент1 2 2 2 3 3 2 2" xfId="28729"/>
    <cellStyle name="40% - Акцент1 2 2 2 3 3 2 2 2" xfId="28730"/>
    <cellStyle name="40% - Акцент1 2 2 2 3 3 2 2 2 2" xfId="28731"/>
    <cellStyle name="40% - Акцент1 2 2 2 3 3 2 2 3" xfId="28732"/>
    <cellStyle name="40% - Акцент1 2 2 2 3 3 2 2 4" xfId="28733"/>
    <cellStyle name="40% - Акцент1 2 2 2 3 3 2 2 5" xfId="28734"/>
    <cellStyle name="40% - Акцент1 2 2 2 3 3 2 2 6" xfId="28735"/>
    <cellStyle name="40% - Акцент1 2 2 2 3 3 2 2 7" xfId="28736"/>
    <cellStyle name="40% - Акцент1 2 2 2 3 3 2 3" xfId="28737"/>
    <cellStyle name="40% - Акцент1 2 2 2 3 3 2 3 2" xfId="28738"/>
    <cellStyle name="40% - Акцент1 2 2 2 3 3 2 4" xfId="28739"/>
    <cellStyle name="40% - Акцент1 2 2 2 3 3 2 5" xfId="28740"/>
    <cellStyle name="40% - Акцент1 2 2 2 3 3 2 6" xfId="28741"/>
    <cellStyle name="40% - Акцент1 2 2 2 3 3 2 7" xfId="28742"/>
    <cellStyle name="40% - Акцент1 2 2 2 3 3 2 8" xfId="28743"/>
    <cellStyle name="40% - Акцент1 2 2 2 3 3 2 9" xfId="28744"/>
    <cellStyle name="40% - Акцент1 2 2 2 3 3 3" xfId="28745"/>
    <cellStyle name="40% - Акцент1 2 2 2 3 3 3 2" xfId="28746"/>
    <cellStyle name="40% - Акцент1 2 2 2 3 3 3 2 2" xfId="28747"/>
    <cellStyle name="40% - Акцент1 2 2 2 3 3 3 3" xfId="28748"/>
    <cellStyle name="40% - Акцент1 2 2 2 3 3 3 4" xfId="28749"/>
    <cellStyle name="40% - Акцент1 2 2 2 3 3 3 5" xfId="28750"/>
    <cellStyle name="40% - Акцент1 2 2 2 3 3 3 6" xfId="28751"/>
    <cellStyle name="40% - Акцент1 2 2 2 3 3 3 7" xfId="28752"/>
    <cellStyle name="40% - Акцент1 2 2 2 3 3 4" xfId="28753"/>
    <cellStyle name="40% - Акцент1 2 2 2 3 3 4 2" xfId="28754"/>
    <cellStyle name="40% - Акцент1 2 2 2 3 3 5" xfId="28755"/>
    <cellStyle name="40% - Акцент1 2 2 2 3 3 6" xfId="28756"/>
    <cellStyle name="40% - Акцент1 2 2 2 3 3 7" xfId="28757"/>
    <cellStyle name="40% - Акцент1 2 2 2 3 3 8" xfId="28758"/>
    <cellStyle name="40% - Акцент1 2 2 2 3 3 9" xfId="28759"/>
    <cellStyle name="40% - Акцент1 2 2 2 3 4" xfId="28760"/>
    <cellStyle name="40% - Акцент1 2 2 2 3 4 2" xfId="28761"/>
    <cellStyle name="40% - Акцент1 2 2 2 3 4 2 2" xfId="28762"/>
    <cellStyle name="40% - Акцент1 2 2 2 3 4 2 2 2" xfId="28763"/>
    <cellStyle name="40% - Акцент1 2 2 2 3 4 2 3" xfId="28764"/>
    <cellStyle name="40% - Акцент1 2 2 2 3 4 2 4" xfId="28765"/>
    <cellStyle name="40% - Акцент1 2 2 2 3 4 2 5" xfId="28766"/>
    <cellStyle name="40% - Акцент1 2 2 2 3 4 2 6" xfId="28767"/>
    <cellStyle name="40% - Акцент1 2 2 2 3 4 2 7" xfId="28768"/>
    <cellStyle name="40% - Акцент1 2 2 2 3 4 3" xfId="28769"/>
    <cellStyle name="40% - Акцент1 2 2 2 3 4 3 2" xfId="28770"/>
    <cellStyle name="40% - Акцент1 2 2 2 3 4 4" xfId="28771"/>
    <cellStyle name="40% - Акцент1 2 2 2 3 4 5" xfId="28772"/>
    <cellStyle name="40% - Акцент1 2 2 2 3 4 6" xfId="28773"/>
    <cellStyle name="40% - Акцент1 2 2 2 3 4 7" xfId="28774"/>
    <cellStyle name="40% - Акцент1 2 2 2 3 4 8" xfId="28775"/>
    <cellStyle name="40% - Акцент1 2 2 2 3 4 9" xfId="28776"/>
    <cellStyle name="40% - Акцент1 2 2 2 3 5" xfId="28777"/>
    <cellStyle name="40% - Акцент1 2 2 2 3 5 2" xfId="28778"/>
    <cellStyle name="40% - Акцент1 2 2 2 3 5 2 2" xfId="28779"/>
    <cellStyle name="40% - Акцент1 2 2 2 3 5 2 2 2" xfId="28780"/>
    <cellStyle name="40% - Акцент1 2 2 2 3 5 2 3" xfId="28781"/>
    <cellStyle name="40% - Акцент1 2 2 2 3 5 2 4" xfId="28782"/>
    <cellStyle name="40% - Акцент1 2 2 2 3 5 2 5" xfId="28783"/>
    <cellStyle name="40% - Акцент1 2 2 2 3 5 2 6" xfId="28784"/>
    <cellStyle name="40% - Акцент1 2 2 2 3 5 2 7" xfId="28785"/>
    <cellStyle name="40% - Акцент1 2 2 2 3 5 3" xfId="28786"/>
    <cellStyle name="40% - Акцент1 2 2 2 3 5 3 2" xfId="28787"/>
    <cellStyle name="40% - Акцент1 2 2 2 3 5 4" xfId="28788"/>
    <cellStyle name="40% - Акцент1 2 2 2 3 5 5" xfId="28789"/>
    <cellStyle name="40% - Акцент1 2 2 2 3 5 6" xfId="28790"/>
    <cellStyle name="40% - Акцент1 2 2 2 3 5 7" xfId="28791"/>
    <cellStyle name="40% - Акцент1 2 2 2 3 5 8" xfId="28792"/>
    <cellStyle name="40% - Акцент1 2 2 2 3 5 9" xfId="28793"/>
    <cellStyle name="40% - Акцент1 2 2 2 3 6" xfId="28794"/>
    <cellStyle name="40% - Акцент1 2 2 2 3 6 2" xfId="28795"/>
    <cellStyle name="40% - Акцент1 2 2 2 3 6 2 2" xfId="28796"/>
    <cellStyle name="40% - Акцент1 2 2 2 3 6 3" xfId="28797"/>
    <cellStyle name="40% - Акцент1 2 2 2 3 6 4" xfId="28798"/>
    <cellStyle name="40% - Акцент1 2 2 2 3 6 5" xfId="28799"/>
    <cellStyle name="40% - Акцент1 2 2 2 3 6 6" xfId="28800"/>
    <cellStyle name="40% - Акцент1 2 2 2 3 6 7" xfId="28801"/>
    <cellStyle name="40% - Акцент1 2 2 2 3 7" xfId="28802"/>
    <cellStyle name="40% - Акцент1 2 2 2 3 7 2" xfId="28803"/>
    <cellStyle name="40% - Акцент1 2 2 2 3 8" xfId="28804"/>
    <cellStyle name="40% - Акцент1 2 2 2 3 9" xfId="28805"/>
    <cellStyle name="40% - Акцент1 2 2 2 4" xfId="28806"/>
    <cellStyle name="40% - Акцент1 2 2 2 4 10" xfId="28807"/>
    <cellStyle name="40% - Акцент1 2 2 2 4 11" xfId="28808"/>
    <cellStyle name="40% - Акцент1 2 2 2 4 12" xfId="28809"/>
    <cellStyle name="40% - Акцент1 2 2 2 4 13" xfId="28810"/>
    <cellStyle name="40% - Акцент1 2 2 2 4 2" xfId="28811"/>
    <cellStyle name="40% - Акцент1 2 2 2 4 2 10" xfId="28812"/>
    <cellStyle name="40% - Акцент1 2 2 2 4 2 2" xfId="28813"/>
    <cellStyle name="40% - Акцент1 2 2 2 4 2 2 2" xfId="28814"/>
    <cellStyle name="40% - Акцент1 2 2 2 4 2 2 2 2" xfId="28815"/>
    <cellStyle name="40% - Акцент1 2 2 2 4 2 2 2 2 2" xfId="28816"/>
    <cellStyle name="40% - Акцент1 2 2 2 4 2 2 2 3" xfId="28817"/>
    <cellStyle name="40% - Акцент1 2 2 2 4 2 2 2 4" xfId="28818"/>
    <cellStyle name="40% - Акцент1 2 2 2 4 2 2 2 5" xfId="28819"/>
    <cellStyle name="40% - Акцент1 2 2 2 4 2 2 2 6" xfId="28820"/>
    <cellStyle name="40% - Акцент1 2 2 2 4 2 2 2 7" xfId="28821"/>
    <cellStyle name="40% - Акцент1 2 2 2 4 2 2 3" xfId="28822"/>
    <cellStyle name="40% - Акцент1 2 2 2 4 2 2 3 2" xfId="28823"/>
    <cellStyle name="40% - Акцент1 2 2 2 4 2 2 4" xfId="28824"/>
    <cellStyle name="40% - Акцент1 2 2 2 4 2 2 5" xfId="28825"/>
    <cellStyle name="40% - Акцент1 2 2 2 4 2 2 6" xfId="28826"/>
    <cellStyle name="40% - Акцент1 2 2 2 4 2 2 7" xfId="28827"/>
    <cellStyle name="40% - Акцент1 2 2 2 4 2 2 8" xfId="28828"/>
    <cellStyle name="40% - Акцент1 2 2 2 4 2 2 9" xfId="28829"/>
    <cellStyle name="40% - Акцент1 2 2 2 4 2 3" xfId="28830"/>
    <cellStyle name="40% - Акцент1 2 2 2 4 2 3 2" xfId="28831"/>
    <cellStyle name="40% - Акцент1 2 2 2 4 2 3 2 2" xfId="28832"/>
    <cellStyle name="40% - Акцент1 2 2 2 4 2 3 3" xfId="28833"/>
    <cellStyle name="40% - Акцент1 2 2 2 4 2 3 4" xfId="28834"/>
    <cellStyle name="40% - Акцент1 2 2 2 4 2 3 5" xfId="28835"/>
    <cellStyle name="40% - Акцент1 2 2 2 4 2 3 6" xfId="28836"/>
    <cellStyle name="40% - Акцент1 2 2 2 4 2 3 7" xfId="28837"/>
    <cellStyle name="40% - Акцент1 2 2 2 4 2 4" xfId="28838"/>
    <cellStyle name="40% - Акцент1 2 2 2 4 2 4 2" xfId="28839"/>
    <cellStyle name="40% - Акцент1 2 2 2 4 2 5" xfId="28840"/>
    <cellStyle name="40% - Акцент1 2 2 2 4 2 6" xfId="28841"/>
    <cellStyle name="40% - Акцент1 2 2 2 4 2 7" xfId="28842"/>
    <cellStyle name="40% - Акцент1 2 2 2 4 2 8" xfId="28843"/>
    <cellStyle name="40% - Акцент1 2 2 2 4 2 9" xfId="28844"/>
    <cellStyle name="40% - Акцент1 2 2 2 4 3" xfId="28845"/>
    <cellStyle name="40% - Акцент1 2 2 2 4 3 10" xfId="28846"/>
    <cellStyle name="40% - Акцент1 2 2 2 4 3 2" xfId="28847"/>
    <cellStyle name="40% - Акцент1 2 2 2 4 3 2 2" xfId="28848"/>
    <cellStyle name="40% - Акцент1 2 2 2 4 3 2 2 2" xfId="28849"/>
    <cellStyle name="40% - Акцент1 2 2 2 4 3 2 2 2 2" xfId="28850"/>
    <cellStyle name="40% - Акцент1 2 2 2 4 3 2 2 3" xfId="28851"/>
    <cellStyle name="40% - Акцент1 2 2 2 4 3 2 2 4" xfId="28852"/>
    <cellStyle name="40% - Акцент1 2 2 2 4 3 2 2 5" xfId="28853"/>
    <cellStyle name="40% - Акцент1 2 2 2 4 3 2 2 6" xfId="28854"/>
    <cellStyle name="40% - Акцент1 2 2 2 4 3 2 2 7" xfId="28855"/>
    <cellStyle name="40% - Акцент1 2 2 2 4 3 2 3" xfId="28856"/>
    <cellStyle name="40% - Акцент1 2 2 2 4 3 2 3 2" xfId="28857"/>
    <cellStyle name="40% - Акцент1 2 2 2 4 3 2 4" xfId="28858"/>
    <cellStyle name="40% - Акцент1 2 2 2 4 3 2 5" xfId="28859"/>
    <cellStyle name="40% - Акцент1 2 2 2 4 3 2 6" xfId="28860"/>
    <cellStyle name="40% - Акцент1 2 2 2 4 3 2 7" xfId="28861"/>
    <cellStyle name="40% - Акцент1 2 2 2 4 3 2 8" xfId="28862"/>
    <cellStyle name="40% - Акцент1 2 2 2 4 3 2 9" xfId="28863"/>
    <cellStyle name="40% - Акцент1 2 2 2 4 3 3" xfId="28864"/>
    <cellStyle name="40% - Акцент1 2 2 2 4 3 3 2" xfId="28865"/>
    <cellStyle name="40% - Акцент1 2 2 2 4 3 3 2 2" xfId="28866"/>
    <cellStyle name="40% - Акцент1 2 2 2 4 3 3 3" xfId="28867"/>
    <cellStyle name="40% - Акцент1 2 2 2 4 3 3 4" xfId="28868"/>
    <cellStyle name="40% - Акцент1 2 2 2 4 3 3 5" xfId="28869"/>
    <cellStyle name="40% - Акцент1 2 2 2 4 3 3 6" xfId="28870"/>
    <cellStyle name="40% - Акцент1 2 2 2 4 3 3 7" xfId="28871"/>
    <cellStyle name="40% - Акцент1 2 2 2 4 3 4" xfId="28872"/>
    <cellStyle name="40% - Акцент1 2 2 2 4 3 4 2" xfId="28873"/>
    <cellStyle name="40% - Акцент1 2 2 2 4 3 5" xfId="28874"/>
    <cellStyle name="40% - Акцент1 2 2 2 4 3 6" xfId="28875"/>
    <cellStyle name="40% - Акцент1 2 2 2 4 3 7" xfId="28876"/>
    <cellStyle name="40% - Акцент1 2 2 2 4 3 8" xfId="28877"/>
    <cellStyle name="40% - Акцент1 2 2 2 4 3 9" xfId="28878"/>
    <cellStyle name="40% - Акцент1 2 2 2 4 4" xfId="28879"/>
    <cellStyle name="40% - Акцент1 2 2 2 4 4 2" xfId="28880"/>
    <cellStyle name="40% - Акцент1 2 2 2 4 4 2 2" xfId="28881"/>
    <cellStyle name="40% - Акцент1 2 2 2 4 4 2 2 2" xfId="28882"/>
    <cellStyle name="40% - Акцент1 2 2 2 4 4 2 3" xfId="28883"/>
    <cellStyle name="40% - Акцент1 2 2 2 4 4 2 4" xfId="28884"/>
    <cellStyle name="40% - Акцент1 2 2 2 4 4 2 5" xfId="28885"/>
    <cellStyle name="40% - Акцент1 2 2 2 4 4 2 6" xfId="28886"/>
    <cellStyle name="40% - Акцент1 2 2 2 4 4 2 7" xfId="28887"/>
    <cellStyle name="40% - Акцент1 2 2 2 4 4 3" xfId="28888"/>
    <cellStyle name="40% - Акцент1 2 2 2 4 4 3 2" xfId="28889"/>
    <cellStyle name="40% - Акцент1 2 2 2 4 4 4" xfId="28890"/>
    <cellStyle name="40% - Акцент1 2 2 2 4 4 5" xfId="28891"/>
    <cellStyle name="40% - Акцент1 2 2 2 4 4 6" xfId="28892"/>
    <cellStyle name="40% - Акцент1 2 2 2 4 4 7" xfId="28893"/>
    <cellStyle name="40% - Акцент1 2 2 2 4 4 8" xfId="28894"/>
    <cellStyle name="40% - Акцент1 2 2 2 4 4 9" xfId="28895"/>
    <cellStyle name="40% - Акцент1 2 2 2 4 5" xfId="28896"/>
    <cellStyle name="40% - Акцент1 2 2 2 4 5 2" xfId="28897"/>
    <cellStyle name="40% - Акцент1 2 2 2 4 5 2 2" xfId="28898"/>
    <cellStyle name="40% - Акцент1 2 2 2 4 5 2 2 2" xfId="28899"/>
    <cellStyle name="40% - Акцент1 2 2 2 4 5 2 3" xfId="28900"/>
    <cellStyle name="40% - Акцент1 2 2 2 4 5 2 4" xfId="28901"/>
    <cellStyle name="40% - Акцент1 2 2 2 4 5 2 5" xfId="28902"/>
    <cellStyle name="40% - Акцент1 2 2 2 4 5 2 6" xfId="28903"/>
    <cellStyle name="40% - Акцент1 2 2 2 4 5 2 7" xfId="28904"/>
    <cellStyle name="40% - Акцент1 2 2 2 4 5 3" xfId="28905"/>
    <cellStyle name="40% - Акцент1 2 2 2 4 5 3 2" xfId="28906"/>
    <cellStyle name="40% - Акцент1 2 2 2 4 5 4" xfId="28907"/>
    <cellStyle name="40% - Акцент1 2 2 2 4 5 5" xfId="28908"/>
    <cellStyle name="40% - Акцент1 2 2 2 4 5 6" xfId="28909"/>
    <cellStyle name="40% - Акцент1 2 2 2 4 5 7" xfId="28910"/>
    <cellStyle name="40% - Акцент1 2 2 2 4 5 8" xfId="28911"/>
    <cellStyle name="40% - Акцент1 2 2 2 4 5 9" xfId="28912"/>
    <cellStyle name="40% - Акцент1 2 2 2 4 6" xfId="28913"/>
    <cellStyle name="40% - Акцент1 2 2 2 4 6 2" xfId="28914"/>
    <cellStyle name="40% - Акцент1 2 2 2 4 6 2 2" xfId="28915"/>
    <cellStyle name="40% - Акцент1 2 2 2 4 6 3" xfId="28916"/>
    <cellStyle name="40% - Акцент1 2 2 2 4 6 4" xfId="28917"/>
    <cellStyle name="40% - Акцент1 2 2 2 4 6 5" xfId="28918"/>
    <cellStyle name="40% - Акцент1 2 2 2 4 6 6" xfId="28919"/>
    <cellStyle name="40% - Акцент1 2 2 2 4 6 7" xfId="28920"/>
    <cellStyle name="40% - Акцент1 2 2 2 4 7" xfId="28921"/>
    <cellStyle name="40% - Акцент1 2 2 2 4 7 2" xfId="28922"/>
    <cellStyle name="40% - Акцент1 2 2 2 4 8" xfId="28923"/>
    <cellStyle name="40% - Акцент1 2 2 2 4 9" xfId="28924"/>
    <cellStyle name="40% - Акцент1 2 2 2 5" xfId="28925"/>
    <cellStyle name="40% - Акцент1 2 2 2 5 10" xfId="28926"/>
    <cellStyle name="40% - Акцент1 2 2 2 5 2" xfId="28927"/>
    <cellStyle name="40% - Акцент1 2 2 2 5 2 2" xfId="28928"/>
    <cellStyle name="40% - Акцент1 2 2 2 5 2 2 2" xfId="28929"/>
    <cellStyle name="40% - Акцент1 2 2 2 5 2 2 2 2" xfId="28930"/>
    <cellStyle name="40% - Акцент1 2 2 2 5 2 2 3" xfId="28931"/>
    <cellStyle name="40% - Акцент1 2 2 2 5 2 2 4" xfId="28932"/>
    <cellStyle name="40% - Акцент1 2 2 2 5 2 2 5" xfId="28933"/>
    <cellStyle name="40% - Акцент1 2 2 2 5 2 2 6" xfId="28934"/>
    <cellStyle name="40% - Акцент1 2 2 2 5 2 2 7" xfId="28935"/>
    <cellStyle name="40% - Акцент1 2 2 2 5 2 3" xfId="28936"/>
    <cellStyle name="40% - Акцент1 2 2 2 5 2 3 2" xfId="28937"/>
    <cellStyle name="40% - Акцент1 2 2 2 5 2 4" xfId="28938"/>
    <cellStyle name="40% - Акцент1 2 2 2 5 2 5" xfId="28939"/>
    <cellStyle name="40% - Акцент1 2 2 2 5 2 6" xfId="28940"/>
    <cellStyle name="40% - Акцент1 2 2 2 5 2 7" xfId="28941"/>
    <cellStyle name="40% - Акцент1 2 2 2 5 2 8" xfId="28942"/>
    <cellStyle name="40% - Акцент1 2 2 2 5 2 9" xfId="28943"/>
    <cellStyle name="40% - Акцент1 2 2 2 5 3" xfId="28944"/>
    <cellStyle name="40% - Акцент1 2 2 2 5 3 2" xfId="28945"/>
    <cellStyle name="40% - Акцент1 2 2 2 5 3 2 2" xfId="28946"/>
    <cellStyle name="40% - Акцент1 2 2 2 5 3 3" xfId="28947"/>
    <cellStyle name="40% - Акцент1 2 2 2 5 3 4" xfId="28948"/>
    <cellStyle name="40% - Акцент1 2 2 2 5 3 5" xfId="28949"/>
    <cellStyle name="40% - Акцент1 2 2 2 5 3 6" xfId="28950"/>
    <cellStyle name="40% - Акцент1 2 2 2 5 3 7" xfId="28951"/>
    <cellStyle name="40% - Акцент1 2 2 2 5 4" xfId="28952"/>
    <cellStyle name="40% - Акцент1 2 2 2 5 4 2" xfId="28953"/>
    <cellStyle name="40% - Акцент1 2 2 2 5 5" xfId="28954"/>
    <cellStyle name="40% - Акцент1 2 2 2 5 6" xfId="28955"/>
    <cellStyle name="40% - Акцент1 2 2 2 5 7" xfId="28956"/>
    <cellStyle name="40% - Акцент1 2 2 2 5 8" xfId="28957"/>
    <cellStyle name="40% - Акцент1 2 2 2 5 9" xfId="28958"/>
    <cellStyle name="40% - Акцент1 2 2 2 6" xfId="28959"/>
    <cellStyle name="40% - Акцент1 2 2 2 6 10" xfId="28960"/>
    <cellStyle name="40% - Акцент1 2 2 2 6 2" xfId="28961"/>
    <cellStyle name="40% - Акцент1 2 2 2 6 2 2" xfId="28962"/>
    <cellStyle name="40% - Акцент1 2 2 2 6 2 2 2" xfId="28963"/>
    <cellStyle name="40% - Акцент1 2 2 2 6 2 2 2 2" xfId="28964"/>
    <cellStyle name="40% - Акцент1 2 2 2 6 2 2 3" xfId="28965"/>
    <cellStyle name="40% - Акцент1 2 2 2 6 2 2 4" xfId="28966"/>
    <cellStyle name="40% - Акцент1 2 2 2 6 2 2 5" xfId="28967"/>
    <cellStyle name="40% - Акцент1 2 2 2 6 2 2 6" xfId="28968"/>
    <cellStyle name="40% - Акцент1 2 2 2 6 2 2 7" xfId="28969"/>
    <cellStyle name="40% - Акцент1 2 2 2 6 2 3" xfId="28970"/>
    <cellStyle name="40% - Акцент1 2 2 2 6 2 3 2" xfId="28971"/>
    <cellStyle name="40% - Акцент1 2 2 2 6 2 4" xfId="28972"/>
    <cellStyle name="40% - Акцент1 2 2 2 6 2 5" xfId="28973"/>
    <cellStyle name="40% - Акцент1 2 2 2 6 2 6" xfId="28974"/>
    <cellStyle name="40% - Акцент1 2 2 2 6 2 7" xfId="28975"/>
    <cellStyle name="40% - Акцент1 2 2 2 6 2 8" xfId="28976"/>
    <cellStyle name="40% - Акцент1 2 2 2 6 2 9" xfId="28977"/>
    <cellStyle name="40% - Акцент1 2 2 2 6 3" xfId="28978"/>
    <cellStyle name="40% - Акцент1 2 2 2 6 3 2" xfId="28979"/>
    <cellStyle name="40% - Акцент1 2 2 2 6 3 2 2" xfId="28980"/>
    <cellStyle name="40% - Акцент1 2 2 2 6 3 3" xfId="28981"/>
    <cellStyle name="40% - Акцент1 2 2 2 6 3 4" xfId="28982"/>
    <cellStyle name="40% - Акцент1 2 2 2 6 3 5" xfId="28983"/>
    <cellStyle name="40% - Акцент1 2 2 2 6 3 6" xfId="28984"/>
    <cellStyle name="40% - Акцент1 2 2 2 6 3 7" xfId="28985"/>
    <cellStyle name="40% - Акцент1 2 2 2 6 4" xfId="28986"/>
    <cellStyle name="40% - Акцент1 2 2 2 6 4 2" xfId="28987"/>
    <cellStyle name="40% - Акцент1 2 2 2 6 5" xfId="28988"/>
    <cellStyle name="40% - Акцент1 2 2 2 6 6" xfId="28989"/>
    <cellStyle name="40% - Акцент1 2 2 2 6 7" xfId="28990"/>
    <cellStyle name="40% - Акцент1 2 2 2 6 8" xfId="28991"/>
    <cellStyle name="40% - Акцент1 2 2 2 6 9" xfId="28992"/>
    <cellStyle name="40% - Акцент1 2 2 2 7" xfId="28993"/>
    <cellStyle name="40% - Акцент1 2 2 2 7 2" xfId="28994"/>
    <cellStyle name="40% - Акцент1 2 2 2 7 2 2" xfId="28995"/>
    <cellStyle name="40% - Акцент1 2 2 2 7 2 2 2" xfId="28996"/>
    <cellStyle name="40% - Акцент1 2 2 2 7 2 3" xfId="28997"/>
    <cellStyle name="40% - Акцент1 2 2 2 7 2 4" xfId="28998"/>
    <cellStyle name="40% - Акцент1 2 2 2 7 2 5" xfId="28999"/>
    <cellStyle name="40% - Акцент1 2 2 2 7 2 6" xfId="29000"/>
    <cellStyle name="40% - Акцент1 2 2 2 7 2 7" xfId="29001"/>
    <cellStyle name="40% - Акцент1 2 2 2 7 3" xfId="29002"/>
    <cellStyle name="40% - Акцент1 2 2 2 7 3 2" xfId="29003"/>
    <cellStyle name="40% - Акцент1 2 2 2 7 4" xfId="29004"/>
    <cellStyle name="40% - Акцент1 2 2 2 7 5" xfId="29005"/>
    <cellStyle name="40% - Акцент1 2 2 2 7 6" xfId="29006"/>
    <cellStyle name="40% - Акцент1 2 2 2 7 7" xfId="29007"/>
    <cellStyle name="40% - Акцент1 2 2 2 7 8" xfId="29008"/>
    <cellStyle name="40% - Акцент1 2 2 2 7 9" xfId="29009"/>
    <cellStyle name="40% - Акцент1 2 2 2 8" xfId="29010"/>
    <cellStyle name="40% - Акцент1 2 2 2 8 2" xfId="29011"/>
    <cellStyle name="40% - Акцент1 2 2 2 8 2 2" xfId="29012"/>
    <cellStyle name="40% - Акцент1 2 2 2 8 2 2 2" xfId="29013"/>
    <cellStyle name="40% - Акцент1 2 2 2 8 2 3" xfId="29014"/>
    <cellStyle name="40% - Акцент1 2 2 2 8 2 4" xfId="29015"/>
    <cellStyle name="40% - Акцент1 2 2 2 8 2 5" xfId="29016"/>
    <cellStyle name="40% - Акцент1 2 2 2 8 2 6" xfId="29017"/>
    <cellStyle name="40% - Акцент1 2 2 2 8 2 7" xfId="29018"/>
    <cellStyle name="40% - Акцент1 2 2 2 8 3" xfId="29019"/>
    <cellStyle name="40% - Акцент1 2 2 2 8 3 2" xfId="29020"/>
    <cellStyle name="40% - Акцент1 2 2 2 8 4" xfId="29021"/>
    <cellStyle name="40% - Акцент1 2 2 2 8 5" xfId="29022"/>
    <cellStyle name="40% - Акцент1 2 2 2 8 6" xfId="29023"/>
    <cellStyle name="40% - Акцент1 2 2 2 8 7" xfId="29024"/>
    <cellStyle name="40% - Акцент1 2 2 2 8 8" xfId="29025"/>
    <cellStyle name="40% - Акцент1 2 2 2 8 9" xfId="29026"/>
    <cellStyle name="40% - Акцент1 2 2 2 9" xfId="29027"/>
    <cellStyle name="40% - Акцент1 2 2 2 9 2" xfId="29028"/>
    <cellStyle name="40% - Акцент1 2 2 2 9 2 2" xfId="29029"/>
    <cellStyle name="40% - Акцент1 2 2 2 9 2 2 2" xfId="29030"/>
    <cellStyle name="40% - Акцент1 2 2 2 9 2 3" xfId="29031"/>
    <cellStyle name="40% - Акцент1 2 2 2 9 2 4" xfId="29032"/>
    <cellStyle name="40% - Акцент1 2 2 2 9 2 5" xfId="29033"/>
    <cellStyle name="40% - Акцент1 2 2 2 9 2 6" xfId="29034"/>
    <cellStyle name="40% - Акцент1 2 2 2 9 2 7" xfId="29035"/>
    <cellStyle name="40% - Акцент1 2 2 2 9 3" xfId="29036"/>
    <cellStyle name="40% - Акцент1 2 2 2 9 3 2" xfId="29037"/>
    <cellStyle name="40% - Акцент1 2 2 2 9 4" xfId="29038"/>
    <cellStyle name="40% - Акцент1 2 2 2 9 5" xfId="29039"/>
    <cellStyle name="40% - Акцент1 2 2 2 9 6" xfId="29040"/>
    <cellStyle name="40% - Акцент1 2 2 2 9 7" xfId="29041"/>
    <cellStyle name="40% - Акцент1 2 2 2 9 8" xfId="29042"/>
    <cellStyle name="40% - Акцент1 2 2 2 9 9" xfId="29043"/>
    <cellStyle name="40% - Акцент1 2 2 20" xfId="29044"/>
    <cellStyle name="40% - Акцент1 2 2 21" xfId="29045"/>
    <cellStyle name="40% - Акцент1 2 2 22" xfId="29046"/>
    <cellStyle name="40% - Акцент1 2 2 3" xfId="29047"/>
    <cellStyle name="40% - Акцент1 2 2 3 10" xfId="29048"/>
    <cellStyle name="40% - Акцент1 2 2 3 10 2" xfId="29049"/>
    <cellStyle name="40% - Акцент1 2 2 3 10 2 2" xfId="29050"/>
    <cellStyle name="40% - Акцент1 2 2 3 10 2 3" xfId="29051"/>
    <cellStyle name="40% - Акцент1 2 2 3 10 3" xfId="29052"/>
    <cellStyle name="40% - Акцент1 2 2 3 10 4" xfId="29053"/>
    <cellStyle name="40% - Акцент1 2 2 3 10 5" xfId="29054"/>
    <cellStyle name="40% - Акцент1 2 2 3 10 6" xfId="29055"/>
    <cellStyle name="40% - Акцент1 2 2 3 10 7" xfId="29056"/>
    <cellStyle name="40% - Акцент1 2 2 3 11" xfId="29057"/>
    <cellStyle name="40% - Акцент1 2 2 3 11 2" xfId="29058"/>
    <cellStyle name="40% - Акцент1 2 2 3 11 2 2" xfId="29059"/>
    <cellStyle name="40% - Акцент1 2 2 3 11 2 3" xfId="29060"/>
    <cellStyle name="40% - Акцент1 2 2 3 11 3" xfId="29061"/>
    <cellStyle name="40% - Акцент1 2 2 3 11 4" xfId="29062"/>
    <cellStyle name="40% - Акцент1 2 2 3 11 5" xfId="29063"/>
    <cellStyle name="40% - Акцент1 2 2 3 11 6" xfId="29064"/>
    <cellStyle name="40% - Акцент1 2 2 3 11 7" xfId="29065"/>
    <cellStyle name="40% - Акцент1 2 2 3 12" xfId="29066"/>
    <cellStyle name="40% - Акцент1 2 2 3 12 2" xfId="29067"/>
    <cellStyle name="40% - Акцент1 2 2 3 12 3" xfId="29068"/>
    <cellStyle name="40% - Акцент1 2 2 3 13" xfId="29069"/>
    <cellStyle name="40% - Акцент1 2 2 3 14" xfId="29070"/>
    <cellStyle name="40% - Акцент1 2 2 3 15" xfId="29071"/>
    <cellStyle name="40% - Акцент1 2 2 3 16" xfId="29072"/>
    <cellStyle name="40% - Акцент1 2 2 3 17" xfId="29073"/>
    <cellStyle name="40% - Акцент1 2 2 3 18" xfId="29074"/>
    <cellStyle name="40% - Акцент1 2 2 3 2" xfId="29075"/>
    <cellStyle name="40% - Акцент1 2 2 3 2 10" xfId="29076"/>
    <cellStyle name="40% - Акцент1 2 2 3 2 11" xfId="29077"/>
    <cellStyle name="40% - Акцент1 2 2 3 2 12" xfId="29078"/>
    <cellStyle name="40% - Акцент1 2 2 3 2 13" xfId="29079"/>
    <cellStyle name="40% - Акцент1 2 2 3 2 14" xfId="29080"/>
    <cellStyle name="40% - Акцент1 2 2 3 2 2" xfId="29081"/>
    <cellStyle name="40% - Акцент1 2 2 3 2 2 10" xfId="29082"/>
    <cellStyle name="40% - Акцент1 2 2 3 2 2 2" xfId="29083"/>
    <cellStyle name="40% - Акцент1 2 2 3 2 2 2 2" xfId="29084"/>
    <cellStyle name="40% - Акцент1 2 2 3 2 2 2 2 2" xfId="29085"/>
    <cellStyle name="40% - Акцент1 2 2 3 2 2 2 2 2 2" xfId="29086"/>
    <cellStyle name="40% - Акцент1 2 2 3 2 2 2 2 3" xfId="29087"/>
    <cellStyle name="40% - Акцент1 2 2 3 2 2 2 2 4" xfId="29088"/>
    <cellStyle name="40% - Акцент1 2 2 3 2 2 2 2 5" xfId="29089"/>
    <cellStyle name="40% - Акцент1 2 2 3 2 2 2 2 6" xfId="29090"/>
    <cellStyle name="40% - Акцент1 2 2 3 2 2 2 2 7" xfId="29091"/>
    <cellStyle name="40% - Акцент1 2 2 3 2 2 2 3" xfId="29092"/>
    <cellStyle name="40% - Акцент1 2 2 3 2 2 2 3 2" xfId="29093"/>
    <cellStyle name="40% - Акцент1 2 2 3 2 2 2 4" xfId="29094"/>
    <cellStyle name="40% - Акцент1 2 2 3 2 2 2 5" xfId="29095"/>
    <cellStyle name="40% - Акцент1 2 2 3 2 2 2 6" xfId="29096"/>
    <cellStyle name="40% - Акцент1 2 2 3 2 2 2 7" xfId="29097"/>
    <cellStyle name="40% - Акцент1 2 2 3 2 2 2 8" xfId="29098"/>
    <cellStyle name="40% - Акцент1 2 2 3 2 2 2 9" xfId="29099"/>
    <cellStyle name="40% - Акцент1 2 2 3 2 2 3" xfId="29100"/>
    <cellStyle name="40% - Акцент1 2 2 3 2 2 3 2" xfId="29101"/>
    <cellStyle name="40% - Акцент1 2 2 3 2 2 3 2 2" xfId="29102"/>
    <cellStyle name="40% - Акцент1 2 2 3 2 2 3 3" xfId="29103"/>
    <cellStyle name="40% - Акцент1 2 2 3 2 2 3 4" xfId="29104"/>
    <cellStyle name="40% - Акцент1 2 2 3 2 2 3 5" xfId="29105"/>
    <cellStyle name="40% - Акцент1 2 2 3 2 2 3 6" xfId="29106"/>
    <cellStyle name="40% - Акцент1 2 2 3 2 2 3 7" xfId="29107"/>
    <cellStyle name="40% - Акцент1 2 2 3 2 2 4" xfId="29108"/>
    <cellStyle name="40% - Акцент1 2 2 3 2 2 4 2" xfId="29109"/>
    <cellStyle name="40% - Акцент1 2 2 3 2 2 5" xfId="29110"/>
    <cellStyle name="40% - Акцент1 2 2 3 2 2 6" xfId="29111"/>
    <cellStyle name="40% - Акцент1 2 2 3 2 2 7" xfId="29112"/>
    <cellStyle name="40% - Акцент1 2 2 3 2 2 8" xfId="29113"/>
    <cellStyle name="40% - Акцент1 2 2 3 2 2 9" xfId="29114"/>
    <cellStyle name="40% - Акцент1 2 2 3 2 3" xfId="29115"/>
    <cellStyle name="40% - Акцент1 2 2 3 2 3 10" xfId="29116"/>
    <cellStyle name="40% - Акцент1 2 2 3 2 3 2" xfId="29117"/>
    <cellStyle name="40% - Акцент1 2 2 3 2 3 2 2" xfId="29118"/>
    <cellStyle name="40% - Акцент1 2 2 3 2 3 2 2 2" xfId="29119"/>
    <cellStyle name="40% - Акцент1 2 2 3 2 3 2 2 2 2" xfId="29120"/>
    <cellStyle name="40% - Акцент1 2 2 3 2 3 2 2 3" xfId="29121"/>
    <cellStyle name="40% - Акцент1 2 2 3 2 3 2 2 4" xfId="29122"/>
    <cellStyle name="40% - Акцент1 2 2 3 2 3 2 2 5" xfId="29123"/>
    <cellStyle name="40% - Акцент1 2 2 3 2 3 2 2 6" xfId="29124"/>
    <cellStyle name="40% - Акцент1 2 2 3 2 3 2 2 7" xfId="29125"/>
    <cellStyle name="40% - Акцент1 2 2 3 2 3 2 3" xfId="29126"/>
    <cellStyle name="40% - Акцент1 2 2 3 2 3 2 3 2" xfId="29127"/>
    <cellStyle name="40% - Акцент1 2 2 3 2 3 2 4" xfId="29128"/>
    <cellStyle name="40% - Акцент1 2 2 3 2 3 2 5" xfId="29129"/>
    <cellStyle name="40% - Акцент1 2 2 3 2 3 2 6" xfId="29130"/>
    <cellStyle name="40% - Акцент1 2 2 3 2 3 2 7" xfId="29131"/>
    <cellStyle name="40% - Акцент1 2 2 3 2 3 2 8" xfId="29132"/>
    <cellStyle name="40% - Акцент1 2 2 3 2 3 2 9" xfId="29133"/>
    <cellStyle name="40% - Акцент1 2 2 3 2 3 3" xfId="29134"/>
    <cellStyle name="40% - Акцент1 2 2 3 2 3 3 2" xfId="29135"/>
    <cellStyle name="40% - Акцент1 2 2 3 2 3 3 2 2" xfId="29136"/>
    <cellStyle name="40% - Акцент1 2 2 3 2 3 3 3" xfId="29137"/>
    <cellStyle name="40% - Акцент1 2 2 3 2 3 3 4" xfId="29138"/>
    <cellStyle name="40% - Акцент1 2 2 3 2 3 3 5" xfId="29139"/>
    <cellStyle name="40% - Акцент1 2 2 3 2 3 3 6" xfId="29140"/>
    <cellStyle name="40% - Акцент1 2 2 3 2 3 3 7" xfId="29141"/>
    <cellStyle name="40% - Акцент1 2 2 3 2 3 4" xfId="29142"/>
    <cellStyle name="40% - Акцент1 2 2 3 2 3 4 2" xfId="29143"/>
    <cellStyle name="40% - Акцент1 2 2 3 2 3 5" xfId="29144"/>
    <cellStyle name="40% - Акцент1 2 2 3 2 3 6" xfId="29145"/>
    <cellStyle name="40% - Акцент1 2 2 3 2 3 7" xfId="29146"/>
    <cellStyle name="40% - Акцент1 2 2 3 2 3 8" xfId="29147"/>
    <cellStyle name="40% - Акцент1 2 2 3 2 3 9" xfId="29148"/>
    <cellStyle name="40% - Акцент1 2 2 3 2 4" xfId="29149"/>
    <cellStyle name="40% - Акцент1 2 2 3 2 4 10" xfId="29150"/>
    <cellStyle name="40% - Акцент1 2 2 3 2 4 2" xfId="29151"/>
    <cellStyle name="40% - Акцент1 2 2 3 2 4 2 2" xfId="29152"/>
    <cellStyle name="40% - Акцент1 2 2 3 2 4 2 2 2" xfId="29153"/>
    <cellStyle name="40% - Акцент1 2 2 3 2 4 2 2 2 2" xfId="29154"/>
    <cellStyle name="40% - Акцент1 2 2 3 2 4 2 2 3" xfId="29155"/>
    <cellStyle name="40% - Акцент1 2 2 3 2 4 2 2 4" xfId="29156"/>
    <cellStyle name="40% - Акцент1 2 2 3 2 4 2 2 5" xfId="29157"/>
    <cellStyle name="40% - Акцент1 2 2 3 2 4 2 2 6" xfId="29158"/>
    <cellStyle name="40% - Акцент1 2 2 3 2 4 2 2 7" xfId="29159"/>
    <cellStyle name="40% - Акцент1 2 2 3 2 4 2 3" xfId="29160"/>
    <cellStyle name="40% - Акцент1 2 2 3 2 4 2 3 2" xfId="29161"/>
    <cellStyle name="40% - Акцент1 2 2 3 2 4 2 4" xfId="29162"/>
    <cellStyle name="40% - Акцент1 2 2 3 2 4 2 5" xfId="29163"/>
    <cellStyle name="40% - Акцент1 2 2 3 2 4 2 6" xfId="29164"/>
    <cellStyle name="40% - Акцент1 2 2 3 2 4 2 7" xfId="29165"/>
    <cellStyle name="40% - Акцент1 2 2 3 2 4 2 8" xfId="29166"/>
    <cellStyle name="40% - Акцент1 2 2 3 2 4 2 9" xfId="29167"/>
    <cellStyle name="40% - Акцент1 2 2 3 2 4 3" xfId="29168"/>
    <cellStyle name="40% - Акцент1 2 2 3 2 4 3 2" xfId="29169"/>
    <cellStyle name="40% - Акцент1 2 2 3 2 4 3 2 2" xfId="29170"/>
    <cellStyle name="40% - Акцент1 2 2 3 2 4 3 3" xfId="29171"/>
    <cellStyle name="40% - Акцент1 2 2 3 2 4 3 4" xfId="29172"/>
    <cellStyle name="40% - Акцент1 2 2 3 2 4 3 5" xfId="29173"/>
    <cellStyle name="40% - Акцент1 2 2 3 2 4 3 6" xfId="29174"/>
    <cellStyle name="40% - Акцент1 2 2 3 2 4 3 7" xfId="29175"/>
    <cellStyle name="40% - Акцент1 2 2 3 2 4 4" xfId="29176"/>
    <cellStyle name="40% - Акцент1 2 2 3 2 4 4 2" xfId="29177"/>
    <cellStyle name="40% - Акцент1 2 2 3 2 4 5" xfId="29178"/>
    <cellStyle name="40% - Акцент1 2 2 3 2 4 6" xfId="29179"/>
    <cellStyle name="40% - Акцент1 2 2 3 2 4 7" xfId="29180"/>
    <cellStyle name="40% - Акцент1 2 2 3 2 4 8" xfId="29181"/>
    <cellStyle name="40% - Акцент1 2 2 3 2 4 9" xfId="29182"/>
    <cellStyle name="40% - Акцент1 2 2 3 2 5" xfId="29183"/>
    <cellStyle name="40% - Акцент1 2 2 3 2 5 2" xfId="29184"/>
    <cellStyle name="40% - Акцент1 2 2 3 2 5 2 2" xfId="29185"/>
    <cellStyle name="40% - Акцент1 2 2 3 2 5 2 2 2" xfId="29186"/>
    <cellStyle name="40% - Акцент1 2 2 3 2 5 2 3" xfId="29187"/>
    <cellStyle name="40% - Акцент1 2 2 3 2 5 2 4" xfId="29188"/>
    <cellStyle name="40% - Акцент1 2 2 3 2 5 2 5" xfId="29189"/>
    <cellStyle name="40% - Акцент1 2 2 3 2 5 2 6" xfId="29190"/>
    <cellStyle name="40% - Акцент1 2 2 3 2 5 2 7" xfId="29191"/>
    <cellStyle name="40% - Акцент1 2 2 3 2 5 3" xfId="29192"/>
    <cellStyle name="40% - Акцент1 2 2 3 2 5 3 2" xfId="29193"/>
    <cellStyle name="40% - Акцент1 2 2 3 2 5 4" xfId="29194"/>
    <cellStyle name="40% - Акцент1 2 2 3 2 5 5" xfId="29195"/>
    <cellStyle name="40% - Акцент1 2 2 3 2 5 6" xfId="29196"/>
    <cellStyle name="40% - Акцент1 2 2 3 2 5 7" xfId="29197"/>
    <cellStyle name="40% - Акцент1 2 2 3 2 5 8" xfId="29198"/>
    <cellStyle name="40% - Акцент1 2 2 3 2 5 9" xfId="29199"/>
    <cellStyle name="40% - Акцент1 2 2 3 2 6" xfId="29200"/>
    <cellStyle name="40% - Акцент1 2 2 3 2 6 2" xfId="29201"/>
    <cellStyle name="40% - Акцент1 2 2 3 2 6 2 2" xfId="29202"/>
    <cellStyle name="40% - Акцент1 2 2 3 2 6 2 2 2" xfId="29203"/>
    <cellStyle name="40% - Акцент1 2 2 3 2 6 2 3" xfId="29204"/>
    <cellStyle name="40% - Акцент1 2 2 3 2 6 2 4" xfId="29205"/>
    <cellStyle name="40% - Акцент1 2 2 3 2 6 2 5" xfId="29206"/>
    <cellStyle name="40% - Акцент1 2 2 3 2 6 2 6" xfId="29207"/>
    <cellStyle name="40% - Акцент1 2 2 3 2 6 2 7" xfId="29208"/>
    <cellStyle name="40% - Акцент1 2 2 3 2 6 3" xfId="29209"/>
    <cellStyle name="40% - Акцент1 2 2 3 2 6 3 2" xfId="29210"/>
    <cellStyle name="40% - Акцент1 2 2 3 2 6 4" xfId="29211"/>
    <cellStyle name="40% - Акцент1 2 2 3 2 6 5" xfId="29212"/>
    <cellStyle name="40% - Акцент1 2 2 3 2 6 6" xfId="29213"/>
    <cellStyle name="40% - Акцент1 2 2 3 2 6 7" xfId="29214"/>
    <cellStyle name="40% - Акцент1 2 2 3 2 6 8" xfId="29215"/>
    <cellStyle name="40% - Акцент1 2 2 3 2 6 9" xfId="29216"/>
    <cellStyle name="40% - Акцент1 2 2 3 2 7" xfId="29217"/>
    <cellStyle name="40% - Акцент1 2 2 3 2 7 2" xfId="29218"/>
    <cellStyle name="40% - Акцент1 2 2 3 2 7 2 2" xfId="29219"/>
    <cellStyle name="40% - Акцент1 2 2 3 2 7 3" xfId="29220"/>
    <cellStyle name="40% - Акцент1 2 2 3 2 7 4" xfId="29221"/>
    <cellStyle name="40% - Акцент1 2 2 3 2 7 5" xfId="29222"/>
    <cellStyle name="40% - Акцент1 2 2 3 2 7 6" xfId="29223"/>
    <cellStyle name="40% - Акцент1 2 2 3 2 7 7" xfId="29224"/>
    <cellStyle name="40% - Акцент1 2 2 3 2 8" xfId="29225"/>
    <cellStyle name="40% - Акцент1 2 2 3 2 8 2" xfId="29226"/>
    <cellStyle name="40% - Акцент1 2 2 3 2 9" xfId="29227"/>
    <cellStyle name="40% - Акцент1 2 2 3 3" xfId="29228"/>
    <cellStyle name="40% - Акцент1 2 2 3 3 10" xfId="29229"/>
    <cellStyle name="40% - Акцент1 2 2 3 3 11" xfId="29230"/>
    <cellStyle name="40% - Акцент1 2 2 3 3 12" xfId="29231"/>
    <cellStyle name="40% - Акцент1 2 2 3 3 13" xfId="29232"/>
    <cellStyle name="40% - Акцент1 2 2 3 3 2" xfId="29233"/>
    <cellStyle name="40% - Акцент1 2 2 3 3 2 10" xfId="29234"/>
    <cellStyle name="40% - Акцент1 2 2 3 3 2 2" xfId="29235"/>
    <cellStyle name="40% - Акцент1 2 2 3 3 2 2 2" xfId="29236"/>
    <cellStyle name="40% - Акцент1 2 2 3 3 2 2 2 2" xfId="29237"/>
    <cellStyle name="40% - Акцент1 2 2 3 3 2 2 2 2 2" xfId="29238"/>
    <cellStyle name="40% - Акцент1 2 2 3 3 2 2 2 3" xfId="29239"/>
    <cellStyle name="40% - Акцент1 2 2 3 3 2 2 2 4" xfId="29240"/>
    <cellStyle name="40% - Акцент1 2 2 3 3 2 2 2 5" xfId="29241"/>
    <cellStyle name="40% - Акцент1 2 2 3 3 2 2 2 6" xfId="29242"/>
    <cellStyle name="40% - Акцент1 2 2 3 3 2 2 2 7" xfId="29243"/>
    <cellStyle name="40% - Акцент1 2 2 3 3 2 2 3" xfId="29244"/>
    <cellStyle name="40% - Акцент1 2 2 3 3 2 2 3 2" xfId="29245"/>
    <cellStyle name="40% - Акцент1 2 2 3 3 2 2 4" xfId="29246"/>
    <cellStyle name="40% - Акцент1 2 2 3 3 2 2 5" xfId="29247"/>
    <cellStyle name="40% - Акцент1 2 2 3 3 2 2 6" xfId="29248"/>
    <cellStyle name="40% - Акцент1 2 2 3 3 2 2 7" xfId="29249"/>
    <cellStyle name="40% - Акцент1 2 2 3 3 2 2 8" xfId="29250"/>
    <cellStyle name="40% - Акцент1 2 2 3 3 2 2 9" xfId="29251"/>
    <cellStyle name="40% - Акцент1 2 2 3 3 2 3" xfId="29252"/>
    <cellStyle name="40% - Акцент1 2 2 3 3 2 3 2" xfId="29253"/>
    <cellStyle name="40% - Акцент1 2 2 3 3 2 3 2 2" xfId="29254"/>
    <cellStyle name="40% - Акцент1 2 2 3 3 2 3 3" xfId="29255"/>
    <cellStyle name="40% - Акцент1 2 2 3 3 2 3 4" xfId="29256"/>
    <cellStyle name="40% - Акцент1 2 2 3 3 2 3 5" xfId="29257"/>
    <cellStyle name="40% - Акцент1 2 2 3 3 2 3 6" xfId="29258"/>
    <cellStyle name="40% - Акцент1 2 2 3 3 2 3 7" xfId="29259"/>
    <cellStyle name="40% - Акцент1 2 2 3 3 2 4" xfId="29260"/>
    <cellStyle name="40% - Акцент1 2 2 3 3 2 4 2" xfId="29261"/>
    <cellStyle name="40% - Акцент1 2 2 3 3 2 5" xfId="29262"/>
    <cellStyle name="40% - Акцент1 2 2 3 3 2 6" xfId="29263"/>
    <cellStyle name="40% - Акцент1 2 2 3 3 2 7" xfId="29264"/>
    <cellStyle name="40% - Акцент1 2 2 3 3 2 8" xfId="29265"/>
    <cellStyle name="40% - Акцент1 2 2 3 3 2 9" xfId="29266"/>
    <cellStyle name="40% - Акцент1 2 2 3 3 3" xfId="29267"/>
    <cellStyle name="40% - Акцент1 2 2 3 3 3 10" xfId="29268"/>
    <cellStyle name="40% - Акцент1 2 2 3 3 3 2" xfId="29269"/>
    <cellStyle name="40% - Акцент1 2 2 3 3 3 2 2" xfId="29270"/>
    <cellStyle name="40% - Акцент1 2 2 3 3 3 2 2 2" xfId="29271"/>
    <cellStyle name="40% - Акцент1 2 2 3 3 3 2 2 2 2" xfId="29272"/>
    <cellStyle name="40% - Акцент1 2 2 3 3 3 2 2 3" xfId="29273"/>
    <cellStyle name="40% - Акцент1 2 2 3 3 3 2 2 4" xfId="29274"/>
    <cellStyle name="40% - Акцент1 2 2 3 3 3 2 2 5" xfId="29275"/>
    <cellStyle name="40% - Акцент1 2 2 3 3 3 2 2 6" xfId="29276"/>
    <cellStyle name="40% - Акцент1 2 2 3 3 3 2 2 7" xfId="29277"/>
    <cellStyle name="40% - Акцент1 2 2 3 3 3 2 3" xfId="29278"/>
    <cellStyle name="40% - Акцент1 2 2 3 3 3 2 3 2" xfId="29279"/>
    <cellStyle name="40% - Акцент1 2 2 3 3 3 2 4" xfId="29280"/>
    <cellStyle name="40% - Акцент1 2 2 3 3 3 2 5" xfId="29281"/>
    <cellStyle name="40% - Акцент1 2 2 3 3 3 2 6" xfId="29282"/>
    <cellStyle name="40% - Акцент1 2 2 3 3 3 2 7" xfId="29283"/>
    <cellStyle name="40% - Акцент1 2 2 3 3 3 2 8" xfId="29284"/>
    <cellStyle name="40% - Акцент1 2 2 3 3 3 2 9" xfId="29285"/>
    <cellStyle name="40% - Акцент1 2 2 3 3 3 3" xfId="29286"/>
    <cellStyle name="40% - Акцент1 2 2 3 3 3 3 2" xfId="29287"/>
    <cellStyle name="40% - Акцент1 2 2 3 3 3 3 2 2" xfId="29288"/>
    <cellStyle name="40% - Акцент1 2 2 3 3 3 3 3" xfId="29289"/>
    <cellStyle name="40% - Акцент1 2 2 3 3 3 3 4" xfId="29290"/>
    <cellStyle name="40% - Акцент1 2 2 3 3 3 3 5" xfId="29291"/>
    <cellStyle name="40% - Акцент1 2 2 3 3 3 3 6" xfId="29292"/>
    <cellStyle name="40% - Акцент1 2 2 3 3 3 3 7" xfId="29293"/>
    <cellStyle name="40% - Акцент1 2 2 3 3 3 4" xfId="29294"/>
    <cellStyle name="40% - Акцент1 2 2 3 3 3 4 2" xfId="29295"/>
    <cellStyle name="40% - Акцент1 2 2 3 3 3 5" xfId="29296"/>
    <cellStyle name="40% - Акцент1 2 2 3 3 3 6" xfId="29297"/>
    <cellStyle name="40% - Акцент1 2 2 3 3 3 7" xfId="29298"/>
    <cellStyle name="40% - Акцент1 2 2 3 3 3 8" xfId="29299"/>
    <cellStyle name="40% - Акцент1 2 2 3 3 3 9" xfId="29300"/>
    <cellStyle name="40% - Акцент1 2 2 3 3 4" xfId="29301"/>
    <cellStyle name="40% - Акцент1 2 2 3 3 4 2" xfId="29302"/>
    <cellStyle name="40% - Акцент1 2 2 3 3 4 2 2" xfId="29303"/>
    <cellStyle name="40% - Акцент1 2 2 3 3 4 2 2 2" xfId="29304"/>
    <cellStyle name="40% - Акцент1 2 2 3 3 4 2 3" xfId="29305"/>
    <cellStyle name="40% - Акцент1 2 2 3 3 4 2 4" xfId="29306"/>
    <cellStyle name="40% - Акцент1 2 2 3 3 4 2 5" xfId="29307"/>
    <cellStyle name="40% - Акцент1 2 2 3 3 4 2 6" xfId="29308"/>
    <cellStyle name="40% - Акцент1 2 2 3 3 4 2 7" xfId="29309"/>
    <cellStyle name="40% - Акцент1 2 2 3 3 4 3" xfId="29310"/>
    <cellStyle name="40% - Акцент1 2 2 3 3 4 3 2" xfId="29311"/>
    <cellStyle name="40% - Акцент1 2 2 3 3 4 4" xfId="29312"/>
    <cellStyle name="40% - Акцент1 2 2 3 3 4 5" xfId="29313"/>
    <cellStyle name="40% - Акцент1 2 2 3 3 4 6" xfId="29314"/>
    <cellStyle name="40% - Акцент1 2 2 3 3 4 7" xfId="29315"/>
    <cellStyle name="40% - Акцент1 2 2 3 3 4 8" xfId="29316"/>
    <cellStyle name="40% - Акцент1 2 2 3 3 4 9" xfId="29317"/>
    <cellStyle name="40% - Акцент1 2 2 3 3 5" xfId="29318"/>
    <cellStyle name="40% - Акцент1 2 2 3 3 5 2" xfId="29319"/>
    <cellStyle name="40% - Акцент1 2 2 3 3 5 2 2" xfId="29320"/>
    <cellStyle name="40% - Акцент1 2 2 3 3 5 2 2 2" xfId="29321"/>
    <cellStyle name="40% - Акцент1 2 2 3 3 5 2 3" xfId="29322"/>
    <cellStyle name="40% - Акцент1 2 2 3 3 5 2 4" xfId="29323"/>
    <cellStyle name="40% - Акцент1 2 2 3 3 5 2 5" xfId="29324"/>
    <cellStyle name="40% - Акцент1 2 2 3 3 5 2 6" xfId="29325"/>
    <cellStyle name="40% - Акцент1 2 2 3 3 5 2 7" xfId="29326"/>
    <cellStyle name="40% - Акцент1 2 2 3 3 5 3" xfId="29327"/>
    <cellStyle name="40% - Акцент1 2 2 3 3 5 3 2" xfId="29328"/>
    <cellStyle name="40% - Акцент1 2 2 3 3 5 4" xfId="29329"/>
    <cellStyle name="40% - Акцент1 2 2 3 3 5 5" xfId="29330"/>
    <cellStyle name="40% - Акцент1 2 2 3 3 5 6" xfId="29331"/>
    <cellStyle name="40% - Акцент1 2 2 3 3 5 7" xfId="29332"/>
    <cellStyle name="40% - Акцент1 2 2 3 3 5 8" xfId="29333"/>
    <cellStyle name="40% - Акцент1 2 2 3 3 5 9" xfId="29334"/>
    <cellStyle name="40% - Акцент1 2 2 3 3 6" xfId="29335"/>
    <cellStyle name="40% - Акцент1 2 2 3 3 6 2" xfId="29336"/>
    <cellStyle name="40% - Акцент1 2 2 3 3 6 2 2" xfId="29337"/>
    <cellStyle name="40% - Акцент1 2 2 3 3 6 3" xfId="29338"/>
    <cellStyle name="40% - Акцент1 2 2 3 3 6 4" xfId="29339"/>
    <cellStyle name="40% - Акцент1 2 2 3 3 6 5" xfId="29340"/>
    <cellStyle name="40% - Акцент1 2 2 3 3 6 6" xfId="29341"/>
    <cellStyle name="40% - Акцент1 2 2 3 3 6 7" xfId="29342"/>
    <cellStyle name="40% - Акцент1 2 2 3 3 7" xfId="29343"/>
    <cellStyle name="40% - Акцент1 2 2 3 3 7 2" xfId="29344"/>
    <cellStyle name="40% - Акцент1 2 2 3 3 8" xfId="29345"/>
    <cellStyle name="40% - Акцент1 2 2 3 3 9" xfId="29346"/>
    <cellStyle name="40% - Акцент1 2 2 3 4" xfId="29347"/>
    <cellStyle name="40% - Акцент1 2 2 3 4 10" xfId="29348"/>
    <cellStyle name="40% - Акцент1 2 2 3 4 11" xfId="29349"/>
    <cellStyle name="40% - Акцент1 2 2 3 4 12" xfId="29350"/>
    <cellStyle name="40% - Акцент1 2 2 3 4 13" xfId="29351"/>
    <cellStyle name="40% - Акцент1 2 2 3 4 2" xfId="29352"/>
    <cellStyle name="40% - Акцент1 2 2 3 4 2 10" xfId="29353"/>
    <cellStyle name="40% - Акцент1 2 2 3 4 2 2" xfId="29354"/>
    <cellStyle name="40% - Акцент1 2 2 3 4 2 2 2" xfId="29355"/>
    <cellStyle name="40% - Акцент1 2 2 3 4 2 2 2 2" xfId="29356"/>
    <cellStyle name="40% - Акцент1 2 2 3 4 2 2 2 2 2" xfId="29357"/>
    <cellStyle name="40% - Акцент1 2 2 3 4 2 2 2 3" xfId="29358"/>
    <cellStyle name="40% - Акцент1 2 2 3 4 2 2 2 4" xfId="29359"/>
    <cellStyle name="40% - Акцент1 2 2 3 4 2 2 2 5" xfId="29360"/>
    <cellStyle name="40% - Акцент1 2 2 3 4 2 2 2 6" xfId="29361"/>
    <cellStyle name="40% - Акцент1 2 2 3 4 2 2 2 7" xfId="29362"/>
    <cellStyle name="40% - Акцент1 2 2 3 4 2 2 3" xfId="29363"/>
    <cellStyle name="40% - Акцент1 2 2 3 4 2 2 3 2" xfId="29364"/>
    <cellStyle name="40% - Акцент1 2 2 3 4 2 2 4" xfId="29365"/>
    <cellStyle name="40% - Акцент1 2 2 3 4 2 2 5" xfId="29366"/>
    <cellStyle name="40% - Акцент1 2 2 3 4 2 2 6" xfId="29367"/>
    <cellStyle name="40% - Акцент1 2 2 3 4 2 2 7" xfId="29368"/>
    <cellStyle name="40% - Акцент1 2 2 3 4 2 2 8" xfId="29369"/>
    <cellStyle name="40% - Акцент1 2 2 3 4 2 2 9" xfId="29370"/>
    <cellStyle name="40% - Акцент1 2 2 3 4 2 3" xfId="29371"/>
    <cellStyle name="40% - Акцент1 2 2 3 4 2 3 2" xfId="29372"/>
    <cellStyle name="40% - Акцент1 2 2 3 4 2 3 2 2" xfId="29373"/>
    <cellStyle name="40% - Акцент1 2 2 3 4 2 3 3" xfId="29374"/>
    <cellStyle name="40% - Акцент1 2 2 3 4 2 3 4" xfId="29375"/>
    <cellStyle name="40% - Акцент1 2 2 3 4 2 3 5" xfId="29376"/>
    <cellStyle name="40% - Акцент1 2 2 3 4 2 3 6" xfId="29377"/>
    <cellStyle name="40% - Акцент1 2 2 3 4 2 3 7" xfId="29378"/>
    <cellStyle name="40% - Акцент1 2 2 3 4 2 4" xfId="29379"/>
    <cellStyle name="40% - Акцент1 2 2 3 4 2 4 2" xfId="29380"/>
    <cellStyle name="40% - Акцент1 2 2 3 4 2 5" xfId="29381"/>
    <cellStyle name="40% - Акцент1 2 2 3 4 2 6" xfId="29382"/>
    <cellStyle name="40% - Акцент1 2 2 3 4 2 7" xfId="29383"/>
    <cellStyle name="40% - Акцент1 2 2 3 4 2 8" xfId="29384"/>
    <cellStyle name="40% - Акцент1 2 2 3 4 2 9" xfId="29385"/>
    <cellStyle name="40% - Акцент1 2 2 3 4 3" xfId="29386"/>
    <cellStyle name="40% - Акцент1 2 2 3 4 3 10" xfId="29387"/>
    <cellStyle name="40% - Акцент1 2 2 3 4 3 2" xfId="29388"/>
    <cellStyle name="40% - Акцент1 2 2 3 4 3 2 2" xfId="29389"/>
    <cellStyle name="40% - Акцент1 2 2 3 4 3 2 2 2" xfId="29390"/>
    <cellStyle name="40% - Акцент1 2 2 3 4 3 2 2 2 2" xfId="29391"/>
    <cellStyle name="40% - Акцент1 2 2 3 4 3 2 2 3" xfId="29392"/>
    <cellStyle name="40% - Акцент1 2 2 3 4 3 2 2 4" xfId="29393"/>
    <cellStyle name="40% - Акцент1 2 2 3 4 3 2 2 5" xfId="29394"/>
    <cellStyle name="40% - Акцент1 2 2 3 4 3 2 2 6" xfId="29395"/>
    <cellStyle name="40% - Акцент1 2 2 3 4 3 2 2 7" xfId="29396"/>
    <cellStyle name="40% - Акцент1 2 2 3 4 3 2 3" xfId="29397"/>
    <cellStyle name="40% - Акцент1 2 2 3 4 3 2 3 2" xfId="29398"/>
    <cellStyle name="40% - Акцент1 2 2 3 4 3 2 4" xfId="29399"/>
    <cellStyle name="40% - Акцент1 2 2 3 4 3 2 5" xfId="29400"/>
    <cellStyle name="40% - Акцент1 2 2 3 4 3 2 6" xfId="29401"/>
    <cellStyle name="40% - Акцент1 2 2 3 4 3 2 7" xfId="29402"/>
    <cellStyle name="40% - Акцент1 2 2 3 4 3 2 8" xfId="29403"/>
    <cellStyle name="40% - Акцент1 2 2 3 4 3 2 9" xfId="29404"/>
    <cellStyle name="40% - Акцент1 2 2 3 4 3 3" xfId="29405"/>
    <cellStyle name="40% - Акцент1 2 2 3 4 3 3 2" xfId="29406"/>
    <cellStyle name="40% - Акцент1 2 2 3 4 3 3 2 2" xfId="29407"/>
    <cellStyle name="40% - Акцент1 2 2 3 4 3 3 3" xfId="29408"/>
    <cellStyle name="40% - Акцент1 2 2 3 4 3 3 4" xfId="29409"/>
    <cellStyle name="40% - Акцент1 2 2 3 4 3 3 5" xfId="29410"/>
    <cellStyle name="40% - Акцент1 2 2 3 4 3 3 6" xfId="29411"/>
    <cellStyle name="40% - Акцент1 2 2 3 4 3 3 7" xfId="29412"/>
    <cellStyle name="40% - Акцент1 2 2 3 4 3 4" xfId="29413"/>
    <cellStyle name="40% - Акцент1 2 2 3 4 3 4 2" xfId="29414"/>
    <cellStyle name="40% - Акцент1 2 2 3 4 3 5" xfId="29415"/>
    <cellStyle name="40% - Акцент1 2 2 3 4 3 6" xfId="29416"/>
    <cellStyle name="40% - Акцент1 2 2 3 4 3 7" xfId="29417"/>
    <cellStyle name="40% - Акцент1 2 2 3 4 3 8" xfId="29418"/>
    <cellStyle name="40% - Акцент1 2 2 3 4 3 9" xfId="29419"/>
    <cellStyle name="40% - Акцент1 2 2 3 4 4" xfId="29420"/>
    <cellStyle name="40% - Акцент1 2 2 3 4 4 2" xfId="29421"/>
    <cellStyle name="40% - Акцент1 2 2 3 4 4 2 2" xfId="29422"/>
    <cellStyle name="40% - Акцент1 2 2 3 4 4 2 2 2" xfId="29423"/>
    <cellStyle name="40% - Акцент1 2 2 3 4 4 2 3" xfId="29424"/>
    <cellStyle name="40% - Акцент1 2 2 3 4 4 2 4" xfId="29425"/>
    <cellStyle name="40% - Акцент1 2 2 3 4 4 2 5" xfId="29426"/>
    <cellStyle name="40% - Акцент1 2 2 3 4 4 2 6" xfId="29427"/>
    <cellStyle name="40% - Акцент1 2 2 3 4 4 2 7" xfId="29428"/>
    <cellStyle name="40% - Акцент1 2 2 3 4 4 3" xfId="29429"/>
    <cellStyle name="40% - Акцент1 2 2 3 4 4 3 2" xfId="29430"/>
    <cellStyle name="40% - Акцент1 2 2 3 4 4 4" xfId="29431"/>
    <cellStyle name="40% - Акцент1 2 2 3 4 4 5" xfId="29432"/>
    <cellStyle name="40% - Акцент1 2 2 3 4 4 6" xfId="29433"/>
    <cellStyle name="40% - Акцент1 2 2 3 4 4 7" xfId="29434"/>
    <cellStyle name="40% - Акцент1 2 2 3 4 4 8" xfId="29435"/>
    <cellStyle name="40% - Акцент1 2 2 3 4 4 9" xfId="29436"/>
    <cellStyle name="40% - Акцент1 2 2 3 4 5" xfId="29437"/>
    <cellStyle name="40% - Акцент1 2 2 3 4 5 2" xfId="29438"/>
    <cellStyle name="40% - Акцент1 2 2 3 4 5 2 2" xfId="29439"/>
    <cellStyle name="40% - Акцент1 2 2 3 4 5 2 2 2" xfId="29440"/>
    <cellStyle name="40% - Акцент1 2 2 3 4 5 2 3" xfId="29441"/>
    <cellStyle name="40% - Акцент1 2 2 3 4 5 2 4" xfId="29442"/>
    <cellStyle name="40% - Акцент1 2 2 3 4 5 2 5" xfId="29443"/>
    <cellStyle name="40% - Акцент1 2 2 3 4 5 2 6" xfId="29444"/>
    <cellStyle name="40% - Акцент1 2 2 3 4 5 2 7" xfId="29445"/>
    <cellStyle name="40% - Акцент1 2 2 3 4 5 3" xfId="29446"/>
    <cellStyle name="40% - Акцент1 2 2 3 4 5 3 2" xfId="29447"/>
    <cellStyle name="40% - Акцент1 2 2 3 4 5 4" xfId="29448"/>
    <cellStyle name="40% - Акцент1 2 2 3 4 5 5" xfId="29449"/>
    <cellStyle name="40% - Акцент1 2 2 3 4 5 6" xfId="29450"/>
    <cellStyle name="40% - Акцент1 2 2 3 4 5 7" xfId="29451"/>
    <cellStyle name="40% - Акцент1 2 2 3 4 5 8" xfId="29452"/>
    <cellStyle name="40% - Акцент1 2 2 3 4 5 9" xfId="29453"/>
    <cellStyle name="40% - Акцент1 2 2 3 4 6" xfId="29454"/>
    <cellStyle name="40% - Акцент1 2 2 3 4 6 2" xfId="29455"/>
    <cellStyle name="40% - Акцент1 2 2 3 4 6 2 2" xfId="29456"/>
    <cellStyle name="40% - Акцент1 2 2 3 4 6 3" xfId="29457"/>
    <cellStyle name="40% - Акцент1 2 2 3 4 6 4" xfId="29458"/>
    <cellStyle name="40% - Акцент1 2 2 3 4 6 5" xfId="29459"/>
    <cellStyle name="40% - Акцент1 2 2 3 4 6 6" xfId="29460"/>
    <cellStyle name="40% - Акцент1 2 2 3 4 6 7" xfId="29461"/>
    <cellStyle name="40% - Акцент1 2 2 3 4 7" xfId="29462"/>
    <cellStyle name="40% - Акцент1 2 2 3 4 7 2" xfId="29463"/>
    <cellStyle name="40% - Акцент1 2 2 3 4 8" xfId="29464"/>
    <cellStyle name="40% - Акцент1 2 2 3 4 9" xfId="29465"/>
    <cellStyle name="40% - Акцент1 2 2 3 5" xfId="29466"/>
    <cellStyle name="40% - Акцент1 2 2 3 5 10" xfId="29467"/>
    <cellStyle name="40% - Акцент1 2 2 3 5 2" xfId="29468"/>
    <cellStyle name="40% - Акцент1 2 2 3 5 2 2" xfId="29469"/>
    <cellStyle name="40% - Акцент1 2 2 3 5 2 2 2" xfId="29470"/>
    <cellStyle name="40% - Акцент1 2 2 3 5 2 2 2 2" xfId="29471"/>
    <cellStyle name="40% - Акцент1 2 2 3 5 2 2 3" xfId="29472"/>
    <cellStyle name="40% - Акцент1 2 2 3 5 2 2 4" xfId="29473"/>
    <cellStyle name="40% - Акцент1 2 2 3 5 2 2 5" xfId="29474"/>
    <cellStyle name="40% - Акцент1 2 2 3 5 2 2 6" xfId="29475"/>
    <cellStyle name="40% - Акцент1 2 2 3 5 2 2 7" xfId="29476"/>
    <cellStyle name="40% - Акцент1 2 2 3 5 2 3" xfId="29477"/>
    <cellStyle name="40% - Акцент1 2 2 3 5 2 3 2" xfId="29478"/>
    <cellStyle name="40% - Акцент1 2 2 3 5 2 4" xfId="29479"/>
    <cellStyle name="40% - Акцент1 2 2 3 5 2 5" xfId="29480"/>
    <cellStyle name="40% - Акцент1 2 2 3 5 2 6" xfId="29481"/>
    <cellStyle name="40% - Акцент1 2 2 3 5 2 7" xfId="29482"/>
    <cellStyle name="40% - Акцент1 2 2 3 5 2 8" xfId="29483"/>
    <cellStyle name="40% - Акцент1 2 2 3 5 2 9" xfId="29484"/>
    <cellStyle name="40% - Акцент1 2 2 3 5 3" xfId="29485"/>
    <cellStyle name="40% - Акцент1 2 2 3 5 3 2" xfId="29486"/>
    <cellStyle name="40% - Акцент1 2 2 3 5 3 2 2" xfId="29487"/>
    <cellStyle name="40% - Акцент1 2 2 3 5 3 3" xfId="29488"/>
    <cellStyle name="40% - Акцент1 2 2 3 5 3 4" xfId="29489"/>
    <cellStyle name="40% - Акцент1 2 2 3 5 3 5" xfId="29490"/>
    <cellStyle name="40% - Акцент1 2 2 3 5 3 6" xfId="29491"/>
    <cellStyle name="40% - Акцент1 2 2 3 5 3 7" xfId="29492"/>
    <cellStyle name="40% - Акцент1 2 2 3 5 4" xfId="29493"/>
    <cellStyle name="40% - Акцент1 2 2 3 5 4 2" xfId="29494"/>
    <cellStyle name="40% - Акцент1 2 2 3 5 5" xfId="29495"/>
    <cellStyle name="40% - Акцент1 2 2 3 5 6" xfId="29496"/>
    <cellStyle name="40% - Акцент1 2 2 3 5 7" xfId="29497"/>
    <cellStyle name="40% - Акцент1 2 2 3 5 8" xfId="29498"/>
    <cellStyle name="40% - Акцент1 2 2 3 5 9" xfId="29499"/>
    <cellStyle name="40% - Акцент1 2 2 3 6" xfId="29500"/>
    <cellStyle name="40% - Акцент1 2 2 3 6 10" xfId="29501"/>
    <cellStyle name="40% - Акцент1 2 2 3 6 2" xfId="29502"/>
    <cellStyle name="40% - Акцент1 2 2 3 6 2 2" xfId="29503"/>
    <cellStyle name="40% - Акцент1 2 2 3 6 2 2 2" xfId="29504"/>
    <cellStyle name="40% - Акцент1 2 2 3 6 2 2 2 2" xfId="29505"/>
    <cellStyle name="40% - Акцент1 2 2 3 6 2 2 3" xfId="29506"/>
    <cellStyle name="40% - Акцент1 2 2 3 6 2 2 4" xfId="29507"/>
    <cellStyle name="40% - Акцент1 2 2 3 6 2 2 5" xfId="29508"/>
    <cellStyle name="40% - Акцент1 2 2 3 6 2 2 6" xfId="29509"/>
    <cellStyle name="40% - Акцент1 2 2 3 6 2 2 7" xfId="29510"/>
    <cellStyle name="40% - Акцент1 2 2 3 6 2 3" xfId="29511"/>
    <cellStyle name="40% - Акцент1 2 2 3 6 2 3 2" xfId="29512"/>
    <cellStyle name="40% - Акцент1 2 2 3 6 2 4" xfId="29513"/>
    <cellStyle name="40% - Акцент1 2 2 3 6 2 5" xfId="29514"/>
    <cellStyle name="40% - Акцент1 2 2 3 6 2 6" xfId="29515"/>
    <cellStyle name="40% - Акцент1 2 2 3 6 2 7" xfId="29516"/>
    <cellStyle name="40% - Акцент1 2 2 3 6 2 8" xfId="29517"/>
    <cellStyle name="40% - Акцент1 2 2 3 6 2 9" xfId="29518"/>
    <cellStyle name="40% - Акцент1 2 2 3 6 3" xfId="29519"/>
    <cellStyle name="40% - Акцент1 2 2 3 6 3 2" xfId="29520"/>
    <cellStyle name="40% - Акцент1 2 2 3 6 3 2 2" xfId="29521"/>
    <cellStyle name="40% - Акцент1 2 2 3 6 3 3" xfId="29522"/>
    <cellStyle name="40% - Акцент1 2 2 3 6 3 4" xfId="29523"/>
    <cellStyle name="40% - Акцент1 2 2 3 6 3 5" xfId="29524"/>
    <cellStyle name="40% - Акцент1 2 2 3 6 3 6" xfId="29525"/>
    <cellStyle name="40% - Акцент1 2 2 3 6 3 7" xfId="29526"/>
    <cellStyle name="40% - Акцент1 2 2 3 6 4" xfId="29527"/>
    <cellStyle name="40% - Акцент1 2 2 3 6 4 2" xfId="29528"/>
    <cellStyle name="40% - Акцент1 2 2 3 6 5" xfId="29529"/>
    <cellStyle name="40% - Акцент1 2 2 3 6 6" xfId="29530"/>
    <cellStyle name="40% - Акцент1 2 2 3 6 7" xfId="29531"/>
    <cellStyle name="40% - Акцент1 2 2 3 6 8" xfId="29532"/>
    <cellStyle name="40% - Акцент1 2 2 3 6 9" xfId="29533"/>
    <cellStyle name="40% - Акцент1 2 2 3 7" xfId="29534"/>
    <cellStyle name="40% - Акцент1 2 2 3 7 2" xfId="29535"/>
    <cellStyle name="40% - Акцент1 2 2 3 7 2 2" xfId="29536"/>
    <cellStyle name="40% - Акцент1 2 2 3 7 2 2 2" xfId="29537"/>
    <cellStyle name="40% - Акцент1 2 2 3 7 2 3" xfId="29538"/>
    <cellStyle name="40% - Акцент1 2 2 3 7 2 4" xfId="29539"/>
    <cellStyle name="40% - Акцент1 2 2 3 7 2 5" xfId="29540"/>
    <cellStyle name="40% - Акцент1 2 2 3 7 2 6" xfId="29541"/>
    <cellStyle name="40% - Акцент1 2 2 3 7 2 7" xfId="29542"/>
    <cellStyle name="40% - Акцент1 2 2 3 7 3" xfId="29543"/>
    <cellStyle name="40% - Акцент1 2 2 3 7 3 2" xfId="29544"/>
    <cellStyle name="40% - Акцент1 2 2 3 7 4" xfId="29545"/>
    <cellStyle name="40% - Акцент1 2 2 3 7 5" xfId="29546"/>
    <cellStyle name="40% - Акцент1 2 2 3 7 6" xfId="29547"/>
    <cellStyle name="40% - Акцент1 2 2 3 7 7" xfId="29548"/>
    <cellStyle name="40% - Акцент1 2 2 3 7 8" xfId="29549"/>
    <cellStyle name="40% - Акцент1 2 2 3 7 9" xfId="29550"/>
    <cellStyle name="40% - Акцент1 2 2 3 8" xfId="29551"/>
    <cellStyle name="40% - Акцент1 2 2 3 8 2" xfId="29552"/>
    <cellStyle name="40% - Акцент1 2 2 3 8 2 2" xfId="29553"/>
    <cellStyle name="40% - Акцент1 2 2 3 8 2 2 2" xfId="29554"/>
    <cellStyle name="40% - Акцент1 2 2 3 8 2 3" xfId="29555"/>
    <cellStyle name="40% - Акцент1 2 2 3 8 2 4" xfId="29556"/>
    <cellStyle name="40% - Акцент1 2 2 3 8 2 5" xfId="29557"/>
    <cellStyle name="40% - Акцент1 2 2 3 8 2 6" xfId="29558"/>
    <cellStyle name="40% - Акцент1 2 2 3 8 2 7" xfId="29559"/>
    <cellStyle name="40% - Акцент1 2 2 3 8 3" xfId="29560"/>
    <cellStyle name="40% - Акцент1 2 2 3 8 3 2" xfId="29561"/>
    <cellStyle name="40% - Акцент1 2 2 3 8 4" xfId="29562"/>
    <cellStyle name="40% - Акцент1 2 2 3 8 5" xfId="29563"/>
    <cellStyle name="40% - Акцент1 2 2 3 8 6" xfId="29564"/>
    <cellStyle name="40% - Акцент1 2 2 3 8 7" xfId="29565"/>
    <cellStyle name="40% - Акцент1 2 2 3 8 8" xfId="29566"/>
    <cellStyle name="40% - Акцент1 2 2 3 8 9" xfId="29567"/>
    <cellStyle name="40% - Акцент1 2 2 3 9" xfId="29568"/>
    <cellStyle name="40% - Акцент1 2 2 3 9 2" xfId="29569"/>
    <cellStyle name="40% - Акцент1 2 2 3 9 2 2" xfId="29570"/>
    <cellStyle name="40% - Акцент1 2 2 3 9 2 2 2" xfId="29571"/>
    <cellStyle name="40% - Акцент1 2 2 3 9 2 3" xfId="29572"/>
    <cellStyle name="40% - Акцент1 2 2 3 9 2 4" xfId="29573"/>
    <cellStyle name="40% - Акцент1 2 2 3 9 2 5" xfId="29574"/>
    <cellStyle name="40% - Акцент1 2 2 3 9 2 6" xfId="29575"/>
    <cellStyle name="40% - Акцент1 2 2 3 9 2 7" xfId="29576"/>
    <cellStyle name="40% - Акцент1 2 2 3 9 3" xfId="29577"/>
    <cellStyle name="40% - Акцент1 2 2 3 9 3 2" xfId="29578"/>
    <cellStyle name="40% - Акцент1 2 2 3 9 4" xfId="29579"/>
    <cellStyle name="40% - Акцент1 2 2 3 9 5" xfId="29580"/>
    <cellStyle name="40% - Акцент1 2 2 3 9 6" xfId="29581"/>
    <cellStyle name="40% - Акцент1 2 2 3 9 7" xfId="29582"/>
    <cellStyle name="40% - Акцент1 2 2 3 9 8" xfId="29583"/>
    <cellStyle name="40% - Акцент1 2 2 3 9 9" xfId="29584"/>
    <cellStyle name="40% - Акцент1 2 2 4" xfId="29585"/>
    <cellStyle name="40% - Акцент1 2 2 4 10" xfId="29586"/>
    <cellStyle name="40% - Акцент1 2 2 4 11" xfId="29587"/>
    <cellStyle name="40% - Акцент1 2 2 4 12" xfId="29588"/>
    <cellStyle name="40% - Акцент1 2 2 4 13" xfId="29589"/>
    <cellStyle name="40% - Акцент1 2 2 4 14" xfId="29590"/>
    <cellStyle name="40% - Акцент1 2 2 4 2" xfId="29591"/>
    <cellStyle name="40% - Акцент1 2 2 4 2 10" xfId="29592"/>
    <cellStyle name="40% - Акцент1 2 2 4 2 2" xfId="29593"/>
    <cellStyle name="40% - Акцент1 2 2 4 2 2 2" xfId="29594"/>
    <cellStyle name="40% - Акцент1 2 2 4 2 2 2 2" xfId="29595"/>
    <cellStyle name="40% - Акцент1 2 2 4 2 2 2 2 2" xfId="29596"/>
    <cellStyle name="40% - Акцент1 2 2 4 2 2 2 3" xfId="29597"/>
    <cellStyle name="40% - Акцент1 2 2 4 2 2 2 4" xfId="29598"/>
    <cellStyle name="40% - Акцент1 2 2 4 2 2 2 5" xfId="29599"/>
    <cellStyle name="40% - Акцент1 2 2 4 2 2 2 6" xfId="29600"/>
    <cellStyle name="40% - Акцент1 2 2 4 2 2 2 7" xfId="29601"/>
    <cellStyle name="40% - Акцент1 2 2 4 2 2 3" xfId="29602"/>
    <cellStyle name="40% - Акцент1 2 2 4 2 2 3 2" xfId="29603"/>
    <cellStyle name="40% - Акцент1 2 2 4 2 2 4" xfId="29604"/>
    <cellStyle name="40% - Акцент1 2 2 4 2 2 5" xfId="29605"/>
    <cellStyle name="40% - Акцент1 2 2 4 2 2 6" xfId="29606"/>
    <cellStyle name="40% - Акцент1 2 2 4 2 2 7" xfId="29607"/>
    <cellStyle name="40% - Акцент1 2 2 4 2 2 8" xfId="29608"/>
    <cellStyle name="40% - Акцент1 2 2 4 2 2 9" xfId="29609"/>
    <cellStyle name="40% - Акцент1 2 2 4 2 3" xfId="29610"/>
    <cellStyle name="40% - Акцент1 2 2 4 2 3 2" xfId="29611"/>
    <cellStyle name="40% - Акцент1 2 2 4 2 3 2 2" xfId="29612"/>
    <cellStyle name="40% - Акцент1 2 2 4 2 3 3" xfId="29613"/>
    <cellStyle name="40% - Акцент1 2 2 4 2 3 4" xfId="29614"/>
    <cellStyle name="40% - Акцент1 2 2 4 2 3 5" xfId="29615"/>
    <cellStyle name="40% - Акцент1 2 2 4 2 3 6" xfId="29616"/>
    <cellStyle name="40% - Акцент1 2 2 4 2 3 7" xfId="29617"/>
    <cellStyle name="40% - Акцент1 2 2 4 2 4" xfId="29618"/>
    <cellStyle name="40% - Акцент1 2 2 4 2 4 2" xfId="29619"/>
    <cellStyle name="40% - Акцент1 2 2 4 2 5" xfId="29620"/>
    <cellStyle name="40% - Акцент1 2 2 4 2 6" xfId="29621"/>
    <cellStyle name="40% - Акцент1 2 2 4 2 7" xfId="29622"/>
    <cellStyle name="40% - Акцент1 2 2 4 2 8" xfId="29623"/>
    <cellStyle name="40% - Акцент1 2 2 4 2 9" xfId="29624"/>
    <cellStyle name="40% - Акцент1 2 2 4 3" xfId="29625"/>
    <cellStyle name="40% - Акцент1 2 2 4 3 10" xfId="29626"/>
    <cellStyle name="40% - Акцент1 2 2 4 3 2" xfId="29627"/>
    <cellStyle name="40% - Акцент1 2 2 4 3 2 2" xfId="29628"/>
    <cellStyle name="40% - Акцент1 2 2 4 3 2 2 2" xfId="29629"/>
    <cellStyle name="40% - Акцент1 2 2 4 3 2 2 2 2" xfId="29630"/>
    <cellStyle name="40% - Акцент1 2 2 4 3 2 2 3" xfId="29631"/>
    <cellStyle name="40% - Акцент1 2 2 4 3 2 2 4" xfId="29632"/>
    <cellStyle name="40% - Акцент1 2 2 4 3 2 2 5" xfId="29633"/>
    <cellStyle name="40% - Акцент1 2 2 4 3 2 2 6" xfId="29634"/>
    <cellStyle name="40% - Акцент1 2 2 4 3 2 2 7" xfId="29635"/>
    <cellStyle name="40% - Акцент1 2 2 4 3 2 3" xfId="29636"/>
    <cellStyle name="40% - Акцент1 2 2 4 3 2 3 2" xfId="29637"/>
    <cellStyle name="40% - Акцент1 2 2 4 3 2 4" xfId="29638"/>
    <cellStyle name="40% - Акцент1 2 2 4 3 2 5" xfId="29639"/>
    <cellStyle name="40% - Акцент1 2 2 4 3 2 6" xfId="29640"/>
    <cellStyle name="40% - Акцент1 2 2 4 3 2 7" xfId="29641"/>
    <cellStyle name="40% - Акцент1 2 2 4 3 2 8" xfId="29642"/>
    <cellStyle name="40% - Акцент1 2 2 4 3 2 9" xfId="29643"/>
    <cellStyle name="40% - Акцент1 2 2 4 3 3" xfId="29644"/>
    <cellStyle name="40% - Акцент1 2 2 4 3 3 2" xfId="29645"/>
    <cellStyle name="40% - Акцент1 2 2 4 3 3 2 2" xfId="29646"/>
    <cellStyle name="40% - Акцент1 2 2 4 3 3 3" xfId="29647"/>
    <cellStyle name="40% - Акцент1 2 2 4 3 3 4" xfId="29648"/>
    <cellStyle name="40% - Акцент1 2 2 4 3 3 5" xfId="29649"/>
    <cellStyle name="40% - Акцент1 2 2 4 3 3 6" xfId="29650"/>
    <cellStyle name="40% - Акцент1 2 2 4 3 3 7" xfId="29651"/>
    <cellStyle name="40% - Акцент1 2 2 4 3 4" xfId="29652"/>
    <cellStyle name="40% - Акцент1 2 2 4 3 4 2" xfId="29653"/>
    <cellStyle name="40% - Акцент1 2 2 4 3 5" xfId="29654"/>
    <cellStyle name="40% - Акцент1 2 2 4 3 6" xfId="29655"/>
    <cellStyle name="40% - Акцент1 2 2 4 3 7" xfId="29656"/>
    <cellStyle name="40% - Акцент1 2 2 4 3 8" xfId="29657"/>
    <cellStyle name="40% - Акцент1 2 2 4 3 9" xfId="29658"/>
    <cellStyle name="40% - Акцент1 2 2 4 4" xfId="29659"/>
    <cellStyle name="40% - Акцент1 2 2 4 4 10" xfId="29660"/>
    <cellStyle name="40% - Акцент1 2 2 4 4 2" xfId="29661"/>
    <cellStyle name="40% - Акцент1 2 2 4 4 2 2" xfId="29662"/>
    <cellStyle name="40% - Акцент1 2 2 4 4 2 2 2" xfId="29663"/>
    <cellStyle name="40% - Акцент1 2 2 4 4 2 2 2 2" xfId="29664"/>
    <cellStyle name="40% - Акцент1 2 2 4 4 2 2 3" xfId="29665"/>
    <cellStyle name="40% - Акцент1 2 2 4 4 2 2 4" xfId="29666"/>
    <cellStyle name="40% - Акцент1 2 2 4 4 2 2 5" xfId="29667"/>
    <cellStyle name="40% - Акцент1 2 2 4 4 2 2 6" xfId="29668"/>
    <cellStyle name="40% - Акцент1 2 2 4 4 2 2 7" xfId="29669"/>
    <cellStyle name="40% - Акцент1 2 2 4 4 2 3" xfId="29670"/>
    <cellStyle name="40% - Акцент1 2 2 4 4 2 3 2" xfId="29671"/>
    <cellStyle name="40% - Акцент1 2 2 4 4 2 4" xfId="29672"/>
    <cellStyle name="40% - Акцент1 2 2 4 4 2 5" xfId="29673"/>
    <cellStyle name="40% - Акцент1 2 2 4 4 2 6" xfId="29674"/>
    <cellStyle name="40% - Акцент1 2 2 4 4 2 7" xfId="29675"/>
    <cellStyle name="40% - Акцент1 2 2 4 4 2 8" xfId="29676"/>
    <cellStyle name="40% - Акцент1 2 2 4 4 2 9" xfId="29677"/>
    <cellStyle name="40% - Акцент1 2 2 4 4 3" xfId="29678"/>
    <cellStyle name="40% - Акцент1 2 2 4 4 3 2" xfId="29679"/>
    <cellStyle name="40% - Акцент1 2 2 4 4 3 2 2" xfId="29680"/>
    <cellStyle name="40% - Акцент1 2 2 4 4 3 3" xfId="29681"/>
    <cellStyle name="40% - Акцент1 2 2 4 4 3 4" xfId="29682"/>
    <cellStyle name="40% - Акцент1 2 2 4 4 3 5" xfId="29683"/>
    <cellStyle name="40% - Акцент1 2 2 4 4 3 6" xfId="29684"/>
    <cellStyle name="40% - Акцент1 2 2 4 4 3 7" xfId="29685"/>
    <cellStyle name="40% - Акцент1 2 2 4 4 4" xfId="29686"/>
    <cellStyle name="40% - Акцент1 2 2 4 4 4 2" xfId="29687"/>
    <cellStyle name="40% - Акцент1 2 2 4 4 5" xfId="29688"/>
    <cellStyle name="40% - Акцент1 2 2 4 4 6" xfId="29689"/>
    <cellStyle name="40% - Акцент1 2 2 4 4 7" xfId="29690"/>
    <cellStyle name="40% - Акцент1 2 2 4 4 8" xfId="29691"/>
    <cellStyle name="40% - Акцент1 2 2 4 4 9" xfId="29692"/>
    <cellStyle name="40% - Акцент1 2 2 4 5" xfId="29693"/>
    <cellStyle name="40% - Акцент1 2 2 4 5 2" xfId="29694"/>
    <cellStyle name="40% - Акцент1 2 2 4 5 2 2" xfId="29695"/>
    <cellStyle name="40% - Акцент1 2 2 4 5 2 2 2" xfId="29696"/>
    <cellStyle name="40% - Акцент1 2 2 4 5 2 3" xfId="29697"/>
    <cellStyle name="40% - Акцент1 2 2 4 5 2 4" xfId="29698"/>
    <cellStyle name="40% - Акцент1 2 2 4 5 2 5" xfId="29699"/>
    <cellStyle name="40% - Акцент1 2 2 4 5 2 6" xfId="29700"/>
    <cellStyle name="40% - Акцент1 2 2 4 5 2 7" xfId="29701"/>
    <cellStyle name="40% - Акцент1 2 2 4 5 3" xfId="29702"/>
    <cellStyle name="40% - Акцент1 2 2 4 5 3 2" xfId="29703"/>
    <cellStyle name="40% - Акцент1 2 2 4 5 4" xfId="29704"/>
    <cellStyle name="40% - Акцент1 2 2 4 5 5" xfId="29705"/>
    <cellStyle name="40% - Акцент1 2 2 4 5 6" xfId="29706"/>
    <cellStyle name="40% - Акцент1 2 2 4 5 7" xfId="29707"/>
    <cellStyle name="40% - Акцент1 2 2 4 5 8" xfId="29708"/>
    <cellStyle name="40% - Акцент1 2 2 4 5 9" xfId="29709"/>
    <cellStyle name="40% - Акцент1 2 2 4 6" xfId="29710"/>
    <cellStyle name="40% - Акцент1 2 2 4 6 2" xfId="29711"/>
    <cellStyle name="40% - Акцент1 2 2 4 6 2 2" xfId="29712"/>
    <cellStyle name="40% - Акцент1 2 2 4 6 2 2 2" xfId="29713"/>
    <cellStyle name="40% - Акцент1 2 2 4 6 2 3" xfId="29714"/>
    <cellStyle name="40% - Акцент1 2 2 4 6 2 4" xfId="29715"/>
    <cellStyle name="40% - Акцент1 2 2 4 6 2 5" xfId="29716"/>
    <cellStyle name="40% - Акцент1 2 2 4 6 2 6" xfId="29717"/>
    <cellStyle name="40% - Акцент1 2 2 4 6 2 7" xfId="29718"/>
    <cellStyle name="40% - Акцент1 2 2 4 6 3" xfId="29719"/>
    <cellStyle name="40% - Акцент1 2 2 4 6 3 2" xfId="29720"/>
    <cellStyle name="40% - Акцент1 2 2 4 6 4" xfId="29721"/>
    <cellStyle name="40% - Акцент1 2 2 4 6 5" xfId="29722"/>
    <cellStyle name="40% - Акцент1 2 2 4 6 6" xfId="29723"/>
    <cellStyle name="40% - Акцент1 2 2 4 6 7" xfId="29724"/>
    <cellStyle name="40% - Акцент1 2 2 4 6 8" xfId="29725"/>
    <cellStyle name="40% - Акцент1 2 2 4 6 9" xfId="29726"/>
    <cellStyle name="40% - Акцент1 2 2 4 7" xfId="29727"/>
    <cellStyle name="40% - Акцент1 2 2 4 7 2" xfId="29728"/>
    <cellStyle name="40% - Акцент1 2 2 4 7 2 2" xfId="29729"/>
    <cellStyle name="40% - Акцент1 2 2 4 7 3" xfId="29730"/>
    <cellStyle name="40% - Акцент1 2 2 4 7 4" xfId="29731"/>
    <cellStyle name="40% - Акцент1 2 2 4 7 5" xfId="29732"/>
    <cellStyle name="40% - Акцент1 2 2 4 7 6" xfId="29733"/>
    <cellStyle name="40% - Акцент1 2 2 4 7 7" xfId="29734"/>
    <cellStyle name="40% - Акцент1 2 2 4 8" xfId="29735"/>
    <cellStyle name="40% - Акцент1 2 2 4 8 2" xfId="29736"/>
    <cellStyle name="40% - Акцент1 2 2 4 9" xfId="29737"/>
    <cellStyle name="40% - Акцент1 2 2 5" xfId="29738"/>
    <cellStyle name="40% - Акцент1 2 2 5 10" xfId="29739"/>
    <cellStyle name="40% - Акцент1 2 2 5 11" xfId="29740"/>
    <cellStyle name="40% - Акцент1 2 2 5 12" xfId="29741"/>
    <cellStyle name="40% - Акцент1 2 2 5 13" xfId="29742"/>
    <cellStyle name="40% - Акцент1 2 2 5 14" xfId="29743"/>
    <cellStyle name="40% - Акцент1 2 2 5 2" xfId="29744"/>
    <cellStyle name="40% - Акцент1 2 2 5 2 10" xfId="29745"/>
    <cellStyle name="40% - Акцент1 2 2 5 2 2" xfId="29746"/>
    <cellStyle name="40% - Акцент1 2 2 5 2 2 2" xfId="29747"/>
    <cellStyle name="40% - Акцент1 2 2 5 2 2 2 2" xfId="29748"/>
    <cellStyle name="40% - Акцент1 2 2 5 2 2 2 2 2" xfId="29749"/>
    <cellStyle name="40% - Акцент1 2 2 5 2 2 2 3" xfId="29750"/>
    <cellStyle name="40% - Акцент1 2 2 5 2 2 2 4" xfId="29751"/>
    <cellStyle name="40% - Акцент1 2 2 5 2 2 2 5" xfId="29752"/>
    <cellStyle name="40% - Акцент1 2 2 5 2 2 2 6" xfId="29753"/>
    <cellStyle name="40% - Акцент1 2 2 5 2 2 2 7" xfId="29754"/>
    <cellStyle name="40% - Акцент1 2 2 5 2 2 3" xfId="29755"/>
    <cellStyle name="40% - Акцент1 2 2 5 2 2 3 2" xfId="29756"/>
    <cellStyle name="40% - Акцент1 2 2 5 2 2 4" xfId="29757"/>
    <cellStyle name="40% - Акцент1 2 2 5 2 2 5" xfId="29758"/>
    <cellStyle name="40% - Акцент1 2 2 5 2 2 6" xfId="29759"/>
    <cellStyle name="40% - Акцент1 2 2 5 2 2 7" xfId="29760"/>
    <cellStyle name="40% - Акцент1 2 2 5 2 2 8" xfId="29761"/>
    <cellStyle name="40% - Акцент1 2 2 5 2 2 9" xfId="29762"/>
    <cellStyle name="40% - Акцент1 2 2 5 2 3" xfId="29763"/>
    <cellStyle name="40% - Акцент1 2 2 5 2 3 2" xfId="29764"/>
    <cellStyle name="40% - Акцент1 2 2 5 2 3 2 2" xfId="29765"/>
    <cellStyle name="40% - Акцент1 2 2 5 2 3 3" xfId="29766"/>
    <cellStyle name="40% - Акцент1 2 2 5 2 3 4" xfId="29767"/>
    <cellStyle name="40% - Акцент1 2 2 5 2 3 5" xfId="29768"/>
    <cellStyle name="40% - Акцент1 2 2 5 2 3 6" xfId="29769"/>
    <cellStyle name="40% - Акцент1 2 2 5 2 3 7" xfId="29770"/>
    <cellStyle name="40% - Акцент1 2 2 5 2 4" xfId="29771"/>
    <cellStyle name="40% - Акцент1 2 2 5 2 4 2" xfId="29772"/>
    <cellStyle name="40% - Акцент1 2 2 5 2 5" xfId="29773"/>
    <cellStyle name="40% - Акцент1 2 2 5 2 6" xfId="29774"/>
    <cellStyle name="40% - Акцент1 2 2 5 2 7" xfId="29775"/>
    <cellStyle name="40% - Акцент1 2 2 5 2 8" xfId="29776"/>
    <cellStyle name="40% - Акцент1 2 2 5 2 9" xfId="29777"/>
    <cellStyle name="40% - Акцент1 2 2 5 3" xfId="29778"/>
    <cellStyle name="40% - Акцент1 2 2 5 3 10" xfId="29779"/>
    <cellStyle name="40% - Акцент1 2 2 5 3 2" xfId="29780"/>
    <cellStyle name="40% - Акцент1 2 2 5 3 2 2" xfId="29781"/>
    <cellStyle name="40% - Акцент1 2 2 5 3 2 2 2" xfId="29782"/>
    <cellStyle name="40% - Акцент1 2 2 5 3 2 2 2 2" xfId="29783"/>
    <cellStyle name="40% - Акцент1 2 2 5 3 2 2 3" xfId="29784"/>
    <cellStyle name="40% - Акцент1 2 2 5 3 2 2 4" xfId="29785"/>
    <cellStyle name="40% - Акцент1 2 2 5 3 2 2 5" xfId="29786"/>
    <cellStyle name="40% - Акцент1 2 2 5 3 2 2 6" xfId="29787"/>
    <cellStyle name="40% - Акцент1 2 2 5 3 2 2 7" xfId="29788"/>
    <cellStyle name="40% - Акцент1 2 2 5 3 2 3" xfId="29789"/>
    <cellStyle name="40% - Акцент1 2 2 5 3 2 3 2" xfId="29790"/>
    <cellStyle name="40% - Акцент1 2 2 5 3 2 4" xfId="29791"/>
    <cellStyle name="40% - Акцент1 2 2 5 3 2 5" xfId="29792"/>
    <cellStyle name="40% - Акцент1 2 2 5 3 2 6" xfId="29793"/>
    <cellStyle name="40% - Акцент1 2 2 5 3 2 7" xfId="29794"/>
    <cellStyle name="40% - Акцент1 2 2 5 3 2 8" xfId="29795"/>
    <cellStyle name="40% - Акцент1 2 2 5 3 2 9" xfId="29796"/>
    <cellStyle name="40% - Акцент1 2 2 5 3 3" xfId="29797"/>
    <cellStyle name="40% - Акцент1 2 2 5 3 3 2" xfId="29798"/>
    <cellStyle name="40% - Акцент1 2 2 5 3 3 2 2" xfId="29799"/>
    <cellStyle name="40% - Акцент1 2 2 5 3 3 3" xfId="29800"/>
    <cellStyle name="40% - Акцент1 2 2 5 3 3 4" xfId="29801"/>
    <cellStyle name="40% - Акцент1 2 2 5 3 3 5" xfId="29802"/>
    <cellStyle name="40% - Акцент1 2 2 5 3 3 6" xfId="29803"/>
    <cellStyle name="40% - Акцент1 2 2 5 3 3 7" xfId="29804"/>
    <cellStyle name="40% - Акцент1 2 2 5 3 4" xfId="29805"/>
    <cellStyle name="40% - Акцент1 2 2 5 3 4 2" xfId="29806"/>
    <cellStyle name="40% - Акцент1 2 2 5 3 5" xfId="29807"/>
    <cellStyle name="40% - Акцент1 2 2 5 3 6" xfId="29808"/>
    <cellStyle name="40% - Акцент1 2 2 5 3 7" xfId="29809"/>
    <cellStyle name="40% - Акцент1 2 2 5 3 8" xfId="29810"/>
    <cellStyle name="40% - Акцент1 2 2 5 3 9" xfId="29811"/>
    <cellStyle name="40% - Акцент1 2 2 5 4" xfId="29812"/>
    <cellStyle name="40% - Акцент1 2 2 5 4 10" xfId="29813"/>
    <cellStyle name="40% - Акцент1 2 2 5 4 2" xfId="29814"/>
    <cellStyle name="40% - Акцент1 2 2 5 4 2 2" xfId="29815"/>
    <cellStyle name="40% - Акцент1 2 2 5 4 2 2 2" xfId="29816"/>
    <cellStyle name="40% - Акцент1 2 2 5 4 2 2 2 2" xfId="29817"/>
    <cellStyle name="40% - Акцент1 2 2 5 4 2 2 3" xfId="29818"/>
    <cellStyle name="40% - Акцент1 2 2 5 4 2 2 4" xfId="29819"/>
    <cellStyle name="40% - Акцент1 2 2 5 4 2 2 5" xfId="29820"/>
    <cellStyle name="40% - Акцент1 2 2 5 4 2 2 6" xfId="29821"/>
    <cellStyle name="40% - Акцент1 2 2 5 4 2 2 7" xfId="29822"/>
    <cellStyle name="40% - Акцент1 2 2 5 4 2 3" xfId="29823"/>
    <cellStyle name="40% - Акцент1 2 2 5 4 2 3 2" xfId="29824"/>
    <cellStyle name="40% - Акцент1 2 2 5 4 2 4" xfId="29825"/>
    <cellStyle name="40% - Акцент1 2 2 5 4 2 5" xfId="29826"/>
    <cellStyle name="40% - Акцент1 2 2 5 4 2 6" xfId="29827"/>
    <cellStyle name="40% - Акцент1 2 2 5 4 2 7" xfId="29828"/>
    <cellStyle name="40% - Акцент1 2 2 5 4 2 8" xfId="29829"/>
    <cellStyle name="40% - Акцент1 2 2 5 4 2 9" xfId="29830"/>
    <cellStyle name="40% - Акцент1 2 2 5 4 3" xfId="29831"/>
    <cellStyle name="40% - Акцент1 2 2 5 4 3 2" xfId="29832"/>
    <cellStyle name="40% - Акцент1 2 2 5 4 3 2 2" xfId="29833"/>
    <cellStyle name="40% - Акцент1 2 2 5 4 3 3" xfId="29834"/>
    <cellStyle name="40% - Акцент1 2 2 5 4 3 4" xfId="29835"/>
    <cellStyle name="40% - Акцент1 2 2 5 4 3 5" xfId="29836"/>
    <cellStyle name="40% - Акцент1 2 2 5 4 3 6" xfId="29837"/>
    <cellStyle name="40% - Акцент1 2 2 5 4 3 7" xfId="29838"/>
    <cellStyle name="40% - Акцент1 2 2 5 4 4" xfId="29839"/>
    <cellStyle name="40% - Акцент1 2 2 5 4 4 2" xfId="29840"/>
    <cellStyle name="40% - Акцент1 2 2 5 4 5" xfId="29841"/>
    <cellStyle name="40% - Акцент1 2 2 5 4 6" xfId="29842"/>
    <cellStyle name="40% - Акцент1 2 2 5 4 7" xfId="29843"/>
    <cellStyle name="40% - Акцент1 2 2 5 4 8" xfId="29844"/>
    <cellStyle name="40% - Акцент1 2 2 5 4 9" xfId="29845"/>
    <cellStyle name="40% - Акцент1 2 2 5 5" xfId="29846"/>
    <cellStyle name="40% - Акцент1 2 2 5 5 2" xfId="29847"/>
    <cellStyle name="40% - Акцент1 2 2 5 5 2 2" xfId="29848"/>
    <cellStyle name="40% - Акцент1 2 2 5 5 2 2 2" xfId="29849"/>
    <cellStyle name="40% - Акцент1 2 2 5 5 2 3" xfId="29850"/>
    <cellStyle name="40% - Акцент1 2 2 5 5 2 4" xfId="29851"/>
    <cellStyle name="40% - Акцент1 2 2 5 5 2 5" xfId="29852"/>
    <cellStyle name="40% - Акцент1 2 2 5 5 2 6" xfId="29853"/>
    <cellStyle name="40% - Акцент1 2 2 5 5 2 7" xfId="29854"/>
    <cellStyle name="40% - Акцент1 2 2 5 5 3" xfId="29855"/>
    <cellStyle name="40% - Акцент1 2 2 5 5 3 2" xfId="29856"/>
    <cellStyle name="40% - Акцент1 2 2 5 5 4" xfId="29857"/>
    <cellStyle name="40% - Акцент1 2 2 5 5 5" xfId="29858"/>
    <cellStyle name="40% - Акцент1 2 2 5 5 6" xfId="29859"/>
    <cellStyle name="40% - Акцент1 2 2 5 5 7" xfId="29860"/>
    <cellStyle name="40% - Акцент1 2 2 5 5 8" xfId="29861"/>
    <cellStyle name="40% - Акцент1 2 2 5 5 9" xfId="29862"/>
    <cellStyle name="40% - Акцент1 2 2 5 6" xfId="29863"/>
    <cellStyle name="40% - Акцент1 2 2 5 6 2" xfId="29864"/>
    <cellStyle name="40% - Акцент1 2 2 5 6 2 2" xfId="29865"/>
    <cellStyle name="40% - Акцент1 2 2 5 6 2 2 2" xfId="29866"/>
    <cellStyle name="40% - Акцент1 2 2 5 6 2 3" xfId="29867"/>
    <cellStyle name="40% - Акцент1 2 2 5 6 2 4" xfId="29868"/>
    <cellStyle name="40% - Акцент1 2 2 5 6 2 5" xfId="29869"/>
    <cellStyle name="40% - Акцент1 2 2 5 6 2 6" xfId="29870"/>
    <cellStyle name="40% - Акцент1 2 2 5 6 2 7" xfId="29871"/>
    <cellStyle name="40% - Акцент1 2 2 5 6 3" xfId="29872"/>
    <cellStyle name="40% - Акцент1 2 2 5 6 3 2" xfId="29873"/>
    <cellStyle name="40% - Акцент1 2 2 5 6 4" xfId="29874"/>
    <cellStyle name="40% - Акцент1 2 2 5 6 5" xfId="29875"/>
    <cellStyle name="40% - Акцент1 2 2 5 6 6" xfId="29876"/>
    <cellStyle name="40% - Акцент1 2 2 5 6 7" xfId="29877"/>
    <cellStyle name="40% - Акцент1 2 2 5 6 8" xfId="29878"/>
    <cellStyle name="40% - Акцент1 2 2 5 6 9" xfId="29879"/>
    <cellStyle name="40% - Акцент1 2 2 5 7" xfId="29880"/>
    <cellStyle name="40% - Акцент1 2 2 5 7 2" xfId="29881"/>
    <cellStyle name="40% - Акцент1 2 2 5 7 2 2" xfId="29882"/>
    <cellStyle name="40% - Акцент1 2 2 5 7 3" xfId="29883"/>
    <cellStyle name="40% - Акцент1 2 2 5 7 4" xfId="29884"/>
    <cellStyle name="40% - Акцент1 2 2 5 7 5" xfId="29885"/>
    <cellStyle name="40% - Акцент1 2 2 5 7 6" xfId="29886"/>
    <cellStyle name="40% - Акцент1 2 2 5 7 7" xfId="29887"/>
    <cellStyle name="40% - Акцент1 2 2 5 8" xfId="29888"/>
    <cellStyle name="40% - Акцент1 2 2 5 8 2" xfId="29889"/>
    <cellStyle name="40% - Акцент1 2 2 5 9" xfId="29890"/>
    <cellStyle name="40% - Акцент1 2 2 6" xfId="29891"/>
    <cellStyle name="40% - Акцент1 2 2 6 10" xfId="29892"/>
    <cellStyle name="40% - Акцент1 2 2 6 11" xfId="29893"/>
    <cellStyle name="40% - Акцент1 2 2 6 12" xfId="29894"/>
    <cellStyle name="40% - Акцент1 2 2 6 13" xfId="29895"/>
    <cellStyle name="40% - Акцент1 2 2 6 2" xfId="29896"/>
    <cellStyle name="40% - Акцент1 2 2 6 2 10" xfId="29897"/>
    <cellStyle name="40% - Акцент1 2 2 6 2 2" xfId="29898"/>
    <cellStyle name="40% - Акцент1 2 2 6 2 2 2" xfId="29899"/>
    <cellStyle name="40% - Акцент1 2 2 6 2 2 2 2" xfId="29900"/>
    <cellStyle name="40% - Акцент1 2 2 6 2 2 2 2 2" xfId="29901"/>
    <cellStyle name="40% - Акцент1 2 2 6 2 2 2 3" xfId="29902"/>
    <cellStyle name="40% - Акцент1 2 2 6 2 2 2 4" xfId="29903"/>
    <cellStyle name="40% - Акцент1 2 2 6 2 2 2 5" xfId="29904"/>
    <cellStyle name="40% - Акцент1 2 2 6 2 2 2 6" xfId="29905"/>
    <cellStyle name="40% - Акцент1 2 2 6 2 2 2 7" xfId="29906"/>
    <cellStyle name="40% - Акцент1 2 2 6 2 2 3" xfId="29907"/>
    <cellStyle name="40% - Акцент1 2 2 6 2 2 3 2" xfId="29908"/>
    <cellStyle name="40% - Акцент1 2 2 6 2 2 4" xfId="29909"/>
    <cellStyle name="40% - Акцент1 2 2 6 2 2 5" xfId="29910"/>
    <cellStyle name="40% - Акцент1 2 2 6 2 2 6" xfId="29911"/>
    <cellStyle name="40% - Акцент1 2 2 6 2 2 7" xfId="29912"/>
    <cellStyle name="40% - Акцент1 2 2 6 2 2 8" xfId="29913"/>
    <cellStyle name="40% - Акцент1 2 2 6 2 2 9" xfId="29914"/>
    <cellStyle name="40% - Акцент1 2 2 6 2 3" xfId="29915"/>
    <cellStyle name="40% - Акцент1 2 2 6 2 3 2" xfId="29916"/>
    <cellStyle name="40% - Акцент1 2 2 6 2 3 2 2" xfId="29917"/>
    <cellStyle name="40% - Акцент1 2 2 6 2 3 3" xfId="29918"/>
    <cellStyle name="40% - Акцент1 2 2 6 2 3 4" xfId="29919"/>
    <cellStyle name="40% - Акцент1 2 2 6 2 3 5" xfId="29920"/>
    <cellStyle name="40% - Акцент1 2 2 6 2 3 6" xfId="29921"/>
    <cellStyle name="40% - Акцент1 2 2 6 2 3 7" xfId="29922"/>
    <cellStyle name="40% - Акцент1 2 2 6 2 4" xfId="29923"/>
    <cellStyle name="40% - Акцент1 2 2 6 2 4 2" xfId="29924"/>
    <cellStyle name="40% - Акцент1 2 2 6 2 5" xfId="29925"/>
    <cellStyle name="40% - Акцент1 2 2 6 2 6" xfId="29926"/>
    <cellStyle name="40% - Акцент1 2 2 6 2 7" xfId="29927"/>
    <cellStyle name="40% - Акцент1 2 2 6 2 8" xfId="29928"/>
    <cellStyle name="40% - Акцент1 2 2 6 2 9" xfId="29929"/>
    <cellStyle name="40% - Акцент1 2 2 6 3" xfId="29930"/>
    <cellStyle name="40% - Акцент1 2 2 6 3 10" xfId="29931"/>
    <cellStyle name="40% - Акцент1 2 2 6 3 2" xfId="29932"/>
    <cellStyle name="40% - Акцент1 2 2 6 3 2 2" xfId="29933"/>
    <cellStyle name="40% - Акцент1 2 2 6 3 2 2 2" xfId="29934"/>
    <cellStyle name="40% - Акцент1 2 2 6 3 2 2 2 2" xfId="29935"/>
    <cellStyle name="40% - Акцент1 2 2 6 3 2 2 3" xfId="29936"/>
    <cellStyle name="40% - Акцент1 2 2 6 3 2 2 4" xfId="29937"/>
    <cellStyle name="40% - Акцент1 2 2 6 3 2 2 5" xfId="29938"/>
    <cellStyle name="40% - Акцент1 2 2 6 3 2 2 6" xfId="29939"/>
    <cellStyle name="40% - Акцент1 2 2 6 3 2 2 7" xfId="29940"/>
    <cellStyle name="40% - Акцент1 2 2 6 3 2 3" xfId="29941"/>
    <cellStyle name="40% - Акцент1 2 2 6 3 2 3 2" xfId="29942"/>
    <cellStyle name="40% - Акцент1 2 2 6 3 2 4" xfId="29943"/>
    <cellStyle name="40% - Акцент1 2 2 6 3 2 5" xfId="29944"/>
    <cellStyle name="40% - Акцент1 2 2 6 3 2 6" xfId="29945"/>
    <cellStyle name="40% - Акцент1 2 2 6 3 2 7" xfId="29946"/>
    <cellStyle name="40% - Акцент1 2 2 6 3 2 8" xfId="29947"/>
    <cellStyle name="40% - Акцент1 2 2 6 3 2 9" xfId="29948"/>
    <cellStyle name="40% - Акцент1 2 2 6 3 3" xfId="29949"/>
    <cellStyle name="40% - Акцент1 2 2 6 3 3 2" xfId="29950"/>
    <cellStyle name="40% - Акцент1 2 2 6 3 3 2 2" xfId="29951"/>
    <cellStyle name="40% - Акцент1 2 2 6 3 3 3" xfId="29952"/>
    <cellStyle name="40% - Акцент1 2 2 6 3 3 4" xfId="29953"/>
    <cellStyle name="40% - Акцент1 2 2 6 3 3 5" xfId="29954"/>
    <cellStyle name="40% - Акцент1 2 2 6 3 3 6" xfId="29955"/>
    <cellStyle name="40% - Акцент1 2 2 6 3 3 7" xfId="29956"/>
    <cellStyle name="40% - Акцент1 2 2 6 3 4" xfId="29957"/>
    <cellStyle name="40% - Акцент1 2 2 6 3 4 2" xfId="29958"/>
    <cellStyle name="40% - Акцент1 2 2 6 3 5" xfId="29959"/>
    <cellStyle name="40% - Акцент1 2 2 6 3 6" xfId="29960"/>
    <cellStyle name="40% - Акцент1 2 2 6 3 7" xfId="29961"/>
    <cellStyle name="40% - Акцент1 2 2 6 3 8" xfId="29962"/>
    <cellStyle name="40% - Акцент1 2 2 6 3 9" xfId="29963"/>
    <cellStyle name="40% - Акцент1 2 2 6 4" xfId="29964"/>
    <cellStyle name="40% - Акцент1 2 2 6 4 2" xfId="29965"/>
    <cellStyle name="40% - Акцент1 2 2 6 4 2 2" xfId="29966"/>
    <cellStyle name="40% - Акцент1 2 2 6 4 2 2 2" xfId="29967"/>
    <cellStyle name="40% - Акцент1 2 2 6 4 2 3" xfId="29968"/>
    <cellStyle name="40% - Акцент1 2 2 6 4 2 4" xfId="29969"/>
    <cellStyle name="40% - Акцент1 2 2 6 4 2 5" xfId="29970"/>
    <cellStyle name="40% - Акцент1 2 2 6 4 2 6" xfId="29971"/>
    <cellStyle name="40% - Акцент1 2 2 6 4 2 7" xfId="29972"/>
    <cellStyle name="40% - Акцент1 2 2 6 4 3" xfId="29973"/>
    <cellStyle name="40% - Акцент1 2 2 6 4 3 2" xfId="29974"/>
    <cellStyle name="40% - Акцент1 2 2 6 4 4" xfId="29975"/>
    <cellStyle name="40% - Акцент1 2 2 6 4 5" xfId="29976"/>
    <cellStyle name="40% - Акцент1 2 2 6 4 6" xfId="29977"/>
    <cellStyle name="40% - Акцент1 2 2 6 4 7" xfId="29978"/>
    <cellStyle name="40% - Акцент1 2 2 6 4 8" xfId="29979"/>
    <cellStyle name="40% - Акцент1 2 2 6 4 9" xfId="29980"/>
    <cellStyle name="40% - Акцент1 2 2 6 5" xfId="29981"/>
    <cellStyle name="40% - Акцент1 2 2 6 5 2" xfId="29982"/>
    <cellStyle name="40% - Акцент1 2 2 6 5 2 2" xfId="29983"/>
    <cellStyle name="40% - Акцент1 2 2 6 5 2 2 2" xfId="29984"/>
    <cellStyle name="40% - Акцент1 2 2 6 5 2 3" xfId="29985"/>
    <cellStyle name="40% - Акцент1 2 2 6 5 2 4" xfId="29986"/>
    <cellStyle name="40% - Акцент1 2 2 6 5 2 5" xfId="29987"/>
    <cellStyle name="40% - Акцент1 2 2 6 5 2 6" xfId="29988"/>
    <cellStyle name="40% - Акцент1 2 2 6 5 2 7" xfId="29989"/>
    <cellStyle name="40% - Акцент1 2 2 6 5 3" xfId="29990"/>
    <cellStyle name="40% - Акцент1 2 2 6 5 3 2" xfId="29991"/>
    <cellStyle name="40% - Акцент1 2 2 6 5 4" xfId="29992"/>
    <cellStyle name="40% - Акцент1 2 2 6 5 5" xfId="29993"/>
    <cellStyle name="40% - Акцент1 2 2 6 5 6" xfId="29994"/>
    <cellStyle name="40% - Акцент1 2 2 6 5 7" xfId="29995"/>
    <cellStyle name="40% - Акцент1 2 2 6 5 8" xfId="29996"/>
    <cellStyle name="40% - Акцент1 2 2 6 5 9" xfId="29997"/>
    <cellStyle name="40% - Акцент1 2 2 6 6" xfId="29998"/>
    <cellStyle name="40% - Акцент1 2 2 6 6 2" xfId="29999"/>
    <cellStyle name="40% - Акцент1 2 2 6 6 2 2" xfId="30000"/>
    <cellStyle name="40% - Акцент1 2 2 6 6 3" xfId="30001"/>
    <cellStyle name="40% - Акцент1 2 2 6 6 4" xfId="30002"/>
    <cellStyle name="40% - Акцент1 2 2 6 6 5" xfId="30003"/>
    <cellStyle name="40% - Акцент1 2 2 6 6 6" xfId="30004"/>
    <cellStyle name="40% - Акцент1 2 2 6 6 7" xfId="30005"/>
    <cellStyle name="40% - Акцент1 2 2 6 7" xfId="30006"/>
    <cellStyle name="40% - Акцент1 2 2 6 7 2" xfId="30007"/>
    <cellStyle name="40% - Акцент1 2 2 6 8" xfId="30008"/>
    <cellStyle name="40% - Акцент1 2 2 6 9" xfId="30009"/>
    <cellStyle name="40% - Акцент1 2 2 7" xfId="30010"/>
    <cellStyle name="40% - Акцент1 2 2 7 10" xfId="30011"/>
    <cellStyle name="40% - Акцент1 2 2 7 11" xfId="30012"/>
    <cellStyle name="40% - Акцент1 2 2 7 12" xfId="30013"/>
    <cellStyle name="40% - Акцент1 2 2 7 13" xfId="30014"/>
    <cellStyle name="40% - Акцент1 2 2 7 2" xfId="30015"/>
    <cellStyle name="40% - Акцент1 2 2 7 2 10" xfId="30016"/>
    <cellStyle name="40% - Акцент1 2 2 7 2 2" xfId="30017"/>
    <cellStyle name="40% - Акцент1 2 2 7 2 2 2" xfId="30018"/>
    <cellStyle name="40% - Акцент1 2 2 7 2 2 2 2" xfId="30019"/>
    <cellStyle name="40% - Акцент1 2 2 7 2 2 2 2 2" xfId="30020"/>
    <cellStyle name="40% - Акцент1 2 2 7 2 2 2 3" xfId="30021"/>
    <cellStyle name="40% - Акцент1 2 2 7 2 2 2 4" xfId="30022"/>
    <cellStyle name="40% - Акцент1 2 2 7 2 2 2 5" xfId="30023"/>
    <cellStyle name="40% - Акцент1 2 2 7 2 2 2 6" xfId="30024"/>
    <cellStyle name="40% - Акцент1 2 2 7 2 2 2 7" xfId="30025"/>
    <cellStyle name="40% - Акцент1 2 2 7 2 2 3" xfId="30026"/>
    <cellStyle name="40% - Акцент1 2 2 7 2 2 3 2" xfId="30027"/>
    <cellStyle name="40% - Акцент1 2 2 7 2 2 4" xfId="30028"/>
    <cellStyle name="40% - Акцент1 2 2 7 2 2 5" xfId="30029"/>
    <cellStyle name="40% - Акцент1 2 2 7 2 2 6" xfId="30030"/>
    <cellStyle name="40% - Акцент1 2 2 7 2 2 7" xfId="30031"/>
    <cellStyle name="40% - Акцент1 2 2 7 2 2 8" xfId="30032"/>
    <cellStyle name="40% - Акцент1 2 2 7 2 2 9" xfId="30033"/>
    <cellStyle name="40% - Акцент1 2 2 7 2 3" xfId="30034"/>
    <cellStyle name="40% - Акцент1 2 2 7 2 3 2" xfId="30035"/>
    <cellStyle name="40% - Акцент1 2 2 7 2 3 2 2" xfId="30036"/>
    <cellStyle name="40% - Акцент1 2 2 7 2 3 3" xfId="30037"/>
    <cellStyle name="40% - Акцент1 2 2 7 2 3 4" xfId="30038"/>
    <cellStyle name="40% - Акцент1 2 2 7 2 3 5" xfId="30039"/>
    <cellStyle name="40% - Акцент1 2 2 7 2 3 6" xfId="30040"/>
    <cellStyle name="40% - Акцент1 2 2 7 2 3 7" xfId="30041"/>
    <cellStyle name="40% - Акцент1 2 2 7 2 4" xfId="30042"/>
    <cellStyle name="40% - Акцент1 2 2 7 2 4 2" xfId="30043"/>
    <cellStyle name="40% - Акцент1 2 2 7 2 5" xfId="30044"/>
    <cellStyle name="40% - Акцент1 2 2 7 2 6" xfId="30045"/>
    <cellStyle name="40% - Акцент1 2 2 7 2 7" xfId="30046"/>
    <cellStyle name="40% - Акцент1 2 2 7 2 8" xfId="30047"/>
    <cellStyle name="40% - Акцент1 2 2 7 2 9" xfId="30048"/>
    <cellStyle name="40% - Акцент1 2 2 7 3" xfId="30049"/>
    <cellStyle name="40% - Акцент1 2 2 7 3 10" xfId="30050"/>
    <cellStyle name="40% - Акцент1 2 2 7 3 2" xfId="30051"/>
    <cellStyle name="40% - Акцент1 2 2 7 3 2 2" xfId="30052"/>
    <cellStyle name="40% - Акцент1 2 2 7 3 2 2 2" xfId="30053"/>
    <cellStyle name="40% - Акцент1 2 2 7 3 2 2 2 2" xfId="30054"/>
    <cellStyle name="40% - Акцент1 2 2 7 3 2 2 3" xfId="30055"/>
    <cellStyle name="40% - Акцент1 2 2 7 3 2 2 4" xfId="30056"/>
    <cellStyle name="40% - Акцент1 2 2 7 3 2 2 5" xfId="30057"/>
    <cellStyle name="40% - Акцент1 2 2 7 3 2 2 6" xfId="30058"/>
    <cellStyle name="40% - Акцент1 2 2 7 3 2 2 7" xfId="30059"/>
    <cellStyle name="40% - Акцент1 2 2 7 3 2 3" xfId="30060"/>
    <cellStyle name="40% - Акцент1 2 2 7 3 2 3 2" xfId="30061"/>
    <cellStyle name="40% - Акцент1 2 2 7 3 2 4" xfId="30062"/>
    <cellStyle name="40% - Акцент1 2 2 7 3 2 5" xfId="30063"/>
    <cellStyle name="40% - Акцент1 2 2 7 3 2 6" xfId="30064"/>
    <cellStyle name="40% - Акцент1 2 2 7 3 2 7" xfId="30065"/>
    <cellStyle name="40% - Акцент1 2 2 7 3 2 8" xfId="30066"/>
    <cellStyle name="40% - Акцент1 2 2 7 3 2 9" xfId="30067"/>
    <cellStyle name="40% - Акцент1 2 2 7 3 3" xfId="30068"/>
    <cellStyle name="40% - Акцент1 2 2 7 3 3 2" xfId="30069"/>
    <cellStyle name="40% - Акцент1 2 2 7 3 3 2 2" xfId="30070"/>
    <cellStyle name="40% - Акцент1 2 2 7 3 3 3" xfId="30071"/>
    <cellStyle name="40% - Акцент1 2 2 7 3 3 4" xfId="30072"/>
    <cellStyle name="40% - Акцент1 2 2 7 3 3 5" xfId="30073"/>
    <cellStyle name="40% - Акцент1 2 2 7 3 3 6" xfId="30074"/>
    <cellStyle name="40% - Акцент1 2 2 7 3 3 7" xfId="30075"/>
    <cellStyle name="40% - Акцент1 2 2 7 3 4" xfId="30076"/>
    <cellStyle name="40% - Акцент1 2 2 7 3 4 2" xfId="30077"/>
    <cellStyle name="40% - Акцент1 2 2 7 3 5" xfId="30078"/>
    <cellStyle name="40% - Акцент1 2 2 7 3 6" xfId="30079"/>
    <cellStyle name="40% - Акцент1 2 2 7 3 7" xfId="30080"/>
    <cellStyle name="40% - Акцент1 2 2 7 3 8" xfId="30081"/>
    <cellStyle name="40% - Акцент1 2 2 7 3 9" xfId="30082"/>
    <cellStyle name="40% - Акцент1 2 2 7 4" xfId="30083"/>
    <cellStyle name="40% - Акцент1 2 2 7 4 2" xfId="30084"/>
    <cellStyle name="40% - Акцент1 2 2 7 4 2 2" xfId="30085"/>
    <cellStyle name="40% - Акцент1 2 2 7 4 2 2 2" xfId="30086"/>
    <cellStyle name="40% - Акцент1 2 2 7 4 2 3" xfId="30087"/>
    <cellStyle name="40% - Акцент1 2 2 7 4 2 4" xfId="30088"/>
    <cellStyle name="40% - Акцент1 2 2 7 4 2 5" xfId="30089"/>
    <cellStyle name="40% - Акцент1 2 2 7 4 2 6" xfId="30090"/>
    <cellStyle name="40% - Акцент1 2 2 7 4 2 7" xfId="30091"/>
    <cellStyle name="40% - Акцент1 2 2 7 4 3" xfId="30092"/>
    <cellStyle name="40% - Акцент1 2 2 7 4 3 2" xfId="30093"/>
    <cellStyle name="40% - Акцент1 2 2 7 4 4" xfId="30094"/>
    <cellStyle name="40% - Акцент1 2 2 7 4 5" xfId="30095"/>
    <cellStyle name="40% - Акцент1 2 2 7 4 6" xfId="30096"/>
    <cellStyle name="40% - Акцент1 2 2 7 4 7" xfId="30097"/>
    <cellStyle name="40% - Акцент1 2 2 7 4 8" xfId="30098"/>
    <cellStyle name="40% - Акцент1 2 2 7 4 9" xfId="30099"/>
    <cellStyle name="40% - Акцент1 2 2 7 5" xfId="30100"/>
    <cellStyle name="40% - Акцент1 2 2 7 5 2" xfId="30101"/>
    <cellStyle name="40% - Акцент1 2 2 7 5 2 2" xfId="30102"/>
    <cellStyle name="40% - Акцент1 2 2 7 5 2 2 2" xfId="30103"/>
    <cellStyle name="40% - Акцент1 2 2 7 5 2 3" xfId="30104"/>
    <cellStyle name="40% - Акцент1 2 2 7 5 2 4" xfId="30105"/>
    <cellStyle name="40% - Акцент1 2 2 7 5 2 5" xfId="30106"/>
    <cellStyle name="40% - Акцент1 2 2 7 5 2 6" xfId="30107"/>
    <cellStyle name="40% - Акцент1 2 2 7 5 2 7" xfId="30108"/>
    <cellStyle name="40% - Акцент1 2 2 7 5 3" xfId="30109"/>
    <cellStyle name="40% - Акцент1 2 2 7 5 3 2" xfId="30110"/>
    <cellStyle name="40% - Акцент1 2 2 7 5 4" xfId="30111"/>
    <cellStyle name="40% - Акцент1 2 2 7 5 5" xfId="30112"/>
    <cellStyle name="40% - Акцент1 2 2 7 5 6" xfId="30113"/>
    <cellStyle name="40% - Акцент1 2 2 7 5 7" xfId="30114"/>
    <cellStyle name="40% - Акцент1 2 2 7 5 8" xfId="30115"/>
    <cellStyle name="40% - Акцент1 2 2 7 5 9" xfId="30116"/>
    <cellStyle name="40% - Акцент1 2 2 7 6" xfId="30117"/>
    <cellStyle name="40% - Акцент1 2 2 7 6 2" xfId="30118"/>
    <cellStyle name="40% - Акцент1 2 2 7 6 2 2" xfId="30119"/>
    <cellStyle name="40% - Акцент1 2 2 7 6 3" xfId="30120"/>
    <cellStyle name="40% - Акцент1 2 2 7 6 4" xfId="30121"/>
    <cellStyle name="40% - Акцент1 2 2 7 6 5" xfId="30122"/>
    <cellStyle name="40% - Акцент1 2 2 7 6 6" xfId="30123"/>
    <cellStyle name="40% - Акцент1 2 2 7 6 7" xfId="30124"/>
    <cellStyle name="40% - Акцент1 2 2 7 7" xfId="30125"/>
    <cellStyle name="40% - Акцент1 2 2 7 7 2" xfId="30126"/>
    <cellStyle name="40% - Акцент1 2 2 7 8" xfId="30127"/>
    <cellStyle name="40% - Акцент1 2 2 7 9" xfId="30128"/>
    <cellStyle name="40% - Акцент1 2 2 8" xfId="30129"/>
    <cellStyle name="40% - Акцент1 2 2 8 10" xfId="30130"/>
    <cellStyle name="40% - Акцент1 2 2 8 2" xfId="30131"/>
    <cellStyle name="40% - Акцент1 2 2 8 2 2" xfId="30132"/>
    <cellStyle name="40% - Акцент1 2 2 8 2 2 2" xfId="30133"/>
    <cellStyle name="40% - Акцент1 2 2 8 2 2 2 2" xfId="30134"/>
    <cellStyle name="40% - Акцент1 2 2 8 2 2 3" xfId="30135"/>
    <cellStyle name="40% - Акцент1 2 2 8 2 2 4" xfId="30136"/>
    <cellStyle name="40% - Акцент1 2 2 8 2 2 5" xfId="30137"/>
    <cellStyle name="40% - Акцент1 2 2 8 2 2 6" xfId="30138"/>
    <cellStyle name="40% - Акцент1 2 2 8 2 2 7" xfId="30139"/>
    <cellStyle name="40% - Акцент1 2 2 8 2 3" xfId="30140"/>
    <cellStyle name="40% - Акцент1 2 2 8 2 3 2" xfId="30141"/>
    <cellStyle name="40% - Акцент1 2 2 8 2 4" xfId="30142"/>
    <cellStyle name="40% - Акцент1 2 2 8 2 5" xfId="30143"/>
    <cellStyle name="40% - Акцент1 2 2 8 2 6" xfId="30144"/>
    <cellStyle name="40% - Акцент1 2 2 8 2 7" xfId="30145"/>
    <cellStyle name="40% - Акцент1 2 2 8 2 8" xfId="30146"/>
    <cellStyle name="40% - Акцент1 2 2 8 2 9" xfId="30147"/>
    <cellStyle name="40% - Акцент1 2 2 8 3" xfId="30148"/>
    <cellStyle name="40% - Акцент1 2 2 8 3 2" xfId="30149"/>
    <cellStyle name="40% - Акцент1 2 2 8 3 2 2" xfId="30150"/>
    <cellStyle name="40% - Акцент1 2 2 8 3 3" xfId="30151"/>
    <cellStyle name="40% - Акцент1 2 2 8 3 4" xfId="30152"/>
    <cellStyle name="40% - Акцент1 2 2 8 3 5" xfId="30153"/>
    <cellStyle name="40% - Акцент1 2 2 8 3 6" xfId="30154"/>
    <cellStyle name="40% - Акцент1 2 2 8 3 7" xfId="30155"/>
    <cellStyle name="40% - Акцент1 2 2 8 4" xfId="30156"/>
    <cellStyle name="40% - Акцент1 2 2 8 4 2" xfId="30157"/>
    <cellStyle name="40% - Акцент1 2 2 8 5" xfId="30158"/>
    <cellStyle name="40% - Акцент1 2 2 8 6" xfId="30159"/>
    <cellStyle name="40% - Акцент1 2 2 8 7" xfId="30160"/>
    <cellStyle name="40% - Акцент1 2 2 8 8" xfId="30161"/>
    <cellStyle name="40% - Акцент1 2 2 8 9" xfId="30162"/>
    <cellStyle name="40% - Акцент1 2 2 9" xfId="30163"/>
    <cellStyle name="40% - Акцент1 2 2 9 10" xfId="30164"/>
    <cellStyle name="40% - Акцент1 2 2 9 2" xfId="30165"/>
    <cellStyle name="40% - Акцент1 2 2 9 2 2" xfId="30166"/>
    <cellStyle name="40% - Акцент1 2 2 9 2 2 2" xfId="30167"/>
    <cellStyle name="40% - Акцент1 2 2 9 2 2 2 2" xfId="30168"/>
    <cellStyle name="40% - Акцент1 2 2 9 2 2 3" xfId="30169"/>
    <cellStyle name="40% - Акцент1 2 2 9 2 2 4" xfId="30170"/>
    <cellStyle name="40% - Акцент1 2 2 9 2 2 5" xfId="30171"/>
    <cellStyle name="40% - Акцент1 2 2 9 2 2 6" xfId="30172"/>
    <cellStyle name="40% - Акцент1 2 2 9 2 2 7" xfId="30173"/>
    <cellStyle name="40% - Акцент1 2 2 9 2 3" xfId="30174"/>
    <cellStyle name="40% - Акцент1 2 2 9 2 3 2" xfId="30175"/>
    <cellStyle name="40% - Акцент1 2 2 9 2 4" xfId="30176"/>
    <cellStyle name="40% - Акцент1 2 2 9 2 5" xfId="30177"/>
    <cellStyle name="40% - Акцент1 2 2 9 2 6" xfId="30178"/>
    <cellStyle name="40% - Акцент1 2 2 9 2 7" xfId="30179"/>
    <cellStyle name="40% - Акцент1 2 2 9 2 8" xfId="30180"/>
    <cellStyle name="40% - Акцент1 2 2 9 2 9" xfId="30181"/>
    <cellStyle name="40% - Акцент1 2 2 9 3" xfId="30182"/>
    <cellStyle name="40% - Акцент1 2 2 9 3 2" xfId="30183"/>
    <cellStyle name="40% - Акцент1 2 2 9 3 2 2" xfId="30184"/>
    <cellStyle name="40% - Акцент1 2 2 9 3 3" xfId="30185"/>
    <cellStyle name="40% - Акцент1 2 2 9 3 4" xfId="30186"/>
    <cellStyle name="40% - Акцент1 2 2 9 3 5" xfId="30187"/>
    <cellStyle name="40% - Акцент1 2 2 9 3 6" xfId="30188"/>
    <cellStyle name="40% - Акцент1 2 2 9 3 7" xfId="30189"/>
    <cellStyle name="40% - Акцент1 2 2 9 4" xfId="30190"/>
    <cellStyle name="40% - Акцент1 2 2 9 4 2" xfId="30191"/>
    <cellStyle name="40% - Акцент1 2 2 9 5" xfId="30192"/>
    <cellStyle name="40% - Акцент1 2 2 9 6" xfId="30193"/>
    <cellStyle name="40% - Акцент1 2 2 9 7" xfId="30194"/>
    <cellStyle name="40% - Акцент1 2 2 9 8" xfId="30195"/>
    <cellStyle name="40% - Акцент1 2 2 9 9" xfId="30196"/>
    <cellStyle name="40% - Акцент1 2 20" xfId="30197"/>
    <cellStyle name="40% - Акцент1 2 21" xfId="30198"/>
    <cellStyle name="40% - Акцент1 2 22" xfId="30199"/>
    <cellStyle name="40% - Акцент1 2 23" xfId="30200"/>
    <cellStyle name="40% - Акцент1 2 3" xfId="30201"/>
    <cellStyle name="40% - Акцент1 2 3 10" xfId="30202"/>
    <cellStyle name="40% - Акцент1 2 3 10 2" xfId="30203"/>
    <cellStyle name="40% - Акцент1 2 3 10 2 2" xfId="30204"/>
    <cellStyle name="40% - Акцент1 2 3 10 2 2 2" xfId="30205"/>
    <cellStyle name="40% - Акцент1 2 3 10 2 3" xfId="30206"/>
    <cellStyle name="40% - Акцент1 2 3 10 2 4" xfId="30207"/>
    <cellStyle name="40% - Акцент1 2 3 10 2 5" xfId="30208"/>
    <cellStyle name="40% - Акцент1 2 3 10 2 6" xfId="30209"/>
    <cellStyle name="40% - Акцент1 2 3 10 2 7" xfId="30210"/>
    <cellStyle name="40% - Акцент1 2 3 10 3" xfId="30211"/>
    <cellStyle name="40% - Акцент1 2 3 10 3 2" xfId="30212"/>
    <cellStyle name="40% - Акцент1 2 3 10 4" xfId="30213"/>
    <cellStyle name="40% - Акцент1 2 3 10 5" xfId="30214"/>
    <cellStyle name="40% - Акцент1 2 3 10 6" xfId="30215"/>
    <cellStyle name="40% - Акцент1 2 3 10 7" xfId="30216"/>
    <cellStyle name="40% - Акцент1 2 3 10 8" xfId="30217"/>
    <cellStyle name="40% - Акцент1 2 3 10 9" xfId="30218"/>
    <cellStyle name="40% - Акцент1 2 3 11" xfId="30219"/>
    <cellStyle name="40% - Акцент1 2 3 11 2" xfId="30220"/>
    <cellStyle name="40% - Акцент1 2 3 11 2 2" xfId="30221"/>
    <cellStyle name="40% - Акцент1 2 3 11 2 3" xfId="30222"/>
    <cellStyle name="40% - Акцент1 2 3 11 3" xfId="30223"/>
    <cellStyle name="40% - Акцент1 2 3 11 4" xfId="30224"/>
    <cellStyle name="40% - Акцент1 2 3 11 5" xfId="30225"/>
    <cellStyle name="40% - Акцент1 2 3 11 6" xfId="30226"/>
    <cellStyle name="40% - Акцент1 2 3 11 7" xfId="30227"/>
    <cellStyle name="40% - Акцент1 2 3 12" xfId="30228"/>
    <cellStyle name="40% - Акцент1 2 3 12 2" xfId="30229"/>
    <cellStyle name="40% - Акцент1 2 3 12 2 2" xfId="30230"/>
    <cellStyle name="40% - Акцент1 2 3 12 2 3" xfId="30231"/>
    <cellStyle name="40% - Акцент1 2 3 12 3" xfId="30232"/>
    <cellStyle name="40% - Акцент1 2 3 12 4" xfId="30233"/>
    <cellStyle name="40% - Акцент1 2 3 12 5" xfId="30234"/>
    <cellStyle name="40% - Акцент1 2 3 12 6" xfId="30235"/>
    <cellStyle name="40% - Акцент1 2 3 12 7" xfId="30236"/>
    <cellStyle name="40% - Акцент1 2 3 13" xfId="30237"/>
    <cellStyle name="40% - Акцент1 2 3 13 2" xfId="30238"/>
    <cellStyle name="40% - Акцент1 2 3 13 3" xfId="30239"/>
    <cellStyle name="40% - Акцент1 2 3 14" xfId="30240"/>
    <cellStyle name="40% - Акцент1 2 3 15" xfId="30241"/>
    <cellStyle name="40% - Акцент1 2 3 16" xfId="30242"/>
    <cellStyle name="40% - Акцент1 2 3 17" xfId="30243"/>
    <cellStyle name="40% - Акцент1 2 3 18" xfId="30244"/>
    <cellStyle name="40% - Акцент1 2 3 19" xfId="30245"/>
    <cellStyle name="40% - Акцент1 2 3 2" xfId="30246"/>
    <cellStyle name="40% - Акцент1 2 3 2 10" xfId="30247"/>
    <cellStyle name="40% - Акцент1 2 3 2 11" xfId="30248"/>
    <cellStyle name="40% - Акцент1 2 3 2 12" xfId="30249"/>
    <cellStyle name="40% - Акцент1 2 3 2 13" xfId="30250"/>
    <cellStyle name="40% - Акцент1 2 3 2 14" xfId="30251"/>
    <cellStyle name="40% - Акцент1 2 3 2 15" xfId="30252"/>
    <cellStyle name="40% - Акцент1 2 3 2 2" xfId="30253"/>
    <cellStyle name="40% - Акцент1 2 3 2 2 10" xfId="30254"/>
    <cellStyle name="40% - Акцент1 2 3 2 2 2" xfId="30255"/>
    <cellStyle name="40% - Акцент1 2 3 2 2 2 2" xfId="30256"/>
    <cellStyle name="40% - Акцент1 2 3 2 2 2 2 2" xfId="30257"/>
    <cellStyle name="40% - Акцент1 2 3 2 2 2 2 2 2" xfId="30258"/>
    <cellStyle name="40% - Акцент1 2 3 2 2 2 2 3" xfId="30259"/>
    <cellStyle name="40% - Акцент1 2 3 2 2 2 2 4" xfId="30260"/>
    <cellStyle name="40% - Акцент1 2 3 2 2 2 2 5" xfId="30261"/>
    <cellStyle name="40% - Акцент1 2 3 2 2 2 2 6" xfId="30262"/>
    <cellStyle name="40% - Акцент1 2 3 2 2 2 2 7" xfId="30263"/>
    <cellStyle name="40% - Акцент1 2 3 2 2 2 3" xfId="30264"/>
    <cellStyle name="40% - Акцент1 2 3 2 2 2 3 2" xfId="30265"/>
    <cellStyle name="40% - Акцент1 2 3 2 2 2 4" xfId="30266"/>
    <cellStyle name="40% - Акцент1 2 3 2 2 2 5" xfId="30267"/>
    <cellStyle name="40% - Акцент1 2 3 2 2 2 6" xfId="30268"/>
    <cellStyle name="40% - Акцент1 2 3 2 2 2 7" xfId="30269"/>
    <cellStyle name="40% - Акцент1 2 3 2 2 2 8" xfId="30270"/>
    <cellStyle name="40% - Акцент1 2 3 2 2 2 9" xfId="30271"/>
    <cellStyle name="40% - Акцент1 2 3 2 2 3" xfId="30272"/>
    <cellStyle name="40% - Акцент1 2 3 2 2 3 2" xfId="30273"/>
    <cellStyle name="40% - Акцент1 2 3 2 2 3 2 2" xfId="30274"/>
    <cellStyle name="40% - Акцент1 2 3 2 2 3 3" xfId="30275"/>
    <cellStyle name="40% - Акцент1 2 3 2 2 3 4" xfId="30276"/>
    <cellStyle name="40% - Акцент1 2 3 2 2 3 5" xfId="30277"/>
    <cellStyle name="40% - Акцент1 2 3 2 2 3 6" xfId="30278"/>
    <cellStyle name="40% - Акцент1 2 3 2 2 3 7" xfId="30279"/>
    <cellStyle name="40% - Акцент1 2 3 2 2 4" xfId="30280"/>
    <cellStyle name="40% - Акцент1 2 3 2 2 4 2" xfId="30281"/>
    <cellStyle name="40% - Акцент1 2 3 2 2 5" xfId="30282"/>
    <cellStyle name="40% - Акцент1 2 3 2 2 6" xfId="30283"/>
    <cellStyle name="40% - Акцент1 2 3 2 2 7" xfId="30284"/>
    <cellStyle name="40% - Акцент1 2 3 2 2 8" xfId="30285"/>
    <cellStyle name="40% - Акцент1 2 3 2 2 9" xfId="30286"/>
    <cellStyle name="40% - Акцент1 2 3 2 3" xfId="30287"/>
    <cellStyle name="40% - Акцент1 2 3 2 3 10" xfId="30288"/>
    <cellStyle name="40% - Акцент1 2 3 2 3 2" xfId="30289"/>
    <cellStyle name="40% - Акцент1 2 3 2 3 2 2" xfId="30290"/>
    <cellStyle name="40% - Акцент1 2 3 2 3 2 2 2" xfId="30291"/>
    <cellStyle name="40% - Акцент1 2 3 2 3 2 2 2 2" xfId="30292"/>
    <cellStyle name="40% - Акцент1 2 3 2 3 2 2 3" xfId="30293"/>
    <cellStyle name="40% - Акцент1 2 3 2 3 2 2 4" xfId="30294"/>
    <cellStyle name="40% - Акцент1 2 3 2 3 2 2 5" xfId="30295"/>
    <cellStyle name="40% - Акцент1 2 3 2 3 2 2 6" xfId="30296"/>
    <cellStyle name="40% - Акцент1 2 3 2 3 2 2 7" xfId="30297"/>
    <cellStyle name="40% - Акцент1 2 3 2 3 2 3" xfId="30298"/>
    <cellStyle name="40% - Акцент1 2 3 2 3 2 3 2" xfId="30299"/>
    <cellStyle name="40% - Акцент1 2 3 2 3 2 4" xfId="30300"/>
    <cellStyle name="40% - Акцент1 2 3 2 3 2 5" xfId="30301"/>
    <cellStyle name="40% - Акцент1 2 3 2 3 2 6" xfId="30302"/>
    <cellStyle name="40% - Акцент1 2 3 2 3 2 7" xfId="30303"/>
    <cellStyle name="40% - Акцент1 2 3 2 3 2 8" xfId="30304"/>
    <cellStyle name="40% - Акцент1 2 3 2 3 2 9" xfId="30305"/>
    <cellStyle name="40% - Акцент1 2 3 2 3 3" xfId="30306"/>
    <cellStyle name="40% - Акцент1 2 3 2 3 3 2" xfId="30307"/>
    <cellStyle name="40% - Акцент1 2 3 2 3 3 2 2" xfId="30308"/>
    <cellStyle name="40% - Акцент1 2 3 2 3 3 3" xfId="30309"/>
    <cellStyle name="40% - Акцент1 2 3 2 3 3 4" xfId="30310"/>
    <cellStyle name="40% - Акцент1 2 3 2 3 3 5" xfId="30311"/>
    <cellStyle name="40% - Акцент1 2 3 2 3 3 6" xfId="30312"/>
    <cellStyle name="40% - Акцент1 2 3 2 3 3 7" xfId="30313"/>
    <cellStyle name="40% - Акцент1 2 3 2 3 4" xfId="30314"/>
    <cellStyle name="40% - Акцент1 2 3 2 3 4 2" xfId="30315"/>
    <cellStyle name="40% - Акцент1 2 3 2 3 5" xfId="30316"/>
    <cellStyle name="40% - Акцент1 2 3 2 3 6" xfId="30317"/>
    <cellStyle name="40% - Акцент1 2 3 2 3 7" xfId="30318"/>
    <cellStyle name="40% - Акцент1 2 3 2 3 8" xfId="30319"/>
    <cellStyle name="40% - Акцент1 2 3 2 3 9" xfId="30320"/>
    <cellStyle name="40% - Акцент1 2 3 2 4" xfId="30321"/>
    <cellStyle name="40% - Акцент1 2 3 2 4 10" xfId="30322"/>
    <cellStyle name="40% - Акцент1 2 3 2 4 2" xfId="30323"/>
    <cellStyle name="40% - Акцент1 2 3 2 4 2 2" xfId="30324"/>
    <cellStyle name="40% - Акцент1 2 3 2 4 2 2 2" xfId="30325"/>
    <cellStyle name="40% - Акцент1 2 3 2 4 2 2 2 2" xfId="30326"/>
    <cellStyle name="40% - Акцент1 2 3 2 4 2 2 3" xfId="30327"/>
    <cellStyle name="40% - Акцент1 2 3 2 4 2 2 4" xfId="30328"/>
    <cellStyle name="40% - Акцент1 2 3 2 4 2 2 5" xfId="30329"/>
    <cellStyle name="40% - Акцент1 2 3 2 4 2 2 6" xfId="30330"/>
    <cellStyle name="40% - Акцент1 2 3 2 4 2 2 7" xfId="30331"/>
    <cellStyle name="40% - Акцент1 2 3 2 4 2 3" xfId="30332"/>
    <cellStyle name="40% - Акцент1 2 3 2 4 2 3 2" xfId="30333"/>
    <cellStyle name="40% - Акцент1 2 3 2 4 2 4" xfId="30334"/>
    <cellStyle name="40% - Акцент1 2 3 2 4 2 5" xfId="30335"/>
    <cellStyle name="40% - Акцент1 2 3 2 4 2 6" xfId="30336"/>
    <cellStyle name="40% - Акцент1 2 3 2 4 2 7" xfId="30337"/>
    <cellStyle name="40% - Акцент1 2 3 2 4 2 8" xfId="30338"/>
    <cellStyle name="40% - Акцент1 2 3 2 4 2 9" xfId="30339"/>
    <cellStyle name="40% - Акцент1 2 3 2 4 3" xfId="30340"/>
    <cellStyle name="40% - Акцент1 2 3 2 4 3 2" xfId="30341"/>
    <cellStyle name="40% - Акцент1 2 3 2 4 3 2 2" xfId="30342"/>
    <cellStyle name="40% - Акцент1 2 3 2 4 3 3" xfId="30343"/>
    <cellStyle name="40% - Акцент1 2 3 2 4 3 4" xfId="30344"/>
    <cellStyle name="40% - Акцент1 2 3 2 4 3 5" xfId="30345"/>
    <cellStyle name="40% - Акцент1 2 3 2 4 3 6" xfId="30346"/>
    <cellStyle name="40% - Акцент1 2 3 2 4 3 7" xfId="30347"/>
    <cellStyle name="40% - Акцент1 2 3 2 4 4" xfId="30348"/>
    <cellStyle name="40% - Акцент1 2 3 2 4 4 2" xfId="30349"/>
    <cellStyle name="40% - Акцент1 2 3 2 4 5" xfId="30350"/>
    <cellStyle name="40% - Акцент1 2 3 2 4 6" xfId="30351"/>
    <cellStyle name="40% - Акцент1 2 3 2 4 7" xfId="30352"/>
    <cellStyle name="40% - Акцент1 2 3 2 4 8" xfId="30353"/>
    <cellStyle name="40% - Акцент1 2 3 2 4 9" xfId="30354"/>
    <cellStyle name="40% - Акцент1 2 3 2 5" xfId="30355"/>
    <cellStyle name="40% - Акцент1 2 3 2 5 2" xfId="30356"/>
    <cellStyle name="40% - Акцент1 2 3 2 5 2 2" xfId="30357"/>
    <cellStyle name="40% - Акцент1 2 3 2 5 2 2 2" xfId="30358"/>
    <cellStyle name="40% - Акцент1 2 3 2 5 2 3" xfId="30359"/>
    <cellStyle name="40% - Акцент1 2 3 2 5 2 4" xfId="30360"/>
    <cellStyle name="40% - Акцент1 2 3 2 5 2 5" xfId="30361"/>
    <cellStyle name="40% - Акцент1 2 3 2 5 2 6" xfId="30362"/>
    <cellStyle name="40% - Акцент1 2 3 2 5 2 7" xfId="30363"/>
    <cellStyle name="40% - Акцент1 2 3 2 5 3" xfId="30364"/>
    <cellStyle name="40% - Акцент1 2 3 2 5 3 2" xfId="30365"/>
    <cellStyle name="40% - Акцент1 2 3 2 5 4" xfId="30366"/>
    <cellStyle name="40% - Акцент1 2 3 2 5 5" xfId="30367"/>
    <cellStyle name="40% - Акцент1 2 3 2 5 6" xfId="30368"/>
    <cellStyle name="40% - Акцент1 2 3 2 5 7" xfId="30369"/>
    <cellStyle name="40% - Акцент1 2 3 2 5 8" xfId="30370"/>
    <cellStyle name="40% - Акцент1 2 3 2 5 9" xfId="30371"/>
    <cellStyle name="40% - Акцент1 2 3 2 6" xfId="30372"/>
    <cellStyle name="40% - Акцент1 2 3 2 6 2" xfId="30373"/>
    <cellStyle name="40% - Акцент1 2 3 2 6 2 2" xfId="30374"/>
    <cellStyle name="40% - Акцент1 2 3 2 6 2 2 2" xfId="30375"/>
    <cellStyle name="40% - Акцент1 2 3 2 6 2 3" xfId="30376"/>
    <cellStyle name="40% - Акцент1 2 3 2 6 2 4" xfId="30377"/>
    <cellStyle name="40% - Акцент1 2 3 2 6 2 5" xfId="30378"/>
    <cellStyle name="40% - Акцент1 2 3 2 6 2 6" xfId="30379"/>
    <cellStyle name="40% - Акцент1 2 3 2 6 2 7" xfId="30380"/>
    <cellStyle name="40% - Акцент1 2 3 2 6 3" xfId="30381"/>
    <cellStyle name="40% - Акцент1 2 3 2 6 3 2" xfId="30382"/>
    <cellStyle name="40% - Акцент1 2 3 2 6 4" xfId="30383"/>
    <cellStyle name="40% - Акцент1 2 3 2 6 5" xfId="30384"/>
    <cellStyle name="40% - Акцент1 2 3 2 6 6" xfId="30385"/>
    <cellStyle name="40% - Акцент1 2 3 2 6 7" xfId="30386"/>
    <cellStyle name="40% - Акцент1 2 3 2 6 8" xfId="30387"/>
    <cellStyle name="40% - Акцент1 2 3 2 6 9" xfId="30388"/>
    <cellStyle name="40% - Акцент1 2 3 2 7" xfId="30389"/>
    <cellStyle name="40% - Акцент1 2 3 2 7 2" xfId="30390"/>
    <cellStyle name="40% - Акцент1 2 3 2 7 2 2" xfId="30391"/>
    <cellStyle name="40% - Акцент1 2 3 2 7 2 3" xfId="30392"/>
    <cellStyle name="40% - Акцент1 2 3 2 7 3" xfId="30393"/>
    <cellStyle name="40% - Акцент1 2 3 2 7 4" xfId="30394"/>
    <cellStyle name="40% - Акцент1 2 3 2 7 5" xfId="30395"/>
    <cellStyle name="40% - Акцент1 2 3 2 7 6" xfId="30396"/>
    <cellStyle name="40% - Акцент1 2 3 2 7 7" xfId="30397"/>
    <cellStyle name="40% - Акцент1 2 3 2 8" xfId="30398"/>
    <cellStyle name="40% - Акцент1 2 3 2 8 2" xfId="30399"/>
    <cellStyle name="40% - Акцент1 2 3 2 8 2 2" xfId="30400"/>
    <cellStyle name="40% - Акцент1 2 3 2 8 2 3" xfId="30401"/>
    <cellStyle name="40% - Акцент1 2 3 2 8 3" xfId="30402"/>
    <cellStyle name="40% - Акцент1 2 3 2 8 4" xfId="30403"/>
    <cellStyle name="40% - Акцент1 2 3 2 8 5" xfId="30404"/>
    <cellStyle name="40% - Акцент1 2 3 2 8 6" xfId="30405"/>
    <cellStyle name="40% - Акцент1 2 3 2 8 7" xfId="30406"/>
    <cellStyle name="40% - Акцент1 2 3 2 9" xfId="30407"/>
    <cellStyle name="40% - Акцент1 2 3 2 9 2" xfId="30408"/>
    <cellStyle name="40% - Акцент1 2 3 2 9 3" xfId="30409"/>
    <cellStyle name="40% - Акцент1 2 3 3" xfId="30410"/>
    <cellStyle name="40% - Акцент1 2 3 3 10" xfId="30411"/>
    <cellStyle name="40% - Акцент1 2 3 3 11" xfId="30412"/>
    <cellStyle name="40% - Акцент1 2 3 3 12" xfId="30413"/>
    <cellStyle name="40% - Акцент1 2 3 3 13" xfId="30414"/>
    <cellStyle name="40% - Акцент1 2 3 3 2" xfId="30415"/>
    <cellStyle name="40% - Акцент1 2 3 3 2 10" xfId="30416"/>
    <cellStyle name="40% - Акцент1 2 3 3 2 2" xfId="30417"/>
    <cellStyle name="40% - Акцент1 2 3 3 2 2 2" xfId="30418"/>
    <cellStyle name="40% - Акцент1 2 3 3 2 2 2 2" xfId="30419"/>
    <cellStyle name="40% - Акцент1 2 3 3 2 2 2 2 2" xfId="30420"/>
    <cellStyle name="40% - Акцент1 2 3 3 2 2 2 3" xfId="30421"/>
    <cellStyle name="40% - Акцент1 2 3 3 2 2 2 4" xfId="30422"/>
    <cellStyle name="40% - Акцент1 2 3 3 2 2 2 5" xfId="30423"/>
    <cellStyle name="40% - Акцент1 2 3 3 2 2 2 6" xfId="30424"/>
    <cellStyle name="40% - Акцент1 2 3 3 2 2 2 7" xfId="30425"/>
    <cellStyle name="40% - Акцент1 2 3 3 2 2 3" xfId="30426"/>
    <cellStyle name="40% - Акцент1 2 3 3 2 2 3 2" xfId="30427"/>
    <cellStyle name="40% - Акцент1 2 3 3 2 2 4" xfId="30428"/>
    <cellStyle name="40% - Акцент1 2 3 3 2 2 5" xfId="30429"/>
    <cellStyle name="40% - Акцент1 2 3 3 2 2 6" xfId="30430"/>
    <cellStyle name="40% - Акцент1 2 3 3 2 2 7" xfId="30431"/>
    <cellStyle name="40% - Акцент1 2 3 3 2 2 8" xfId="30432"/>
    <cellStyle name="40% - Акцент1 2 3 3 2 2 9" xfId="30433"/>
    <cellStyle name="40% - Акцент1 2 3 3 2 3" xfId="30434"/>
    <cellStyle name="40% - Акцент1 2 3 3 2 3 2" xfId="30435"/>
    <cellStyle name="40% - Акцент1 2 3 3 2 3 2 2" xfId="30436"/>
    <cellStyle name="40% - Акцент1 2 3 3 2 3 3" xfId="30437"/>
    <cellStyle name="40% - Акцент1 2 3 3 2 3 4" xfId="30438"/>
    <cellStyle name="40% - Акцент1 2 3 3 2 3 5" xfId="30439"/>
    <cellStyle name="40% - Акцент1 2 3 3 2 3 6" xfId="30440"/>
    <cellStyle name="40% - Акцент1 2 3 3 2 3 7" xfId="30441"/>
    <cellStyle name="40% - Акцент1 2 3 3 2 4" xfId="30442"/>
    <cellStyle name="40% - Акцент1 2 3 3 2 4 2" xfId="30443"/>
    <cellStyle name="40% - Акцент1 2 3 3 2 5" xfId="30444"/>
    <cellStyle name="40% - Акцент1 2 3 3 2 6" xfId="30445"/>
    <cellStyle name="40% - Акцент1 2 3 3 2 7" xfId="30446"/>
    <cellStyle name="40% - Акцент1 2 3 3 2 8" xfId="30447"/>
    <cellStyle name="40% - Акцент1 2 3 3 2 9" xfId="30448"/>
    <cellStyle name="40% - Акцент1 2 3 3 3" xfId="30449"/>
    <cellStyle name="40% - Акцент1 2 3 3 3 10" xfId="30450"/>
    <cellStyle name="40% - Акцент1 2 3 3 3 2" xfId="30451"/>
    <cellStyle name="40% - Акцент1 2 3 3 3 2 2" xfId="30452"/>
    <cellStyle name="40% - Акцент1 2 3 3 3 2 2 2" xfId="30453"/>
    <cellStyle name="40% - Акцент1 2 3 3 3 2 2 2 2" xfId="30454"/>
    <cellStyle name="40% - Акцент1 2 3 3 3 2 2 3" xfId="30455"/>
    <cellStyle name="40% - Акцент1 2 3 3 3 2 2 4" xfId="30456"/>
    <cellStyle name="40% - Акцент1 2 3 3 3 2 2 5" xfId="30457"/>
    <cellStyle name="40% - Акцент1 2 3 3 3 2 2 6" xfId="30458"/>
    <cellStyle name="40% - Акцент1 2 3 3 3 2 2 7" xfId="30459"/>
    <cellStyle name="40% - Акцент1 2 3 3 3 2 3" xfId="30460"/>
    <cellStyle name="40% - Акцент1 2 3 3 3 2 3 2" xfId="30461"/>
    <cellStyle name="40% - Акцент1 2 3 3 3 2 4" xfId="30462"/>
    <cellStyle name="40% - Акцент1 2 3 3 3 2 5" xfId="30463"/>
    <cellStyle name="40% - Акцент1 2 3 3 3 2 6" xfId="30464"/>
    <cellStyle name="40% - Акцент1 2 3 3 3 2 7" xfId="30465"/>
    <cellStyle name="40% - Акцент1 2 3 3 3 2 8" xfId="30466"/>
    <cellStyle name="40% - Акцент1 2 3 3 3 2 9" xfId="30467"/>
    <cellStyle name="40% - Акцент1 2 3 3 3 3" xfId="30468"/>
    <cellStyle name="40% - Акцент1 2 3 3 3 3 2" xfId="30469"/>
    <cellStyle name="40% - Акцент1 2 3 3 3 3 2 2" xfId="30470"/>
    <cellStyle name="40% - Акцент1 2 3 3 3 3 3" xfId="30471"/>
    <cellStyle name="40% - Акцент1 2 3 3 3 3 4" xfId="30472"/>
    <cellStyle name="40% - Акцент1 2 3 3 3 3 5" xfId="30473"/>
    <cellStyle name="40% - Акцент1 2 3 3 3 3 6" xfId="30474"/>
    <cellStyle name="40% - Акцент1 2 3 3 3 3 7" xfId="30475"/>
    <cellStyle name="40% - Акцент1 2 3 3 3 4" xfId="30476"/>
    <cellStyle name="40% - Акцент1 2 3 3 3 4 2" xfId="30477"/>
    <cellStyle name="40% - Акцент1 2 3 3 3 5" xfId="30478"/>
    <cellStyle name="40% - Акцент1 2 3 3 3 6" xfId="30479"/>
    <cellStyle name="40% - Акцент1 2 3 3 3 7" xfId="30480"/>
    <cellStyle name="40% - Акцент1 2 3 3 3 8" xfId="30481"/>
    <cellStyle name="40% - Акцент1 2 3 3 3 9" xfId="30482"/>
    <cellStyle name="40% - Акцент1 2 3 3 4" xfId="30483"/>
    <cellStyle name="40% - Акцент1 2 3 3 4 2" xfId="30484"/>
    <cellStyle name="40% - Акцент1 2 3 3 4 2 2" xfId="30485"/>
    <cellStyle name="40% - Акцент1 2 3 3 4 2 2 2" xfId="30486"/>
    <cellStyle name="40% - Акцент1 2 3 3 4 2 3" xfId="30487"/>
    <cellStyle name="40% - Акцент1 2 3 3 4 2 4" xfId="30488"/>
    <cellStyle name="40% - Акцент1 2 3 3 4 2 5" xfId="30489"/>
    <cellStyle name="40% - Акцент1 2 3 3 4 2 6" xfId="30490"/>
    <cellStyle name="40% - Акцент1 2 3 3 4 2 7" xfId="30491"/>
    <cellStyle name="40% - Акцент1 2 3 3 4 3" xfId="30492"/>
    <cellStyle name="40% - Акцент1 2 3 3 4 3 2" xfId="30493"/>
    <cellStyle name="40% - Акцент1 2 3 3 4 4" xfId="30494"/>
    <cellStyle name="40% - Акцент1 2 3 3 4 5" xfId="30495"/>
    <cellStyle name="40% - Акцент1 2 3 3 4 6" xfId="30496"/>
    <cellStyle name="40% - Акцент1 2 3 3 4 7" xfId="30497"/>
    <cellStyle name="40% - Акцент1 2 3 3 4 8" xfId="30498"/>
    <cellStyle name="40% - Акцент1 2 3 3 4 9" xfId="30499"/>
    <cellStyle name="40% - Акцент1 2 3 3 5" xfId="30500"/>
    <cellStyle name="40% - Акцент1 2 3 3 5 2" xfId="30501"/>
    <cellStyle name="40% - Акцент1 2 3 3 5 2 2" xfId="30502"/>
    <cellStyle name="40% - Акцент1 2 3 3 5 2 2 2" xfId="30503"/>
    <cellStyle name="40% - Акцент1 2 3 3 5 2 3" xfId="30504"/>
    <cellStyle name="40% - Акцент1 2 3 3 5 2 4" xfId="30505"/>
    <cellStyle name="40% - Акцент1 2 3 3 5 2 5" xfId="30506"/>
    <cellStyle name="40% - Акцент1 2 3 3 5 2 6" xfId="30507"/>
    <cellStyle name="40% - Акцент1 2 3 3 5 2 7" xfId="30508"/>
    <cellStyle name="40% - Акцент1 2 3 3 5 3" xfId="30509"/>
    <cellStyle name="40% - Акцент1 2 3 3 5 3 2" xfId="30510"/>
    <cellStyle name="40% - Акцент1 2 3 3 5 4" xfId="30511"/>
    <cellStyle name="40% - Акцент1 2 3 3 5 5" xfId="30512"/>
    <cellStyle name="40% - Акцент1 2 3 3 5 6" xfId="30513"/>
    <cellStyle name="40% - Акцент1 2 3 3 5 7" xfId="30514"/>
    <cellStyle name="40% - Акцент1 2 3 3 5 8" xfId="30515"/>
    <cellStyle name="40% - Акцент1 2 3 3 5 9" xfId="30516"/>
    <cellStyle name="40% - Акцент1 2 3 3 6" xfId="30517"/>
    <cellStyle name="40% - Акцент1 2 3 3 6 2" xfId="30518"/>
    <cellStyle name="40% - Акцент1 2 3 3 6 2 2" xfId="30519"/>
    <cellStyle name="40% - Акцент1 2 3 3 6 2 3" xfId="30520"/>
    <cellStyle name="40% - Акцент1 2 3 3 6 3" xfId="30521"/>
    <cellStyle name="40% - Акцент1 2 3 3 6 4" xfId="30522"/>
    <cellStyle name="40% - Акцент1 2 3 3 6 5" xfId="30523"/>
    <cellStyle name="40% - Акцент1 2 3 3 6 6" xfId="30524"/>
    <cellStyle name="40% - Акцент1 2 3 3 6 7" xfId="30525"/>
    <cellStyle name="40% - Акцент1 2 3 3 7" xfId="30526"/>
    <cellStyle name="40% - Акцент1 2 3 3 7 2" xfId="30527"/>
    <cellStyle name="40% - Акцент1 2 3 3 7 3" xfId="30528"/>
    <cellStyle name="40% - Акцент1 2 3 3 8" xfId="30529"/>
    <cellStyle name="40% - Акцент1 2 3 3 9" xfId="30530"/>
    <cellStyle name="40% - Акцент1 2 3 4" xfId="30531"/>
    <cellStyle name="40% - Акцент1 2 3 4 10" xfId="30532"/>
    <cellStyle name="40% - Акцент1 2 3 4 11" xfId="30533"/>
    <cellStyle name="40% - Акцент1 2 3 4 12" xfId="30534"/>
    <cellStyle name="40% - Акцент1 2 3 4 13" xfId="30535"/>
    <cellStyle name="40% - Акцент1 2 3 4 2" xfId="30536"/>
    <cellStyle name="40% - Акцент1 2 3 4 2 10" xfId="30537"/>
    <cellStyle name="40% - Акцент1 2 3 4 2 2" xfId="30538"/>
    <cellStyle name="40% - Акцент1 2 3 4 2 2 2" xfId="30539"/>
    <cellStyle name="40% - Акцент1 2 3 4 2 2 2 2" xfId="30540"/>
    <cellStyle name="40% - Акцент1 2 3 4 2 2 2 2 2" xfId="30541"/>
    <cellStyle name="40% - Акцент1 2 3 4 2 2 2 3" xfId="30542"/>
    <cellStyle name="40% - Акцент1 2 3 4 2 2 2 4" xfId="30543"/>
    <cellStyle name="40% - Акцент1 2 3 4 2 2 2 5" xfId="30544"/>
    <cellStyle name="40% - Акцент1 2 3 4 2 2 2 6" xfId="30545"/>
    <cellStyle name="40% - Акцент1 2 3 4 2 2 2 7" xfId="30546"/>
    <cellStyle name="40% - Акцент1 2 3 4 2 2 3" xfId="30547"/>
    <cellStyle name="40% - Акцент1 2 3 4 2 2 3 2" xfId="30548"/>
    <cellStyle name="40% - Акцент1 2 3 4 2 2 4" xfId="30549"/>
    <cellStyle name="40% - Акцент1 2 3 4 2 2 5" xfId="30550"/>
    <cellStyle name="40% - Акцент1 2 3 4 2 2 6" xfId="30551"/>
    <cellStyle name="40% - Акцент1 2 3 4 2 2 7" xfId="30552"/>
    <cellStyle name="40% - Акцент1 2 3 4 2 2 8" xfId="30553"/>
    <cellStyle name="40% - Акцент1 2 3 4 2 2 9" xfId="30554"/>
    <cellStyle name="40% - Акцент1 2 3 4 2 3" xfId="30555"/>
    <cellStyle name="40% - Акцент1 2 3 4 2 3 2" xfId="30556"/>
    <cellStyle name="40% - Акцент1 2 3 4 2 3 2 2" xfId="30557"/>
    <cellStyle name="40% - Акцент1 2 3 4 2 3 3" xfId="30558"/>
    <cellStyle name="40% - Акцент1 2 3 4 2 3 4" xfId="30559"/>
    <cellStyle name="40% - Акцент1 2 3 4 2 3 5" xfId="30560"/>
    <cellStyle name="40% - Акцент1 2 3 4 2 3 6" xfId="30561"/>
    <cellStyle name="40% - Акцент1 2 3 4 2 3 7" xfId="30562"/>
    <cellStyle name="40% - Акцент1 2 3 4 2 4" xfId="30563"/>
    <cellStyle name="40% - Акцент1 2 3 4 2 4 2" xfId="30564"/>
    <cellStyle name="40% - Акцент1 2 3 4 2 5" xfId="30565"/>
    <cellStyle name="40% - Акцент1 2 3 4 2 6" xfId="30566"/>
    <cellStyle name="40% - Акцент1 2 3 4 2 7" xfId="30567"/>
    <cellStyle name="40% - Акцент1 2 3 4 2 8" xfId="30568"/>
    <cellStyle name="40% - Акцент1 2 3 4 2 9" xfId="30569"/>
    <cellStyle name="40% - Акцент1 2 3 4 3" xfId="30570"/>
    <cellStyle name="40% - Акцент1 2 3 4 3 10" xfId="30571"/>
    <cellStyle name="40% - Акцент1 2 3 4 3 2" xfId="30572"/>
    <cellStyle name="40% - Акцент1 2 3 4 3 2 2" xfId="30573"/>
    <cellStyle name="40% - Акцент1 2 3 4 3 2 2 2" xfId="30574"/>
    <cellStyle name="40% - Акцент1 2 3 4 3 2 2 2 2" xfId="30575"/>
    <cellStyle name="40% - Акцент1 2 3 4 3 2 2 3" xfId="30576"/>
    <cellStyle name="40% - Акцент1 2 3 4 3 2 2 4" xfId="30577"/>
    <cellStyle name="40% - Акцент1 2 3 4 3 2 2 5" xfId="30578"/>
    <cellStyle name="40% - Акцент1 2 3 4 3 2 2 6" xfId="30579"/>
    <cellStyle name="40% - Акцент1 2 3 4 3 2 2 7" xfId="30580"/>
    <cellStyle name="40% - Акцент1 2 3 4 3 2 3" xfId="30581"/>
    <cellStyle name="40% - Акцент1 2 3 4 3 2 3 2" xfId="30582"/>
    <cellStyle name="40% - Акцент1 2 3 4 3 2 4" xfId="30583"/>
    <cellStyle name="40% - Акцент1 2 3 4 3 2 5" xfId="30584"/>
    <cellStyle name="40% - Акцент1 2 3 4 3 2 6" xfId="30585"/>
    <cellStyle name="40% - Акцент1 2 3 4 3 2 7" xfId="30586"/>
    <cellStyle name="40% - Акцент1 2 3 4 3 2 8" xfId="30587"/>
    <cellStyle name="40% - Акцент1 2 3 4 3 2 9" xfId="30588"/>
    <cellStyle name="40% - Акцент1 2 3 4 3 3" xfId="30589"/>
    <cellStyle name="40% - Акцент1 2 3 4 3 3 2" xfId="30590"/>
    <cellStyle name="40% - Акцент1 2 3 4 3 3 2 2" xfId="30591"/>
    <cellStyle name="40% - Акцент1 2 3 4 3 3 3" xfId="30592"/>
    <cellStyle name="40% - Акцент1 2 3 4 3 3 4" xfId="30593"/>
    <cellStyle name="40% - Акцент1 2 3 4 3 3 5" xfId="30594"/>
    <cellStyle name="40% - Акцент1 2 3 4 3 3 6" xfId="30595"/>
    <cellStyle name="40% - Акцент1 2 3 4 3 3 7" xfId="30596"/>
    <cellStyle name="40% - Акцент1 2 3 4 3 4" xfId="30597"/>
    <cellStyle name="40% - Акцент1 2 3 4 3 4 2" xfId="30598"/>
    <cellStyle name="40% - Акцент1 2 3 4 3 5" xfId="30599"/>
    <cellStyle name="40% - Акцент1 2 3 4 3 6" xfId="30600"/>
    <cellStyle name="40% - Акцент1 2 3 4 3 7" xfId="30601"/>
    <cellStyle name="40% - Акцент1 2 3 4 3 8" xfId="30602"/>
    <cellStyle name="40% - Акцент1 2 3 4 3 9" xfId="30603"/>
    <cellStyle name="40% - Акцент1 2 3 4 4" xfId="30604"/>
    <cellStyle name="40% - Акцент1 2 3 4 4 2" xfId="30605"/>
    <cellStyle name="40% - Акцент1 2 3 4 4 2 2" xfId="30606"/>
    <cellStyle name="40% - Акцент1 2 3 4 4 2 2 2" xfId="30607"/>
    <cellStyle name="40% - Акцент1 2 3 4 4 2 3" xfId="30608"/>
    <cellStyle name="40% - Акцент1 2 3 4 4 2 4" xfId="30609"/>
    <cellStyle name="40% - Акцент1 2 3 4 4 2 5" xfId="30610"/>
    <cellStyle name="40% - Акцент1 2 3 4 4 2 6" xfId="30611"/>
    <cellStyle name="40% - Акцент1 2 3 4 4 2 7" xfId="30612"/>
    <cellStyle name="40% - Акцент1 2 3 4 4 3" xfId="30613"/>
    <cellStyle name="40% - Акцент1 2 3 4 4 3 2" xfId="30614"/>
    <cellStyle name="40% - Акцент1 2 3 4 4 4" xfId="30615"/>
    <cellStyle name="40% - Акцент1 2 3 4 4 5" xfId="30616"/>
    <cellStyle name="40% - Акцент1 2 3 4 4 6" xfId="30617"/>
    <cellStyle name="40% - Акцент1 2 3 4 4 7" xfId="30618"/>
    <cellStyle name="40% - Акцент1 2 3 4 4 8" xfId="30619"/>
    <cellStyle name="40% - Акцент1 2 3 4 4 9" xfId="30620"/>
    <cellStyle name="40% - Акцент1 2 3 4 5" xfId="30621"/>
    <cellStyle name="40% - Акцент1 2 3 4 5 2" xfId="30622"/>
    <cellStyle name="40% - Акцент1 2 3 4 5 2 2" xfId="30623"/>
    <cellStyle name="40% - Акцент1 2 3 4 5 2 2 2" xfId="30624"/>
    <cellStyle name="40% - Акцент1 2 3 4 5 2 3" xfId="30625"/>
    <cellStyle name="40% - Акцент1 2 3 4 5 2 4" xfId="30626"/>
    <cellStyle name="40% - Акцент1 2 3 4 5 2 5" xfId="30627"/>
    <cellStyle name="40% - Акцент1 2 3 4 5 2 6" xfId="30628"/>
    <cellStyle name="40% - Акцент1 2 3 4 5 2 7" xfId="30629"/>
    <cellStyle name="40% - Акцент1 2 3 4 5 3" xfId="30630"/>
    <cellStyle name="40% - Акцент1 2 3 4 5 3 2" xfId="30631"/>
    <cellStyle name="40% - Акцент1 2 3 4 5 4" xfId="30632"/>
    <cellStyle name="40% - Акцент1 2 3 4 5 5" xfId="30633"/>
    <cellStyle name="40% - Акцент1 2 3 4 5 6" xfId="30634"/>
    <cellStyle name="40% - Акцент1 2 3 4 5 7" xfId="30635"/>
    <cellStyle name="40% - Акцент1 2 3 4 5 8" xfId="30636"/>
    <cellStyle name="40% - Акцент1 2 3 4 5 9" xfId="30637"/>
    <cellStyle name="40% - Акцент1 2 3 4 6" xfId="30638"/>
    <cellStyle name="40% - Акцент1 2 3 4 6 2" xfId="30639"/>
    <cellStyle name="40% - Акцент1 2 3 4 6 2 2" xfId="30640"/>
    <cellStyle name="40% - Акцент1 2 3 4 6 3" xfId="30641"/>
    <cellStyle name="40% - Акцент1 2 3 4 6 4" xfId="30642"/>
    <cellStyle name="40% - Акцент1 2 3 4 6 5" xfId="30643"/>
    <cellStyle name="40% - Акцент1 2 3 4 6 6" xfId="30644"/>
    <cellStyle name="40% - Акцент1 2 3 4 6 7" xfId="30645"/>
    <cellStyle name="40% - Акцент1 2 3 4 7" xfId="30646"/>
    <cellStyle name="40% - Акцент1 2 3 4 7 2" xfId="30647"/>
    <cellStyle name="40% - Акцент1 2 3 4 8" xfId="30648"/>
    <cellStyle name="40% - Акцент1 2 3 4 9" xfId="30649"/>
    <cellStyle name="40% - Акцент1 2 3 5" xfId="30650"/>
    <cellStyle name="40% - Акцент1 2 3 5 10" xfId="30651"/>
    <cellStyle name="40% - Акцент1 2 3 5 2" xfId="30652"/>
    <cellStyle name="40% - Акцент1 2 3 5 2 2" xfId="30653"/>
    <cellStyle name="40% - Акцент1 2 3 5 2 2 2" xfId="30654"/>
    <cellStyle name="40% - Акцент1 2 3 5 2 2 2 2" xfId="30655"/>
    <cellStyle name="40% - Акцент1 2 3 5 2 2 3" xfId="30656"/>
    <cellStyle name="40% - Акцент1 2 3 5 2 2 4" xfId="30657"/>
    <cellStyle name="40% - Акцент1 2 3 5 2 2 5" xfId="30658"/>
    <cellStyle name="40% - Акцент1 2 3 5 2 2 6" xfId="30659"/>
    <cellStyle name="40% - Акцент1 2 3 5 2 2 7" xfId="30660"/>
    <cellStyle name="40% - Акцент1 2 3 5 2 3" xfId="30661"/>
    <cellStyle name="40% - Акцент1 2 3 5 2 3 2" xfId="30662"/>
    <cellStyle name="40% - Акцент1 2 3 5 2 4" xfId="30663"/>
    <cellStyle name="40% - Акцент1 2 3 5 2 5" xfId="30664"/>
    <cellStyle name="40% - Акцент1 2 3 5 2 6" xfId="30665"/>
    <cellStyle name="40% - Акцент1 2 3 5 2 7" xfId="30666"/>
    <cellStyle name="40% - Акцент1 2 3 5 2 8" xfId="30667"/>
    <cellStyle name="40% - Акцент1 2 3 5 2 9" xfId="30668"/>
    <cellStyle name="40% - Акцент1 2 3 5 3" xfId="30669"/>
    <cellStyle name="40% - Акцент1 2 3 5 3 2" xfId="30670"/>
    <cellStyle name="40% - Акцент1 2 3 5 3 2 2" xfId="30671"/>
    <cellStyle name="40% - Акцент1 2 3 5 3 3" xfId="30672"/>
    <cellStyle name="40% - Акцент1 2 3 5 3 4" xfId="30673"/>
    <cellStyle name="40% - Акцент1 2 3 5 3 5" xfId="30674"/>
    <cellStyle name="40% - Акцент1 2 3 5 3 6" xfId="30675"/>
    <cellStyle name="40% - Акцент1 2 3 5 3 7" xfId="30676"/>
    <cellStyle name="40% - Акцент1 2 3 5 4" xfId="30677"/>
    <cellStyle name="40% - Акцент1 2 3 5 4 2" xfId="30678"/>
    <cellStyle name="40% - Акцент1 2 3 5 5" xfId="30679"/>
    <cellStyle name="40% - Акцент1 2 3 5 6" xfId="30680"/>
    <cellStyle name="40% - Акцент1 2 3 5 7" xfId="30681"/>
    <cellStyle name="40% - Акцент1 2 3 5 8" xfId="30682"/>
    <cellStyle name="40% - Акцент1 2 3 5 9" xfId="30683"/>
    <cellStyle name="40% - Акцент1 2 3 6" xfId="30684"/>
    <cellStyle name="40% - Акцент1 2 3 6 10" xfId="30685"/>
    <cellStyle name="40% - Акцент1 2 3 6 2" xfId="30686"/>
    <cellStyle name="40% - Акцент1 2 3 6 2 2" xfId="30687"/>
    <cellStyle name="40% - Акцент1 2 3 6 2 2 2" xfId="30688"/>
    <cellStyle name="40% - Акцент1 2 3 6 2 2 2 2" xfId="30689"/>
    <cellStyle name="40% - Акцент1 2 3 6 2 2 3" xfId="30690"/>
    <cellStyle name="40% - Акцент1 2 3 6 2 2 4" xfId="30691"/>
    <cellStyle name="40% - Акцент1 2 3 6 2 2 5" xfId="30692"/>
    <cellStyle name="40% - Акцент1 2 3 6 2 2 6" xfId="30693"/>
    <cellStyle name="40% - Акцент1 2 3 6 2 2 7" xfId="30694"/>
    <cellStyle name="40% - Акцент1 2 3 6 2 3" xfId="30695"/>
    <cellStyle name="40% - Акцент1 2 3 6 2 3 2" xfId="30696"/>
    <cellStyle name="40% - Акцент1 2 3 6 2 4" xfId="30697"/>
    <cellStyle name="40% - Акцент1 2 3 6 2 5" xfId="30698"/>
    <cellStyle name="40% - Акцент1 2 3 6 2 6" xfId="30699"/>
    <cellStyle name="40% - Акцент1 2 3 6 2 7" xfId="30700"/>
    <cellStyle name="40% - Акцент1 2 3 6 2 8" xfId="30701"/>
    <cellStyle name="40% - Акцент1 2 3 6 2 9" xfId="30702"/>
    <cellStyle name="40% - Акцент1 2 3 6 3" xfId="30703"/>
    <cellStyle name="40% - Акцент1 2 3 6 3 2" xfId="30704"/>
    <cellStyle name="40% - Акцент1 2 3 6 3 2 2" xfId="30705"/>
    <cellStyle name="40% - Акцент1 2 3 6 3 3" xfId="30706"/>
    <cellStyle name="40% - Акцент1 2 3 6 3 4" xfId="30707"/>
    <cellStyle name="40% - Акцент1 2 3 6 3 5" xfId="30708"/>
    <cellStyle name="40% - Акцент1 2 3 6 3 6" xfId="30709"/>
    <cellStyle name="40% - Акцент1 2 3 6 3 7" xfId="30710"/>
    <cellStyle name="40% - Акцент1 2 3 6 4" xfId="30711"/>
    <cellStyle name="40% - Акцент1 2 3 6 4 2" xfId="30712"/>
    <cellStyle name="40% - Акцент1 2 3 6 5" xfId="30713"/>
    <cellStyle name="40% - Акцент1 2 3 6 6" xfId="30714"/>
    <cellStyle name="40% - Акцент1 2 3 6 7" xfId="30715"/>
    <cellStyle name="40% - Акцент1 2 3 6 8" xfId="30716"/>
    <cellStyle name="40% - Акцент1 2 3 6 9" xfId="30717"/>
    <cellStyle name="40% - Акцент1 2 3 7" xfId="30718"/>
    <cellStyle name="40% - Акцент1 2 3 7 2" xfId="30719"/>
    <cellStyle name="40% - Акцент1 2 3 7 2 2" xfId="30720"/>
    <cellStyle name="40% - Акцент1 2 3 7 2 2 2" xfId="30721"/>
    <cellStyle name="40% - Акцент1 2 3 7 2 3" xfId="30722"/>
    <cellStyle name="40% - Акцент1 2 3 7 2 4" xfId="30723"/>
    <cellStyle name="40% - Акцент1 2 3 7 2 5" xfId="30724"/>
    <cellStyle name="40% - Акцент1 2 3 7 2 6" xfId="30725"/>
    <cellStyle name="40% - Акцент1 2 3 7 2 7" xfId="30726"/>
    <cellStyle name="40% - Акцент1 2 3 7 3" xfId="30727"/>
    <cellStyle name="40% - Акцент1 2 3 7 3 2" xfId="30728"/>
    <cellStyle name="40% - Акцент1 2 3 7 4" xfId="30729"/>
    <cellStyle name="40% - Акцент1 2 3 7 5" xfId="30730"/>
    <cellStyle name="40% - Акцент1 2 3 7 6" xfId="30731"/>
    <cellStyle name="40% - Акцент1 2 3 7 7" xfId="30732"/>
    <cellStyle name="40% - Акцент1 2 3 7 8" xfId="30733"/>
    <cellStyle name="40% - Акцент1 2 3 7 9" xfId="30734"/>
    <cellStyle name="40% - Акцент1 2 3 8" xfId="30735"/>
    <cellStyle name="40% - Акцент1 2 3 8 2" xfId="30736"/>
    <cellStyle name="40% - Акцент1 2 3 8 2 2" xfId="30737"/>
    <cellStyle name="40% - Акцент1 2 3 8 2 2 2" xfId="30738"/>
    <cellStyle name="40% - Акцент1 2 3 8 2 3" xfId="30739"/>
    <cellStyle name="40% - Акцент1 2 3 8 2 4" xfId="30740"/>
    <cellStyle name="40% - Акцент1 2 3 8 2 5" xfId="30741"/>
    <cellStyle name="40% - Акцент1 2 3 8 2 6" xfId="30742"/>
    <cellStyle name="40% - Акцент1 2 3 8 2 7" xfId="30743"/>
    <cellStyle name="40% - Акцент1 2 3 8 3" xfId="30744"/>
    <cellStyle name="40% - Акцент1 2 3 8 3 2" xfId="30745"/>
    <cellStyle name="40% - Акцент1 2 3 8 4" xfId="30746"/>
    <cellStyle name="40% - Акцент1 2 3 8 5" xfId="30747"/>
    <cellStyle name="40% - Акцент1 2 3 8 6" xfId="30748"/>
    <cellStyle name="40% - Акцент1 2 3 8 7" xfId="30749"/>
    <cellStyle name="40% - Акцент1 2 3 8 8" xfId="30750"/>
    <cellStyle name="40% - Акцент1 2 3 8 9" xfId="30751"/>
    <cellStyle name="40% - Акцент1 2 3 9" xfId="30752"/>
    <cellStyle name="40% - Акцент1 2 3 9 2" xfId="30753"/>
    <cellStyle name="40% - Акцент1 2 3 9 2 2" xfId="30754"/>
    <cellStyle name="40% - Акцент1 2 3 9 2 2 2" xfId="30755"/>
    <cellStyle name="40% - Акцент1 2 3 9 2 3" xfId="30756"/>
    <cellStyle name="40% - Акцент1 2 3 9 2 4" xfId="30757"/>
    <cellStyle name="40% - Акцент1 2 3 9 2 5" xfId="30758"/>
    <cellStyle name="40% - Акцент1 2 3 9 2 6" xfId="30759"/>
    <cellStyle name="40% - Акцент1 2 3 9 2 7" xfId="30760"/>
    <cellStyle name="40% - Акцент1 2 3 9 3" xfId="30761"/>
    <cellStyle name="40% - Акцент1 2 3 9 3 2" xfId="30762"/>
    <cellStyle name="40% - Акцент1 2 3 9 4" xfId="30763"/>
    <cellStyle name="40% - Акцент1 2 3 9 5" xfId="30764"/>
    <cellStyle name="40% - Акцент1 2 3 9 6" xfId="30765"/>
    <cellStyle name="40% - Акцент1 2 3 9 7" xfId="30766"/>
    <cellStyle name="40% - Акцент1 2 3 9 8" xfId="30767"/>
    <cellStyle name="40% - Акцент1 2 3 9 9" xfId="30768"/>
    <cellStyle name="40% - Акцент1 2 4" xfId="30769"/>
    <cellStyle name="40% - Акцент1 2 4 10" xfId="30770"/>
    <cellStyle name="40% - Акцент1 2 4 10 2" xfId="30771"/>
    <cellStyle name="40% - Акцент1 2 4 10 2 2" xfId="30772"/>
    <cellStyle name="40% - Акцент1 2 4 10 2 3" xfId="30773"/>
    <cellStyle name="40% - Акцент1 2 4 10 3" xfId="30774"/>
    <cellStyle name="40% - Акцент1 2 4 10 4" xfId="30775"/>
    <cellStyle name="40% - Акцент1 2 4 10 5" xfId="30776"/>
    <cellStyle name="40% - Акцент1 2 4 10 6" xfId="30777"/>
    <cellStyle name="40% - Акцент1 2 4 10 7" xfId="30778"/>
    <cellStyle name="40% - Акцент1 2 4 11" xfId="30779"/>
    <cellStyle name="40% - Акцент1 2 4 11 2" xfId="30780"/>
    <cellStyle name="40% - Акцент1 2 4 11 2 2" xfId="30781"/>
    <cellStyle name="40% - Акцент1 2 4 11 2 3" xfId="30782"/>
    <cellStyle name="40% - Акцент1 2 4 11 3" xfId="30783"/>
    <cellStyle name="40% - Акцент1 2 4 11 4" xfId="30784"/>
    <cellStyle name="40% - Акцент1 2 4 11 5" xfId="30785"/>
    <cellStyle name="40% - Акцент1 2 4 11 6" xfId="30786"/>
    <cellStyle name="40% - Акцент1 2 4 11 7" xfId="30787"/>
    <cellStyle name="40% - Акцент1 2 4 12" xfId="30788"/>
    <cellStyle name="40% - Акцент1 2 4 12 2" xfId="30789"/>
    <cellStyle name="40% - Акцент1 2 4 12 3" xfId="30790"/>
    <cellStyle name="40% - Акцент1 2 4 13" xfId="30791"/>
    <cellStyle name="40% - Акцент1 2 4 14" xfId="30792"/>
    <cellStyle name="40% - Акцент1 2 4 15" xfId="30793"/>
    <cellStyle name="40% - Акцент1 2 4 16" xfId="30794"/>
    <cellStyle name="40% - Акцент1 2 4 17" xfId="30795"/>
    <cellStyle name="40% - Акцент1 2 4 18" xfId="30796"/>
    <cellStyle name="40% - Акцент1 2 4 2" xfId="30797"/>
    <cellStyle name="40% - Акцент1 2 4 2 10" xfId="30798"/>
    <cellStyle name="40% - Акцент1 2 4 2 11" xfId="30799"/>
    <cellStyle name="40% - Акцент1 2 4 2 12" xfId="30800"/>
    <cellStyle name="40% - Акцент1 2 4 2 13" xfId="30801"/>
    <cellStyle name="40% - Акцент1 2 4 2 14" xfId="30802"/>
    <cellStyle name="40% - Акцент1 2 4 2 2" xfId="30803"/>
    <cellStyle name="40% - Акцент1 2 4 2 2 10" xfId="30804"/>
    <cellStyle name="40% - Акцент1 2 4 2 2 2" xfId="30805"/>
    <cellStyle name="40% - Акцент1 2 4 2 2 2 2" xfId="30806"/>
    <cellStyle name="40% - Акцент1 2 4 2 2 2 2 2" xfId="30807"/>
    <cellStyle name="40% - Акцент1 2 4 2 2 2 2 2 2" xfId="30808"/>
    <cellStyle name="40% - Акцент1 2 4 2 2 2 2 3" xfId="30809"/>
    <cellStyle name="40% - Акцент1 2 4 2 2 2 2 4" xfId="30810"/>
    <cellStyle name="40% - Акцент1 2 4 2 2 2 2 5" xfId="30811"/>
    <cellStyle name="40% - Акцент1 2 4 2 2 2 2 6" xfId="30812"/>
    <cellStyle name="40% - Акцент1 2 4 2 2 2 2 7" xfId="30813"/>
    <cellStyle name="40% - Акцент1 2 4 2 2 2 3" xfId="30814"/>
    <cellStyle name="40% - Акцент1 2 4 2 2 2 3 2" xfId="30815"/>
    <cellStyle name="40% - Акцент1 2 4 2 2 2 4" xfId="30816"/>
    <cellStyle name="40% - Акцент1 2 4 2 2 2 5" xfId="30817"/>
    <cellStyle name="40% - Акцент1 2 4 2 2 2 6" xfId="30818"/>
    <cellStyle name="40% - Акцент1 2 4 2 2 2 7" xfId="30819"/>
    <cellStyle name="40% - Акцент1 2 4 2 2 2 8" xfId="30820"/>
    <cellStyle name="40% - Акцент1 2 4 2 2 2 9" xfId="30821"/>
    <cellStyle name="40% - Акцент1 2 4 2 2 3" xfId="30822"/>
    <cellStyle name="40% - Акцент1 2 4 2 2 3 2" xfId="30823"/>
    <cellStyle name="40% - Акцент1 2 4 2 2 3 2 2" xfId="30824"/>
    <cellStyle name="40% - Акцент1 2 4 2 2 3 3" xfId="30825"/>
    <cellStyle name="40% - Акцент1 2 4 2 2 3 4" xfId="30826"/>
    <cellStyle name="40% - Акцент1 2 4 2 2 3 5" xfId="30827"/>
    <cellStyle name="40% - Акцент1 2 4 2 2 3 6" xfId="30828"/>
    <cellStyle name="40% - Акцент1 2 4 2 2 3 7" xfId="30829"/>
    <cellStyle name="40% - Акцент1 2 4 2 2 4" xfId="30830"/>
    <cellStyle name="40% - Акцент1 2 4 2 2 4 2" xfId="30831"/>
    <cellStyle name="40% - Акцент1 2 4 2 2 5" xfId="30832"/>
    <cellStyle name="40% - Акцент1 2 4 2 2 6" xfId="30833"/>
    <cellStyle name="40% - Акцент1 2 4 2 2 7" xfId="30834"/>
    <cellStyle name="40% - Акцент1 2 4 2 2 8" xfId="30835"/>
    <cellStyle name="40% - Акцент1 2 4 2 2 9" xfId="30836"/>
    <cellStyle name="40% - Акцент1 2 4 2 3" xfId="30837"/>
    <cellStyle name="40% - Акцент1 2 4 2 3 10" xfId="30838"/>
    <cellStyle name="40% - Акцент1 2 4 2 3 2" xfId="30839"/>
    <cellStyle name="40% - Акцент1 2 4 2 3 2 2" xfId="30840"/>
    <cellStyle name="40% - Акцент1 2 4 2 3 2 2 2" xfId="30841"/>
    <cellStyle name="40% - Акцент1 2 4 2 3 2 2 2 2" xfId="30842"/>
    <cellStyle name="40% - Акцент1 2 4 2 3 2 2 3" xfId="30843"/>
    <cellStyle name="40% - Акцент1 2 4 2 3 2 2 4" xfId="30844"/>
    <cellStyle name="40% - Акцент1 2 4 2 3 2 2 5" xfId="30845"/>
    <cellStyle name="40% - Акцент1 2 4 2 3 2 2 6" xfId="30846"/>
    <cellStyle name="40% - Акцент1 2 4 2 3 2 2 7" xfId="30847"/>
    <cellStyle name="40% - Акцент1 2 4 2 3 2 3" xfId="30848"/>
    <cellStyle name="40% - Акцент1 2 4 2 3 2 3 2" xfId="30849"/>
    <cellStyle name="40% - Акцент1 2 4 2 3 2 4" xfId="30850"/>
    <cellStyle name="40% - Акцент1 2 4 2 3 2 5" xfId="30851"/>
    <cellStyle name="40% - Акцент1 2 4 2 3 2 6" xfId="30852"/>
    <cellStyle name="40% - Акцент1 2 4 2 3 2 7" xfId="30853"/>
    <cellStyle name="40% - Акцент1 2 4 2 3 2 8" xfId="30854"/>
    <cellStyle name="40% - Акцент1 2 4 2 3 2 9" xfId="30855"/>
    <cellStyle name="40% - Акцент1 2 4 2 3 3" xfId="30856"/>
    <cellStyle name="40% - Акцент1 2 4 2 3 3 2" xfId="30857"/>
    <cellStyle name="40% - Акцент1 2 4 2 3 3 2 2" xfId="30858"/>
    <cellStyle name="40% - Акцент1 2 4 2 3 3 3" xfId="30859"/>
    <cellStyle name="40% - Акцент1 2 4 2 3 3 4" xfId="30860"/>
    <cellStyle name="40% - Акцент1 2 4 2 3 3 5" xfId="30861"/>
    <cellStyle name="40% - Акцент1 2 4 2 3 3 6" xfId="30862"/>
    <cellStyle name="40% - Акцент1 2 4 2 3 3 7" xfId="30863"/>
    <cellStyle name="40% - Акцент1 2 4 2 3 4" xfId="30864"/>
    <cellStyle name="40% - Акцент1 2 4 2 3 4 2" xfId="30865"/>
    <cellStyle name="40% - Акцент1 2 4 2 3 5" xfId="30866"/>
    <cellStyle name="40% - Акцент1 2 4 2 3 6" xfId="30867"/>
    <cellStyle name="40% - Акцент1 2 4 2 3 7" xfId="30868"/>
    <cellStyle name="40% - Акцент1 2 4 2 3 8" xfId="30869"/>
    <cellStyle name="40% - Акцент1 2 4 2 3 9" xfId="30870"/>
    <cellStyle name="40% - Акцент1 2 4 2 4" xfId="30871"/>
    <cellStyle name="40% - Акцент1 2 4 2 4 10" xfId="30872"/>
    <cellStyle name="40% - Акцент1 2 4 2 4 2" xfId="30873"/>
    <cellStyle name="40% - Акцент1 2 4 2 4 2 2" xfId="30874"/>
    <cellStyle name="40% - Акцент1 2 4 2 4 2 2 2" xfId="30875"/>
    <cellStyle name="40% - Акцент1 2 4 2 4 2 2 2 2" xfId="30876"/>
    <cellStyle name="40% - Акцент1 2 4 2 4 2 2 3" xfId="30877"/>
    <cellStyle name="40% - Акцент1 2 4 2 4 2 2 4" xfId="30878"/>
    <cellStyle name="40% - Акцент1 2 4 2 4 2 2 5" xfId="30879"/>
    <cellStyle name="40% - Акцент1 2 4 2 4 2 2 6" xfId="30880"/>
    <cellStyle name="40% - Акцент1 2 4 2 4 2 2 7" xfId="30881"/>
    <cellStyle name="40% - Акцент1 2 4 2 4 2 3" xfId="30882"/>
    <cellStyle name="40% - Акцент1 2 4 2 4 2 3 2" xfId="30883"/>
    <cellStyle name="40% - Акцент1 2 4 2 4 2 4" xfId="30884"/>
    <cellStyle name="40% - Акцент1 2 4 2 4 2 5" xfId="30885"/>
    <cellStyle name="40% - Акцент1 2 4 2 4 2 6" xfId="30886"/>
    <cellStyle name="40% - Акцент1 2 4 2 4 2 7" xfId="30887"/>
    <cellStyle name="40% - Акцент1 2 4 2 4 2 8" xfId="30888"/>
    <cellStyle name="40% - Акцент1 2 4 2 4 2 9" xfId="30889"/>
    <cellStyle name="40% - Акцент1 2 4 2 4 3" xfId="30890"/>
    <cellStyle name="40% - Акцент1 2 4 2 4 3 2" xfId="30891"/>
    <cellStyle name="40% - Акцент1 2 4 2 4 3 2 2" xfId="30892"/>
    <cellStyle name="40% - Акцент1 2 4 2 4 3 3" xfId="30893"/>
    <cellStyle name="40% - Акцент1 2 4 2 4 3 4" xfId="30894"/>
    <cellStyle name="40% - Акцент1 2 4 2 4 3 5" xfId="30895"/>
    <cellStyle name="40% - Акцент1 2 4 2 4 3 6" xfId="30896"/>
    <cellStyle name="40% - Акцент1 2 4 2 4 3 7" xfId="30897"/>
    <cellStyle name="40% - Акцент1 2 4 2 4 4" xfId="30898"/>
    <cellStyle name="40% - Акцент1 2 4 2 4 4 2" xfId="30899"/>
    <cellStyle name="40% - Акцент1 2 4 2 4 5" xfId="30900"/>
    <cellStyle name="40% - Акцент1 2 4 2 4 6" xfId="30901"/>
    <cellStyle name="40% - Акцент1 2 4 2 4 7" xfId="30902"/>
    <cellStyle name="40% - Акцент1 2 4 2 4 8" xfId="30903"/>
    <cellStyle name="40% - Акцент1 2 4 2 4 9" xfId="30904"/>
    <cellStyle name="40% - Акцент1 2 4 2 5" xfId="30905"/>
    <cellStyle name="40% - Акцент1 2 4 2 5 2" xfId="30906"/>
    <cellStyle name="40% - Акцент1 2 4 2 5 2 2" xfId="30907"/>
    <cellStyle name="40% - Акцент1 2 4 2 5 2 2 2" xfId="30908"/>
    <cellStyle name="40% - Акцент1 2 4 2 5 2 3" xfId="30909"/>
    <cellStyle name="40% - Акцент1 2 4 2 5 2 4" xfId="30910"/>
    <cellStyle name="40% - Акцент1 2 4 2 5 2 5" xfId="30911"/>
    <cellStyle name="40% - Акцент1 2 4 2 5 2 6" xfId="30912"/>
    <cellStyle name="40% - Акцент1 2 4 2 5 2 7" xfId="30913"/>
    <cellStyle name="40% - Акцент1 2 4 2 5 3" xfId="30914"/>
    <cellStyle name="40% - Акцент1 2 4 2 5 3 2" xfId="30915"/>
    <cellStyle name="40% - Акцент1 2 4 2 5 4" xfId="30916"/>
    <cellStyle name="40% - Акцент1 2 4 2 5 5" xfId="30917"/>
    <cellStyle name="40% - Акцент1 2 4 2 5 6" xfId="30918"/>
    <cellStyle name="40% - Акцент1 2 4 2 5 7" xfId="30919"/>
    <cellStyle name="40% - Акцент1 2 4 2 5 8" xfId="30920"/>
    <cellStyle name="40% - Акцент1 2 4 2 5 9" xfId="30921"/>
    <cellStyle name="40% - Акцент1 2 4 2 6" xfId="30922"/>
    <cellStyle name="40% - Акцент1 2 4 2 6 2" xfId="30923"/>
    <cellStyle name="40% - Акцент1 2 4 2 6 2 2" xfId="30924"/>
    <cellStyle name="40% - Акцент1 2 4 2 6 2 2 2" xfId="30925"/>
    <cellStyle name="40% - Акцент1 2 4 2 6 2 3" xfId="30926"/>
    <cellStyle name="40% - Акцент1 2 4 2 6 2 4" xfId="30927"/>
    <cellStyle name="40% - Акцент1 2 4 2 6 2 5" xfId="30928"/>
    <cellStyle name="40% - Акцент1 2 4 2 6 2 6" xfId="30929"/>
    <cellStyle name="40% - Акцент1 2 4 2 6 2 7" xfId="30930"/>
    <cellStyle name="40% - Акцент1 2 4 2 6 3" xfId="30931"/>
    <cellStyle name="40% - Акцент1 2 4 2 6 3 2" xfId="30932"/>
    <cellStyle name="40% - Акцент1 2 4 2 6 4" xfId="30933"/>
    <cellStyle name="40% - Акцент1 2 4 2 6 5" xfId="30934"/>
    <cellStyle name="40% - Акцент1 2 4 2 6 6" xfId="30935"/>
    <cellStyle name="40% - Акцент1 2 4 2 6 7" xfId="30936"/>
    <cellStyle name="40% - Акцент1 2 4 2 6 8" xfId="30937"/>
    <cellStyle name="40% - Акцент1 2 4 2 6 9" xfId="30938"/>
    <cellStyle name="40% - Акцент1 2 4 2 7" xfId="30939"/>
    <cellStyle name="40% - Акцент1 2 4 2 7 2" xfId="30940"/>
    <cellStyle name="40% - Акцент1 2 4 2 7 2 2" xfId="30941"/>
    <cellStyle name="40% - Акцент1 2 4 2 7 3" xfId="30942"/>
    <cellStyle name="40% - Акцент1 2 4 2 7 4" xfId="30943"/>
    <cellStyle name="40% - Акцент1 2 4 2 7 5" xfId="30944"/>
    <cellStyle name="40% - Акцент1 2 4 2 7 6" xfId="30945"/>
    <cellStyle name="40% - Акцент1 2 4 2 7 7" xfId="30946"/>
    <cellStyle name="40% - Акцент1 2 4 2 8" xfId="30947"/>
    <cellStyle name="40% - Акцент1 2 4 2 8 2" xfId="30948"/>
    <cellStyle name="40% - Акцент1 2 4 2 9" xfId="30949"/>
    <cellStyle name="40% - Акцент1 2 4 3" xfId="30950"/>
    <cellStyle name="40% - Акцент1 2 4 3 10" xfId="30951"/>
    <cellStyle name="40% - Акцент1 2 4 3 11" xfId="30952"/>
    <cellStyle name="40% - Акцент1 2 4 3 12" xfId="30953"/>
    <cellStyle name="40% - Акцент1 2 4 3 13" xfId="30954"/>
    <cellStyle name="40% - Акцент1 2 4 3 2" xfId="30955"/>
    <cellStyle name="40% - Акцент1 2 4 3 2 10" xfId="30956"/>
    <cellStyle name="40% - Акцент1 2 4 3 2 2" xfId="30957"/>
    <cellStyle name="40% - Акцент1 2 4 3 2 2 2" xfId="30958"/>
    <cellStyle name="40% - Акцент1 2 4 3 2 2 2 2" xfId="30959"/>
    <cellStyle name="40% - Акцент1 2 4 3 2 2 2 2 2" xfId="30960"/>
    <cellStyle name="40% - Акцент1 2 4 3 2 2 2 3" xfId="30961"/>
    <cellStyle name="40% - Акцент1 2 4 3 2 2 2 4" xfId="30962"/>
    <cellStyle name="40% - Акцент1 2 4 3 2 2 2 5" xfId="30963"/>
    <cellStyle name="40% - Акцент1 2 4 3 2 2 2 6" xfId="30964"/>
    <cellStyle name="40% - Акцент1 2 4 3 2 2 2 7" xfId="30965"/>
    <cellStyle name="40% - Акцент1 2 4 3 2 2 3" xfId="30966"/>
    <cellStyle name="40% - Акцент1 2 4 3 2 2 3 2" xfId="30967"/>
    <cellStyle name="40% - Акцент1 2 4 3 2 2 4" xfId="30968"/>
    <cellStyle name="40% - Акцент1 2 4 3 2 2 5" xfId="30969"/>
    <cellStyle name="40% - Акцент1 2 4 3 2 2 6" xfId="30970"/>
    <cellStyle name="40% - Акцент1 2 4 3 2 2 7" xfId="30971"/>
    <cellStyle name="40% - Акцент1 2 4 3 2 2 8" xfId="30972"/>
    <cellStyle name="40% - Акцент1 2 4 3 2 2 9" xfId="30973"/>
    <cellStyle name="40% - Акцент1 2 4 3 2 3" xfId="30974"/>
    <cellStyle name="40% - Акцент1 2 4 3 2 3 2" xfId="30975"/>
    <cellStyle name="40% - Акцент1 2 4 3 2 3 2 2" xfId="30976"/>
    <cellStyle name="40% - Акцент1 2 4 3 2 3 3" xfId="30977"/>
    <cellStyle name="40% - Акцент1 2 4 3 2 3 4" xfId="30978"/>
    <cellStyle name="40% - Акцент1 2 4 3 2 3 5" xfId="30979"/>
    <cellStyle name="40% - Акцент1 2 4 3 2 3 6" xfId="30980"/>
    <cellStyle name="40% - Акцент1 2 4 3 2 3 7" xfId="30981"/>
    <cellStyle name="40% - Акцент1 2 4 3 2 4" xfId="30982"/>
    <cellStyle name="40% - Акцент1 2 4 3 2 4 2" xfId="30983"/>
    <cellStyle name="40% - Акцент1 2 4 3 2 5" xfId="30984"/>
    <cellStyle name="40% - Акцент1 2 4 3 2 6" xfId="30985"/>
    <cellStyle name="40% - Акцент1 2 4 3 2 7" xfId="30986"/>
    <cellStyle name="40% - Акцент1 2 4 3 2 8" xfId="30987"/>
    <cellStyle name="40% - Акцент1 2 4 3 2 9" xfId="30988"/>
    <cellStyle name="40% - Акцент1 2 4 3 3" xfId="30989"/>
    <cellStyle name="40% - Акцент1 2 4 3 3 10" xfId="30990"/>
    <cellStyle name="40% - Акцент1 2 4 3 3 2" xfId="30991"/>
    <cellStyle name="40% - Акцент1 2 4 3 3 2 2" xfId="30992"/>
    <cellStyle name="40% - Акцент1 2 4 3 3 2 2 2" xfId="30993"/>
    <cellStyle name="40% - Акцент1 2 4 3 3 2 2 2 2" xfId="30994"/>
    <cellStyle name="40% - Акцент1 2 4 3 3 2 2 3" xfId="30995"/>
    <cellStyle name="40% - Акцент1 2 4 3 3 2 2 4" xfId="30996"/>
    <cellStyle name="40% - Акцент1 2 4 3 3 2 2 5" xfId="30997"/>
    <cellStyle name="40% - Акцент1 2 4 3 3 2 2 6" xfId="30998"/>
    <cellStyle name="40% - Акцент1 2 4 3 3 2 2 7" xfId="30999"/>
    <cellStyle name="40% - Акцент1 2 4 3 3 2 3" xfId="31000"/>
    <cellStyle name="40% - Акцент1 2 4 3 3 2 3 2" xfId="31001"/>
    <cellStyle name="40% - Акцент1 2 4 3 3 2 4" xfId="31002"/>
    <cellStyle name="40% - Акцент1 2 4 3 3 2 5" xfId="31003"/>
    <cellStyle name="40% - Акцент1 2 4 3 3 2 6" xfId="31004"/>
    <cellStyle name="40% - Акцент1 2 4 3 3 2 7" xfId="31005"/>
    <cellStyle name="40% - Акцент1 2 4 3 3 2 8" xfId="31006"/>
    <cellStyle name="40% - Акцент1 2 4 3 3 2 9" xfId="31007"/>
    <cellStyle name="40% - Акцент1 2 4 3 3 3" xfId="31008"/>
    <cellStyle name="40% - Акцент1 2 4 3 3 3 2" xfId="31009"/>
    <cellStyle name="40% - Акцент1 2 4 3 3 3 2 2" xfId="31010"/>
    <cellStyle name="40% - Акцент1 2 4 3 3 3 3" xfId="31011"/>
    <cellStyle name="40% - Акцент1 2 4 3 3 3 4" xfId="31012"/>
    <cellStyle name="40% - Акцент1 2 4 3 3 3 5" xfId="31013"/>
    <cellStyle name="40% - Акцент1 2 4 3 3 3 6" xfId="31014"/>
    <cellStyle name="40% - Акцент1 2 4 3 3 3 7" xfId="31015"/>
    <cellStyle name="40% - Акцент1 2 4 3 3 4" xfId="31016"/>
    <cellStyle name="40% - Акцент1 2 4 3 3 4 2" xfId="31017"/>
    <cellStyle name="40% - Акцент1 2 4 3 3 5" xfId="31018"/>
    <cellStyle name="40% - Акцент1 2 4 3 3 6" xfId="31019"/>
    <cellStyle name="40% - Акцент1 2 4 3 3 7" xfId="31020"/>
    <cellStyle name="40% - Акцент1 2 4 3 3 8" xfId="31021"/>
    <cellStyle name="40% - Акцент1 2 4 3 3 9" xfId="31022"/>
    <cellStyle name="40% - Акцент1 2 4 3 4" xfId="31023"/>
    <cellStyle name="40% - Акцент1 2 4 3 4 2" xfId="31024"/>
    <cellStyle name="40% - Акцент1 2 4 3 4 2 2" xfId="31025"/>
    <cellStyle name="40% - Акцент1 2 4 3 4 2 2 2" xfId="31026"/>
    <cellStyle name="40% - Акцент1 2 4 3 4 2 3" xfId="31027"/>
    <cellStyle name="40% - Акцент1 2 4 3 4 2 4" xfId="31028"/>
    <cellStyle name="40% - Акцент1 2 4 3 4 2 5" xfId="31029"/>
    <cellStyle name="40% - Акцент1 2 4 3 4 2 6" xfId="31030"/>
    <cellStyle name="40% - Акцент1 2 4 3 4 2 7" xfId="31031"/>
    <cellStyle name="40% - Акцент1 2 4 3 4 3" xfId="31032"/>
    <cellStyle name="40% - Акцент1 2 4 3 4 3 2" xfId="31033"/>
    <cellStyle name="40% - Акцент1 2 4 3 4 4" xfId="31034"/>
    <cellStyle name="40% - Акцент1 2 4 3 4 5" xfId="31035"/>
    <cellStyle name="40% - Акцент1 2 4 3 4 6" xfId="31036"/>
    <cellStyle name="40% - Акцент1 2 4 3 4 7" xfId="31037"/>
    <cellStyle name="40% - Акцент1 2 4 3 4 8" xfId="31038"/>
    <cellStyle name="40% - Акцент1 2 4 3 4 9" xfId="31039"/>
    <cellStyle name="40% - Акцент1 2 4 3 5" xfId="31040"/>
    <cellStyle name="40% - Акцент1 2 4 3 5 2" xfId="31041"/>
    <cellStyle name="40% - Акцент1 2 4 3 5 2 2" xfId="31042"/>
    <cellStyle name="40% - Акцент1 2 4 3 5 2 2 2" xfId="31043"/>
    <cellStyle name="40% - Акцент1 2 4 3 5 2 3" xfId="31044"/>
    <cellStyle name="40% - Акцент1 2 4 3 5 2 4" xfId="31045"/>
    <cellStyle name="40% - Акцент1 2 4 3 5 2 5" xfId="31046"/>
    <cellStyle name="40% - Акцент1 2 4 3 5 2 6" xfId="31047"/>
    <cellStyle name="40% - Акцент1 2 4 3 5 2 7" xfId="31048"/>
    <cellStyle name="40% - Акцент1 2 4 3 5 3" xfId="31049"/>
    <cellStyle name="40% - Акцент1 2 4 3 5 3 2" xfId="31050"/>
    <cellStyle name="40% - Акцент1 2 4 3 5 4" xfId="31051"/>
    <cellStyle name="40% - Акцент1 2 4 3 5 5" xfId="31052"/>
    <cellStyle name="40% - Акцент1 2 4 3 5 6" xfId="31053"/>
    <cellStyle name="40% - Акцент1 2 4 3 5 7" xfId="31054"/>
    <cellStyle name="40% - Акцент1 2 4 3 5 8" xfId="31055"/>
    <cellStyle name="40% - Акцент1 2 4 3 5 9" xfId="31056"/>
    <cellStyle name="40% - Акцент1 2 4 3 6" xfId="31057"/>
    <cellStyle name="40% - Акцент1 2 4 3 6 2" xfId="31058"/>
    <cellStyle name="40% - Акцент1 2 4 3 6 2 2" xfId="31059"/>
    <cellStyle name="40% - Акцент1 2 4 3 6 3" xfId="31060"/>
    <cellStyle name="40% - Акцент1 2 4 3 6 4" xfId="31061"/>
    <cellStyle name="40% - Акцент1 2 4 3 6 5" xfId="31062"/>
    <cellStyle name="40% - Акцент1 2 4 3 6 6" xfId="31063"/>
    <cellStyle name="40% - Акцент1 2 4 3 6 7" xfId="31064"/>
    <cellStyle name="40% - Акцент1 2 4 3 7" xfId="31065"/>
    <cellStyle name="40% - Акцент1 2 4 3 7 2" xfId="31066"/>
    <cellStyle name="40% - Акцент1 2 4 3 8" xfId="31067"/>
    <cellStyle name="40% - Акцент1 2 4 3 9" xfId="31068"/>
    <cellStyle name="40% - Акцент1 2 4 4" xfId="31069"/>
    <cellStyle name="40% - Акцент1 2 4 4 10" xfId="31070"/>
    <cellStyle name="40% - Акцент1 2 4 4 11" xfId="31071"/>
    <cellStyle name="40% - Акцент1 2 4 4 12" xfId="31072"/>
    <cellStyle name="40% - Акцент1 2 4 4 13" xfId="31073"/>
    <cellStyle name="40% - Акцент1 2 4 4 2" xfId="31074"/>
    <cellStyle name="40% - Акцент1 2 4 4 2 10" xfId="31075"/>
    <cellStyle name="40% - Акцент1 2 4 4 2 2" xfId="31076"/>
    <cellStyle name="40% - Акцент1 2 4 4 2 2 2" xfId="31077"/>
    <cellStyle name="40% - Акцент1 2 4 4 2 2 2 2" xfId="31078"/>
    <cellStyle name="40% - Акцент1 2 4 4 2 2 2 2 2" xfId="31079"/>
    <cellStyle name="40% - Акцент1 2 4 4 2 2 2 3" xfId="31080"/>
    <cellStyle name="40% - Акцент1 2 4 4 2 2 2 4" xfId="31081"/>
    <cellStyle name="40% - Акцент1 2 4 4 2 2 2 5" xfId="31082"/>
    <cellStyle name="40% - Акцент1 2 4 4 2 2 2 6" xfId="31083"/>
    <cellStyle name="40% - Акцент1 2 4 4 2 2 2 7" xfId="31084"/>
    <cellStyle name="40% - Акцент1 2 4 4 2 2 3" xfId="31085"/>
    <cellStyle name="40% - Акцент1 2 4 4 2 2 3 2" xfId="31086"/>
    <cellStyle name="40% - Акцент1 2 4 4 2 2 4" xfId="31087"/>
    <cellStyle name="40% - Акцент1 2 4 4 2 2 5" xfId="31088"/>
    <cellStyle name="40% - Акцент1 2 4 4 2 2 6" xfId="31089"/>
    <cellStyle name="40% - Акцент1 2 4 4 2 2 7" xfId="31090"/>
    <cellStyle name="40% - Акцент1 2 4 4 2 2 8" xfId="31091"/>
    <cellStyle name="40% - Акцент1 2 4 4 2 2 9" xfId="31092"/>
    <cellStyle name="40% - Акцент1 2 4 4 2 3" xfId="31093"/>
    <cellStyle name="40% - Акцент1 2 4 4 2 3 2" xfId="31094"/>
    <cellStyle name="40% - Акцент1 2 4 4 2 3 2 2" xfId="31095"/>
    <cellStyle name="40% - Акцент1 2 4 4 2 3 3" xfId="31096"/>
    <cellStyle name="40% - Акцент1 2 4 4 2 3 4" xfId="31097"/>
    <cellStyle name="40% - Акцент1 2 4 4 2 3 5" xfId="31098"/>
    <cellStyle name="40% - Акцент1 2 4 4 2 3 6" xfId="31099"/>
    <cellStyle name="40% - Акцент1 2 4 4 2 3 7" xfId="31100"/>
    <cellStyle name="40% - Акцент1 2 4 4 2 4" xfId="31101"/>
    <cellStyle name="40% - Акцент1 2 4 4 2 4 2" xfId="31102"/>
    <cellStyle name="40% - Акцент1 2 4 4 2 5" xfId="31103"/>
    <cellStyle name="40% - Акцент1 2 4 4 2 6" xfId="31104"/>
    <cellStyle name="40% - Акцент1 2 4 4 2 7" xfId="31105"/>
    <cellStyle name="40% - Акцент1 2 4 4 2 8" xfId="31106"/>
    <cellStyle name="40% - Акцент1 2 4 4 2 9" xfId="31107"/>
    <cellStyle name="40% - Акцент1 2 4 4 3" xfId="31108"/>
    <cellStyle name="40% - Акцент1 2 4 4 3 10" xfId="31109"/>
    <cellStyle name="40% - Акцент1 2 4 4 3 2" xfId="31110"/>
    <cellStyle name="40% - Акцент1 2 4 4 3 2 2" xfId="31111"/>
    <cellStyle name="40% - Акцент1 2 4 4 3 2 2 2" xfId="31112"/>
    <cellStyle name="40% - Акцент1 2 4 4 3 2 2 2 2" xfId="31113"/>
    <cellStyle name="40% - Акцент1 2 4 4 3 2 2 3" xfId="31114"/>
    <cellStyle name="40% - Акцент1 2 4 4 3 2 2 4" xfId="31115"/>
    <cellStyle name="40% - Акцент1 2 4 4 3 2 2 5" xfId="31116"/>
    <cellStyle name="40% - Акцент1 2 4 4 3 2 2 6" xfId="31117"/>
    <cellStyle name="40% - Акцент1 2 4 4 3 2 2 7" xfId="31118"/>
    <cellStyle name="40% - Акцент1 2 4 4 3 2 3" xfId="31119"/>
    <cellStyle name="40% - Акцент1 2 4 4 3 2 3 2" xfId="31120"/>
    <cellStyle name="40% - Акцент1 2 4 4 3 2 4" xfId="31121"/>
    <cellStyle name="40% - Акцент1 2 4 4 3 2 5" xfId="31122"/>
    <cellStyle name="40% - Акцент1 2 4 4 3 2 6" xfId="31123"/>
    <cellStyle name="40% - Акцент1 2 4 4 3 2 7" xfId="31124"/>
    <cellStyle name="40% - Акцент1 2 4 4 3 2 8" xfId="31125"/>
    <cellStyle name="40% - Акцент1 2 4 4 3 2 9" xfId="31126"/>
    <cellStyle name="40% - Акцент1 2 4 4 3 3" xfId="31127"/>
    <cellStyle name="40% - Акцент1 2 4 4 3 3 2" xfId="31128"/>
    <cellStyle name="40% - Акцент1 2 4 4 3 3 2 2" xfId="31129"/>
    <cellStyle name="40% - Акцент1 2 4 4 3 3 3" xfId="31130"/>
    <cellStyle name="40% - Акцент1 2 4 4 3 3 4" xfId="31131"/>
    <cellStyle name="40% - Акцент1 2 4 4 3 3 5" xfId="31132"/>
    <cellStyle name="40% - Акцент1 2 4 4 3 3 6" xfId="31133"/>
    <cellStyle name="40% - Акцент1 2 4 4 3 3 7" xfId="31134"/>
    <cellStyle name="40% - Акцент1 2 4 4 3 4" xfId="31135"/>
    <cellStyle name="40% - Акцент1 2 4 4 3 4 2" xfId="31136"/>
    <cellStyle name="40% - Акцент1 2 4 4 3 5" xfId="31137"/>
    <cellStyle name="40% - Акцент1 2 4 4 3 6" xfId="31138"/>
    <cellStyle name="40% - Акцент1 2 4 4 3 7" xfId="31139"/>
    <cellStyle name="40% - Акцент1 2 4 4 3 8" xfId="31140"/>
    <cellStyle name="40% - Акцент1 2 4 4 3 9" xfId="31141"/>
    <cellStyle name="40% - Акцент1 2 4 4 4" xfId="31142"/>
    <cellStyle name="40% - Акцент1 2 4 4 4 2" xfId="31143"/>
    <cellStyle name="40% - Акцент1 2 4 4 4 2 2" xfId="31144"/>
    <cellStyle name="40% - Акцент1 2 4 4 4 2 2 2" xfId="31145"/>
    <cellStyle name="40% - Акцент1 2 4 4 4 2 3" xfId="31146"/>
    <cellStyle name="40% - Акцент1 2 4 4 4 2 4" xfId="31147"/>
    <cellStyle name="40% - Акцент1 2 4 4 4 2 5" xfId="31148"/>
    <cellStyle name="40% - Акцент1 2 4 4 4 2 6" xfId="31149"/>
    <cellStyle name="40% - Акцент1 2 4 4 4 2 7" xfId="31150"/>
    <cellStyle name="40% - Акцент1 2 4 4 4 3" xfId="31151"/>
    <cellStyle name="40% - Акцент1 2 4 4 4 3 2" xfId="31152"/>
    <cellStyle name="40% - Акцент1 2 4 4 4 4" xfId="31153"/>
    <cellStyle name="40% - Акцент1 2 4 4 4 5" xfId="31154"/>
    <cellStyle name="40% - Акцент1 2 4 4 4 6" xfId="31155"/>
    <cellStyle name="40% - Акцент1 2 4 4 4 7" xfId="31156"/>
    <cellStyle name="40% - Акцент1 2 4 4 4 8" xfId="31157"/>
    <cellStyle name="40% - Акцент1 2 4 4 4 9" xfId="31158"/>
    <cellStyle name="40% - Акцент1 2 4 4 5" xfId="31159"/>
    <cellStyle name="40% - Акцент1 2 4 4 5 2" xfId="31160"/>
    <cellStyle name="40% - Акцент1 2 4 4 5 2 2" xfId="31161"/>
    <cellStyle name="40% - Акцент1 2 4 4 5 2 2 2" xfId="31162"/>
    <cellStyle name="40% - Акцент1 2 4 4 5 2 3" xfId="31163"/>
    <cellStyle name="40% - Акцент1 2 4 4 5 2 4" xfId="31164"/>
    <cellStyle name="40% - Акцент1 2 4 4 5 2 5" xfId="31165"/>
    <cellStyle name="40% - Акцент1 2 4 4 5 2 6" xfId="31166"/>
    <cellStyle name="40% - Акцент1 2 4 4 5 2 7" xfId="31167"/>
    <cellStyle name="40% - Акцент1 2 4 4 5 3" xfId="31168"/>
    <cellStyle name="40% - Акцент1 2 4 4 5 3 2" xfId="31169"/>
    <cellStyle name="40% - Акцент1 2 4 4 5 4" xfId="31170"/>
    <cellStyle name="40% - Акцент1 2 4 4 5 5" xfId="31171"/>
    <cellStyle name="40% - Акцент1 2 4 4 5 6" xfId="31172"/>
    <cellStyle name="40% - Акцент1 2 4 4 5 7" xfId="31173"/>
    <cellStyle name="40% - Акцент1 2 4 4 5 8" xfId="31174"/>
    <cellStyle name="40% - Акцент1 2 4 4 5 9" xfId="31175"/>
    <cellStyle name="40% - Акцент1 2 4 4 6" xfId="31176"/>
    <cellStyle name="40% - Акцент1 2 4 4 6 2" xfId="31177"/>
    <cellStyle name="40% - Акцент1 2 4 4 6 2 2" xfId="31178"/>
    <cellStyle name="40% - Акцент1 2 4 4 6 3" xfId="31179"/>
    <cellStyle name="40% - Акцент1 2 4 4 6 4" xfId="31180"/>
    <cellStyle name="40% - Акцент1 2 4 4 6 5" xfId="31181"/>
    <cellStyle name="40% - Акцент1 2 4 4 6 6" xfId="31182"/>
    <cellStyle name="40% - Акцент1 2 4 4 6 7" xfId="31183"/>
    <cellStyle name="40% - Акцент1 2 4 4 7" xfId="31184"/>
    <cellStyle name="40% - Акцент1 2 4 4 7 2" xfId="31185"/>
    <cellStyle name="40% - Акцент1 2 4 4 8" xfId="31186"/>
    <cellStyle name="40% - Акцент1 2 4 4 9" xfId="31187"/>
    <cellStyle name="40% - Акцент1 2 4 5" xfId="31188"/>
    <cellStyle name="40% - Акцент1 2 4 5 10" xfId="31189"/>
    <cellStyle name="40% - Акцент1 2 4 5 2" xfId="31190"/>
    <cellStyle name="40% - Акцент1 2 4 5 2 2" xfId="31191"/>
    <cellStyle name="40% - Акцент1 2 4 5 2 2 2" xfId="31192"/>
    <cellStyle name="40% - Акцент1 2 4 5 2 2 2 2" xfId="31193"/>
    <cellStyle name="40% - Акцент1 2 4 5 2 2 3" xfId="31194"/>
    <cellStyle name="40% - Акцент1 2 4 5 2 2 4" xfId="31195"/>
    <cellStyle name="40% - Акцент1 2 4 5 2 2 5" xfId="31196"/>
    <cellStyle name="40% - Акцент1 2 4 5 2 2 6" xfId="31197"/>
    <cellStyle name="40% - Акцент1 2 4 5 2 2 7" xfId="31198"/>
    <cellStyle name="40% - Акцент1 2 4 5 2 3" xfId="31199"/>
    <cellStyle name="40% - Акцент1 2 4 5 2 3 2" xfId="31200"/>
    <cellStyle name="40% - Акцент1 2 4 5 2 4" xfId="31201"/>
    <cellStyle name="40% - Акцент1 2 4 5 2 5" xfId="31202"/>
    <cellStyle name="40% - Акцент1 2 4 5 2 6" xfId="31203"/>
    <cellStyle name="40% - Акцент1 2 4 5 2 7" xfId="31204"/>
    <cellStyle name="40% - Акцент1 2 4 5 2 8" xfId="31205"/>
    <cellStyle name="40% - Акцент1 2 4 5 2 9" xfId="31206"/>
    <cellStyle name="40% - Акцент1 2 4 5 3" xfId="31207"/>
    <cellStyle name="40% - Акцент1 2 4 5 3 2" xfId="31208"/>
    <cellStyle name="40% - Акцент1 2 4 5 3 2 2" xfId="31209"/>
    <cellStyle name="40% - Акцент1 2 4 5 3 3" xfId="31210"/>
    <cellStyle name="40% - Акцент1 2 4 5 3 4" xfId="31211"/>
    <cellStyle name="40% - Акцент1 2 4 5 3 5" xfId="31212"/>
    <cellStyle name="40% - Акцент1 2 4 5 3 6" xfId="31213"/>
    <cellStyle name="40% - Акцент1 2 4 5 3 7" xfId="31214"/>
    <cellStyle name="40% - Акцент1 2 4 5 4" xfId="31215"/>
    <cellStyle name="40% - Акцент1 2 4 5 4 2" xfId="31216"/>
    <cellStyle name="40% - Акцент1 2 4 5 5" xfId="31217"/>
    <cellStyle name="40% - Акцент1 2 4 5 6" xfId="31218"/>
    <cellStyle name="40% - Акцент1 2 4 5 7" xfId="31219"/>
    <cellStyle name="40% - Акцент1 2 4 5 8" xfId="31220"/>
    <cellStyle name="40% - Акцент1 2 4 5 9" xfId="31221"/>
    <cellStyle name="40% - Акцент1 2 4 6" xfId="31222"/>
    <cellStyle name="40% - Акцент1 2 4 6 10" xfId="31223"/>
    <cellStyle name="40% - Акцент1 2 4 6 2" xfId="31224"/>
    <cellStyle name="40% - Акцент1 2 4 6 2 2" xfId="31225"/>
    <cellStyle name="40% - Акцент1 2 4 6 2 2 2" xfId="31226"/>
    <cellStyle name="40% - Акцент1 2 4 6 2 2 2 2" xfId="31227"/>
    <cellStyle name="40% - Акцент1 2 4 6 2 2 3" xfId="31228"/>
    <cellStyle name="40% - Акцент1 2 4 6 2 2 4" xfId="31229"/>
    <cellStyle name="40% - Акцент1 2 4 6 2 2 5" xfId="31230"/>
    <cellStyle name="40% - Акцент1 2 4 6 2 2 6" xfId="31231"/>
    <cellStyle name="40% - Акцент1 2 4 6 2 2 7" xfId="31232"/>
    <cellStyle name="40% - Акцент1 2 4 6 2 3" xfId="31233"/>
    <cellStyle name="40% - Акцент1 2 4 6 2 3 2" xfId="31234"/>
    <cellStyle name="40% - Акцент1 2 4 6 2 4" xfId="31235"/>
    <cellStyle name="40% - Акцент1 2 4 6 2 5" xfId="31236"/>
    <cellStyle name="40% - Акцент1 2 4 6 2 6" xfId="31237"/>
    <cellStyle name="40% - Акцент1 2 4 6 2 7" xfId="31238"/>
    <cellStyle name="40% - Акцент1 2 4 6 2 8" xfId="31239"/>
    <cellStyle name="40% - Акцент1 2 4 6 2 9" xfId="31240"/>
    <cellStyle name="40% - Акцент1 2 4 6 3" xfId="31241"/>
    <cellStyle name="40% - Акцент1 2 4 6 3 2" xfId="31242"/>
    <cellStyle name="40% - Акцент1 2 4 6 3 2 2" xfId="31243"/>
    <cellStyle name="40% - Акцент1 2 4 6 3 3" xfId="31244"/>
    <cellStyle name="40% - Акцент1 2 4 6 3 4" xfId="31245"/>
    <cellStyle name="40% - Акцент1 2 4 6 3 5" xfId="31246"/>
    <cellStyle name="40% - Акцент1 2 4 6 3 6" xfId="31247"/>
    <cellStyle name="40% - Акцент1 2 4 6 3 7" xfId="31248"/>
    <cellStyle name="40% - Акцент1 2 4 6 4" xfId="31249"/>
    <cellStyle name="40% - Акцент1 2 4 6 4 2" xfId="31250"/>
    <cellStyle name="40% - Акцент1 2 4 6 5" xfId="31251"/>
    <cellStyle name="40% - Акцент1 2 4 6 6" xfId="31252"/>
    <cellStyle name="40% - Акцент1 2 4 6 7" xfId="31253"/>
    <cellStyle name="40% - Акцент1 2 4 6 8" xfId="31254"/>
    <cellStyle name="40% - Акцент1 2 4 6 9" xfId="31255"/>
    <cellStyle name="40% - Акцент1 2 4 7" xfId="31256"/>
    <cellStyle name="40% - Акцент1 2 4 7 2" xfId="31257"/>
    <cellStyle name="40% - Акцент1 2 4 7 2 2" xfId="31258"/>
    <cellStyle name="40% - Акцент1 2 4 7 2 2 2" xfId="31259"/>
    <cellStyle name="40% - Акцент1 2 4 7 2 3" xfId="31260"/>
    <cellStyle name="40% - Акцент1 2 4 7 2 4" xfId="31261"/>
    <cellStyle name="40% - Акцент1 2 4 7 2 5" xfId="31262"/>
    <cellStyle name="40% - Акцент1 2 4 7 2 6" xfId="31263"/>
    <cellStyle name="40% - Акцент1 2 4 7 2 7" xfId="31264"/>
    <cellStyle name="40% - Акцент1 2 4 7 3" xfId="31265"/>
    <cellStyle name="40% - Акцент1 2 4 7 3 2" xfId="31266"/>
    <cellStyle name="40% - Акцент1 2 4 7 4" xfId="31267"/>
    <cellStyle name="40% - Акцент1 2 4 7 5" xfId="31268"/>
    <cellStyle name="40% - Акцент1 2 4 7 6" xfId="31269"/>
    <cellStyle name="40% - Акцент1 2 4 7 7" xfId="31270"/>
    <cellStyle name="40% - Акцент1 2 4 7 8" xfId="31271"/>
    <cellStyle name="40% - Акцент1 2 4 7 9" xfId="31272"/>
    <cellStyle name="40% - Акцент1 2 4 8" xfId="31273"/>
    <cellStyle name="40% - Акцент1 2 4 8 2" xfId="31274"/>
    <cellStyle name="40% - Акцент1 2 4 8 2 2" xfId="31275"/>
    <cellStyle name="40% - Акцент1 2 4 8 2 2 2" xfId="31276"/>
    <cellStyle name="40% - Акцент1 2 4 8 2 3" xfId="31277"/>
    <cellStyle name="40% - Акцент1 2 4 8 2 4" xfId="31278"/>
    <cellStyle name="40% - Акцент1 2 4 8 2 5" xfId="31279"/>
    <cellStyle name="40% - Акцент1 2 4 8 2 6" xfId="31280"/>
    <cellStyle name="40% - Акцент1 2 4 8 2 7" xfId="31281"/>
    <cellStyle name="40% - Акцент1 2 4 8 3" xfId="31282"/>
    <cellStyle name="40% - Акцент1 2 4 8 3 2" xfId="31283"/>
    <cellStyle name="40% - Акцент1 2 4 8 4" xfId="31284"/>
    <cellStyle name="40% - Акцент1 2 4 8 5" xfId="31285"/>
    <cellStyle name="40% - Акцент1 2 4 8 6" xfId="31286"/>
    <cellStyle name="40% - Акцент1 2 4 8 7" xfId="31287"/>
    <cellStyle name="40% - Акцент1 2 4 8 8" xfId="31288"/>
    <cellStyle name="40% - Акцент1 2 4 8 9" xfId="31289"/>
    <cellStyle name="40% - Акцент1 2 4 9" xfId="31290"/>
    <cellStyle name="40% - Акцент1 2 4 9 2" xfId="31291"/>
    <cellStyle name="40% - Акцент1 2 4 9 2 2" xfId="31292"/>
    <cellStyle name="40% - Акцент1 2 4 9 2 2 2" xfId="31293"/>
    <cellStyle name="40% - Акцент1 2 4 9 2 3" xfId="31294"/>
    <cellStyle name="40% - Акцент1 2 4 9 2 4" xfId="31295"/>
    <cellStyle name="40% - Акцент1 2 4 9 2 5" xfId="31296"/>
    <cellStyle name="40% - Акцент1 2 4 9 2 6" xfId="31297"/>
    <cellStyle name="40% - Акцент1 2 4 9 2 7" xfId="31298"/>
    <cellStyle name="40% - Акцент1 2 4 9 3" xfId="31299"/>
    <cellStyle name="40% - Акцент1 2 4 9 3 2" xfId="31300"/>
    <cellStyle name="40% - Акцент1 2 4 9 4" xfId="31301"/>
    <cellStyle name="40% - Акцент1 2 4 9 5" xfId="31302"/>
    <cellStyle name="40% - Акцент1 2 4 9 6" xfId="31303"/>
    <cellStyle name="40% - Акцент1 2 4 9 7" xfId="31304"/>
    <cellStyle name="40% - Акцент1 2 4 9 8" xfId="31305"/>
    <cellStyle name="40% - Акцент1 2 4 9 9" xfId="31306"/>
    <cellStyle name="40% - Акцент1 2 5" xfId="31307"/>
    <cellStyle name="40% - Акцент1 2 5 10" xfId="31308"/>
    <cellStyle name="40% - Акцент1 2 5 11" xfId="31309"/>
    <cellStyle name="40% - Акцент1 2 5 12" xfId="31310"/>
    <cellStyle name="40% - Акцент1 2 5 13" xfId="31311"/>
    <cellStyle name="40% - Акцент1 2 5 14" xfId="31312"/>
    <cellStyle name="40% - Акцент1 2 5 2" xfId="31313"/>
    <cellStyle name="40% - Акцент1 2 5 2 10" xfId="31314"/>
    <cellStyle name="40% - Акцент1 2 5 2 2" xfId="31315"/>
    <cellStyle name="40% - Акцент1 2 5 2 2 2" xfId="31316"/>
    <cellStyle name="40% - Акцент1 2 5 2 2 2 2" xfId="31317"/>
    <cellStyle name="40% - Акцент1 2 5 2 2 2 2 2" xfId="31318"/>
    <cellStyle name="40% - Акцент1 2 5 2 2 2 3" xfId="31319"/>
    <cellStyle name="40% - Акцент1 2 5 2 2 2 4" xfId="31320"/>
    <cellStyle name="40% - Акцент1 2 5 2 2 2 5" xfId="31321"/>
    <cellStyle name="40% - Акцент1 2 5 2 2 2 6" xfId="31322"/>
    <cellStyle name="40% - Акцент1 2 5 2 2 2 7" xfId="31323"/>
    <cellStyle name="40% - Акцент1 2 5 2 2 3" xfId="31324"/>
    <cellStyle name="40% - Акцент1 2 5 2 2 3 2" xfId="31325"/>
    <cellStyle name="40% - Акцент1 2 5 2 2 4" xfId="31326"/>
    <cellStyle name="40% - Акцент1 2 5 2 2 5" xfId="31327"/>
    <cellStyle name="40% - Акцент1 2 5 2 2 6" xfId="31328"/>
    <cellStyle name="40% - Акцент1 2 5 2 2 7" xfId="31329"/>
    <cellStyle name="40% - Акцент1 2 5 2 2 8" xfId="31330"/>
    <cellStyle name="40% - Акцент1 2 5 2 2 9" xfId="31331"/>
    <cellStyle name="40% - Акцент1 2 5 2 3" xfId="31332"/>
    <cellStyle name="40% - Акцент1 2 5 2 3 2" xfId="31333"/>
    <cellStyle name="40% - Акцент1 2 5 2 3 2 2" xfId="31334"/>
    <cellStyle name="40% - Акцент1 2 5 2 3 3" xfId="31335"/>
    <cellStyle name="40% - Акцент1 2 5 2 3 4" xfId="31336"/>
    <cellStyle name="40% - Акцент1 2 5 2 3 5" xfId="31337"/>
    <cellStyle name="40% - Акцент1 2 5 2 3 6" xfId="31338"/>
    <cellStyle name="40% - Акцент1 2 5 2 3 7" xfId="31339"/>
    <cellStyle name="40% - Акцент1 2 5 2 4" xfId="31340"/>
    <cellStyle name="40% - Акцент1 2 5 2 4 2" xfId="31341"/>
    <cellStyle name="40% - Акцент1 2 5 2 5" xfId="31342"/>
    <cellStyle name="40% - Акцент1 2 5 2 6" xfId="31343"/>
    <cellStyle name="40% - Акцент1 2 5 2 7" xfId="31344"/>
    <cellStyle name="40% - Акцент1 2 5 2 8" xfId="31345"/>
    <cellStyle name="40% - Акцент1 2 5 2 9" xfId="31346"/>
    <cellStyle name="40% - Акцент1 2 5 3" xfId="31347"/>
    <cellStyle name="40% - Акцент1 2 5 3 10" xfId="31348"/>
    <cellStyle name="40% - Акцент1 2 5 3 2" xfId="31349"/>
    <cellStyle name="40% - Акцент1 2 5 3 2 2" xfId="31350"/>
    <cellStyle name="40% - Акцент1 2 5 3 2 2 2" xfId="31351"/>
    <cellStyle name="40% - Акцент1 2 5 3 2 2 2 2" xfId="31352"/>
    <cellStyle name="40% - Акцент1 2 5 3 2 2 3" xfId="31353"/>
    <cellStyle name="40% - Акцент1 2 5 3 2 2 4" xfId="31354"/>
    <cellStyle name="40% - Акцент1 2 5 3 2 2 5" xfId="31355"/>
    <cellStyle name="40% - Акцент1 2 5 3 2 2 6" xfId="31356"/>
    <cellStyle name="40% - Акцент1 2 5 3 2 2 7" xfId="31357"/>
    <cellStyle name="40% - Акцент1 2 5 3 2 3" xfId="31358"/>
    <cellStyle name="40% - Акцент1 2 5 3 2 3 2" xfId="31359"/>
    <cellStyle name="40% - Акцент1 2 5 3 2 4" xfId="31360"/>
    <cellStyle name="40% - Акцент1 2 5 3 2 5" xfId="31361"/>
    <cellStyle name="40% - Акцент1 2 5 3 2 6" xfId="31362"/>
    <cellStyle name="40% - Акцент1 2 5 3 2 7" xfId="31363"/>
    <cellStyle name="40% - Акцент1 2 5 3 2 8" xfId="31364"/>
    <cellStyle name="40% - Акцент1 2 5 3 2 9" xfId="31365"/>
    <cellStyle name="40% - Акцент1 2 5 3 3" xfId="31366"/>
    <cellStyle name="40% - Акцент1 2 5 3 3 2" xfId="31367"/>
    <cellStyle name="40% - Акцент1 2 5 3 3 2 2" xfId="31368"/>
    <cellStyle name="40% - Акцент1 2 5 3 3 3" xfId="31369"/>
    <cellStyle name="40% - Акцент1 2 5 3 3 4" xfId="31370"/>
    <cellStyle name="40% - Акцент1 2 5 3 3 5" xfId="31371"/>
    <cellStyle name="40% - Акцент1 2 5 3 3 6" xfId="31372"/>
    <cellStyle name="40% - Акцент1 2 5 3 3 7" xfId="31373"/>
    <cellStyle name="40% - Акцент1 2 5 3 4" xfId="31374"/>
    <cellStyle name="40% - Акцент1 2 5 3 4 2" xfId="31375"/>
    <cellStyle name="40% - Акцент1 2 5 3 5" xfId="31376"/>
    <cellStyle name="40% - Акцент1 2 5 3 6" xfId="31377"/>
    <cellStyle name="40% - Акцент1 2 5 3 7" xfId="31378"/>
    <cellStyle name="40% - Акцент1 2 5 3 8" xfId="31379"/>
    <cellStyle name="40% - Акцент1 2 5 3 9" xfId="31380"/>
    <cellStyle name="40% - Акцент1 2 5 4" xfId="31381"/>
    <cellStyle name="40% - Акцент1 2 5 4 10" xfId="31382"/>
    <cellStyle name="40% - Акцент1 2 5 4 2" xfId="31383"/>
    <cellStyle name="40% - Акцент1 2 5 4 2 2" xfId="31384"/>
    <cellStyle name="40% - Акцент1 2 5 4 2 2 2" xfId="31385"/>
    <cellStyle name="40% - Акцент1 2 5 4 2 2 2 2" xfId="31386"/>
    <cellStyle name="40% - Акцент1 2 5 4 2 2 3" xfId="31387"/>
    <cellStyle name="40% - Акцент1 2 5 4 2 2 4" xfId="31388"/>
    <cellStyle name="40% - Акцент1 2 5 4 2 2 5" xfId="31389"/>
    <cellStyle name="40% - Акцент1 2 5 4 2 2 6" xfId="31390"/>
    <cellStyle name="40% - Акцент1 2 5 4 2 2 7" xfId="31391"/>
    <cellStyle name="40% - Акцент1 2 5 4 2 3" xfId="31392"/>
    <cellStyle name="40% - Акцент1 2 5 4 2 3 2" xfId="31393"/>
    <cellStyle name="40% - Акцент1 2 5 4 2 4" xfId="31394"/>
    <cellStyle name="40% - Акцент1 2 5 4 2 5" xfId="31395"/>
    <cellStyle name="40% - Акцент1 2 5 4 2 6" xfId="31396"/>
    <cellStyle name="40% - Акцент1 2 5 4 2 7" xfId="31397"/>
    <cellStyle name="40% - Акцент1 2 5 4 2 8" xfId="31398"/>
    <cellStyle name="40% - Акцент1 2 5 4 2 9" xfId="31399"/>
    <cellStyle name="40% - Акцент1 2 5 4 3" xfId="31400"/>
    <cellStyle name="40% - Акцент1 2 5 4 3 2" xfId="31401"/>
    <cellStyle name="40% - Акцент1 2 5 4 3 2 2" xfId="31402"/>
    <cellStyle name="40% - Акцент1 2 5 4 3 3" xfId="31403"/>
    <cellStyle name="40% - Акцент1 2 5 4 3 4" xfId="31404"/>
    <cellStyle name="40% - Акцент1 2 5 4 3 5" xfId="31405"/>
    <cellStyle name="40% - Акцент1 2 5 4 3 6" xfId="31406"/>
    <cellStyle name="40% - Акцент1 2 5 4 3 7" xfId="31407"/>
    <cellStyle name="40% - Акцент1 2 5 4 4" xfId="31408"/>
    <cellStyle name="40% - Акцент1 2 5 4 4 2" xfId="31409"/>
    <cellStyle name="40% - Акцент1 2 5 4 5" xfId="31410"/>
    <cellStyle name="40% - Акцент1 2 5 4 6" xfId="31411"/>
    <cellStyle name="40% - Акцент1 2 5 4 7" xfId="31412"/>
    <cellStyle name="40% - Акцент1 2 5 4 8" xfId="31413"/>
    <cellStyle name="40% - Акцент1 2 5 4 9" xfId="31414"/>
    <cellStyle name="40% - Акцент1 2 5 5" xfId="31415"/>
    <cellStyle name="40% - Акцент1 2 5 5 2" xfId="31416"/>
    <cellStyle name="40% - Акцент1 2 5 5 2 2" xfId="31417"/>
    <cellStyle name="40% - Акцент1 2 5 5 2 2 2" xfId="31418"/>
    <cellStyle name="40% - Акцент1 2 5 5 2 3" xfId="31419"/>
    <cellStyle name="40% - Акцент1 2 5 5 2 4" xfId="31420"/>
    <cellStyle name="40% - Акцент1 2 5 5 2 5" xfId="31421"/>
    <cellStyle name="40% - Акцент1 2 5 5 2 6" xfId="31422"/>
    <cellStyle name="40% - Акцент1 2 5 5 2 7" xfId="31423"/>
    <cellStyle name="40% - Акцент1 2 5 5 3" xfId="31424"/>
    <cellStyle name="40% - Акцент1 2 5 5 3 2" xfId="31425"/>
    <cellStyle name="40% - Акцент1 2 5 5 4" xfId="31426"/>
    <cellStyle name="40% - Акцент1 2 5 5 5" xfId="31427"/>
    <cellStyle name="40% - Акцент1 2 5 5 6" xfId="31428"/>
    <cellStyle name="40% - Акцент1 2 5 5 7" xfId="31429"/>
    <cellStyle name="40% - Акцент1 2 5 5 8" xfId="31430"/>
    <cellStyle name="40% - Акцент1 2 5 5 9" xfId="31431"/>
    <cellStyle name="40% - Акцент1 2 5 6" xfId="31432"/>
    <cellStyle name="40% - Акцент1 2 5 6 2" xfId="31433"/>
    <cellStyle name="40% - Акцент1 2 5 6 2 2" xfId="31434"/>
    <cellStyle name="40% - Акцент1 2 5 6 2 2 2" xfId="31435"/>
    <cellStyle name="40% - Акцент1 2 5 6 2 3" xfId="31436"/>
    <cellStyle name="40% - Акцент1 2 5 6 2 4" xfId="31437"/>
    <cellStyle name="40% - Акцент1 2 5 6 2 5" xfId="31438"/>
    <cellStyle name="40% - Акцент1 2 5 6 2 6" xfId="31439"/>
    <cellStyle name="40% - Акцент1 2 5 6 2 7" xfId="31440"/>
    <cellStyle name="40% - Акцент1 2 5 6 3" xfId="31441"/>
    <cellStyle name="40% - Акцент1 2 5 6 3 2" xfId="31442"/>
    <cellStyle name="40% - Акцент1 2 5 6 4" xfId="31443"/>
    <cellStyle name="40% - Акцент1 2 5 6 5" xfId="31444"/>
    <cellStyle name="40% - Акцент1 2 5 6 6" xfId="31445"/>
    <cellStyle name="40% - Акцент1 2 5 6 7" xfId="31446"/>
    <cellStyle name="40% - Акцент1 2 5 6 8" xfId="31447"/>
    <cellStyle name="40% - Акцент1 2 5 6 9" xfId="31448"/>
    <cellStyle name="40% - Акцент1 2 5 7" xfId="31449"/>
    <cellStyle name="40% - Акцент1 2 5 7 2" xfId="31450"/>
    <cellStyle name="40% - Акцент1 2 5 7 2 2" xfId="31451"/>
    <cellStyle name="40% - Акцент1 2 5 7 3" xfId="31452"/>
    <cellStyle name="40% - Акцент1 2 5 7 4" xfId="31453"/>
    <cellStyle name="40% - Акцент1 2 5 7 5" xfId="31454"/>
    <cellStyle name="40% - Акцент1 2 5 7 6" xfId="31455"/>
    <cellStyle name="40% - Акцент1 2 5 7 7" xfId="31456"/>
    <cellStyle name="40% - Акцент1 2 5 8" xfId="31457"/>
    <cellStyle name="40% - Акцент1 2 5 8 2" xfId="31458"/>
    <cellStyle name="40% - Акцент1 2 5 9" xfId="31459"/>
    <cellStyle name="40% - Акцент1 2 6" xfId="31460"/>
    <cellStyle name="40% - Акцент1 2 6 10" xfId="31461"/>
    <cellStyle name="40% - Акцент1 2 6 11" xfId="31462"/>
    <cellStyle name="40% - Акцент1 2 6 12" xfId="31463"/>
    <cellStyle name="40% - Акцент1 2 6 13" xfId="31464"/>
    <cellStyle name="40% - Акцент1 2 6 14" xfId="31465"/>
    <cellStyle name="40% - Акцент1 2 6 2" xfId="31466"/>
    <cellStyle name="40% - Акцент1 2 6 2 10" xfId="31467"/>
    <cellStyle name="40% - Акцент1 2 6 2 2" xfId="31468"/>
    <cellStyle name="40% - Акцент1 2 6 2 2 2" xfId="31469"/>
    <cellStyle name="40% - Акцент1 2 6 2 2 2 2" xfId="31470"/>
    <cellStyle name="40% - Акцент1 2 6 2 2 2 2 2" xfId="31471"/>
    <cellStyle name="40% - Акцент1 2 6 2 2 2 3" xfId="31472"/>
    <cellStyle name="40% - Акцент1 2 6 2 2 2 4" xfId="31473"/>
    <cellStyle name="40% - Акцент1 2 6 2 2 2 5" xfId="31474"/>
    <cellStyle name="40% - Акцент1 2 6 2 2 2 6" xfId="31475"/>
    <cellStyle name="40% - Акцент1 2 6 2 2 2 7" xfId="31476"/>
    <cellStyle name="40% - Акцент1 2 6 2 2 3" xfId="31477"/>
    <cellStyle name="40% - Акцент1 2 6 2 2 3 2" xfId="31478"/>
    <cellStyle name="40% - Акцент1 2 6 2 2 4" xfId="31479"/>
    <cellStyle name="40% - Акцент1 2 6 2 2 5" xfId="31480"/>
    <cellStyle name="40% - Акцент1 2 6 2 2 6" xfId="31481"/>
    <cellStyle name="40% - Акцент1 2 6 2 2 7" xfId="31482"/>
    <cellStyle name="40% - Акцент1 2 6 2 2 8" xfId="31483"/>
    <cellStyle name="40% - Акцент1 2 6 2 2 9" xfId="31484"/>
    <cellStyle name="40% - Акцент1 2 6 2 3" xfId="31485"/>
    <cellStyle name="40% - Акцент1 2 6 2 3 2" xfId="31486"/>
    <cellStyle name="40% - Акцент1 2 6 2 3 2 2" xfId="31487"/>
    <cellStyle name="40% - Акцент1 2 6 2 3 3" xfId="31488"/>
    <cellStyle name="40% - Акцент1 2 6 2 3 4" xfId="31489"/>
    <cellStyle name="40% - Акцент1 2 6 2 3 5" xfId="31490"/>
    <cellStyle name="40% - Акцент1 2 6 2 3 6" xfId="31491"/>
    <cellStyle name="40% - Акцент1 2 6 2 3 7" xfId="31492"/>
    <cellStyle name="40% - Акцент1 2 6 2 4" xfId="31493"/>
    <cellStyle name="40% - Акцент1 2 6 2 4 2" xfId="31494"/>
    <cellStyle name="40% - Акцент1 2 6 2 5" xfId="31495"/>
    <cellStyle name="40% - Акцент1 2 6 2 6" xfId="31496"/>
    <cellStyle name="40% - Акцент1 2 6 2 7" xfId="31497"/>
    <cellStyle name="40% - Акцент1 2 6 2 8" xfId="31498"/>
    <cellStyle name="40% - Акцент1 2 6 2 9" xfId="31499"/>
    <cellStyle name="40% - Акцент1 2 6 3" xfId="31500"/>
    <cellStyle name="40% - Акцент1 2 6 3 10" xfId="31501"/>
    <cellStyle name="40% - Акцент1 2 6 3 2" xfId="31502"/>
    <cellStyle name="40% - Акцент1 2 6 3 2 2" xfId="31503"/>
    <cellStyle name="40% - Акцент1 2 6 3 2 2 2" xfId="31504"/>
    <cellStyle name="40% - Акцент1 2 6 3 2 2 2 2" xfId="31505"/>
    <cellStyle name="40% - Акцент1 2 6 3 2 2 3" xfId="31506"/>
    <cellStyle name="40% - Акцент1 2 6 3 2 2 4" xfId="31507"/>
    <cellStyle name="40% - Акцент1 2 6 3 2 2 5" xfId="31508"/>
    <cellStyle name="40% - Акцент1 2 6 3 2 2 6" xfId="31509"/>
    <cellStyle name="40% - Акцент1 2 6 3 2 2 7" xfId="31510"/>
    <cellStyle name="40% - Акцент1 2 6 3 2 3" xfId="31511"/>
    <cellStyle name="40% - Акцент1 2 6 3 2 3 2" xfId="31512"/>
    <cellStyle name="40% - Акцент1 2 6 3 2 4" xfId="31513"/>
    <cellStyle name="40% - Акцент1 2 6 3 2 5" xfId="31514"/>
    <cellStyle name="40% - Акцент1 2 6 3 2 6" xfId="31515"/>
    <cellStyle name="40% - Акцент1 2 6 3 2 7" xfId="31516"/>
    <cellStyle name="40% - Акцент1 2 6 3 2 8" xfId="31517"/>
    <cellStyle name="40% - Акцент1 2 6 3 2 9" xfId="31518"/>
    <cellStyle name="40% - Акцент1 2 6 3 3" xfId="31519"/>
    <cellStyle name="40% - Акцент1 2 6 3 3 2" xfId="31520"/>
    <cellStyle name="40% - Акцент1 2 6 3 3 2 2" xfId="31521"/>
    <cellStyle name="40% - Акцент1 2 6 3 3 3" xfId="31522"/>
    <cellStyle name="40% - Акцент1 2 6 3 3 4" xfId="31523"/>
    <cellStyle name="40% - Акцент1 2 6 3 3 5" xfId="31524"/>
    <cellStyle name="40% - Акцент1 2 6 3 3 6" xfId="31525"/>
    <cellStyle name="40% - Акцент1 2 6 3 3 7" xfId="31526"/>
    <cellStyle name="40% - Акцент1 2 6 3 4" xfId="31527"/>
    <cellStyle name="40% - Акцент1 2 6 3 4 2" xfId="31528"/>
    <cellStyle name="40% - Акцент1 2 6 3 5" xfId="31529"/>
    <cellStyle name="40% - Акцент1 2 6 3 6" xfId="31530"/>
    <cellStyle name="40% - Акцент1 2 6 3 7" xfId="31531"/>
    <cellStyle name="40% - Акцент1 2 6 3 8" xfId="31532"/>
    <cellStyle name="40% - Акцент1 2 6 3 9" xfId="31533"/>
    <cellStyle name="40% - Акцент1 2 6 4" xfId="31534"/>
    <cellStyle name="40% - Акцент1 2 6 4 10" xfId="31535"/>
    <cellStyle name="40% - Акцент1 2 6 4 2" xfId="31536"/>
    <cellStyle name="40% - Акцент1 2 6 4 2 2" xfId="31537"/>
    <cellStyle name="40% - Акцент1 2 6 4 2 2 2" xfId="31538"/>
    <cellStyle name="40% - Акцент1 2 6 4 2 2 2 2" xfId="31539"/>
    <cellStyle name="40% - Акцент1 2 6 4 2 2 3" xfId="31540"/>
    <cellStyle name="40% - Акцент1 2 6 4 2 2 4" xfId="31541"/>
    <cellStyle name="40% - Акцент1 2 6 4 2 2 5" xfId="31542"/>
    <cellStyle name="40% - Акцент1 2 6 4 2 2 6" xfId="31543"/>
    <cellStyle name="40% - Акцент1 2 6 4 2 2 7" xfId="31544"/>
    <cellStyle name="40% - Акцент1 2 6 4 2 3" xfId="31545"/>
    <cellStyle name="40% - Акцент1 2 6 4 2 3 2" xfId="31546"/>
    <cellStyle name="40% - Акцент1 2 6 4 2 4" xfId="31547"/>
    <cellStyle name="40% - Акцент1 2 6 4 2 5" xfId="31548"/>
    <cellStyle name="40% - Акцент1 2 6 4 2 6" xfId="31549"/>
    <cellStyle name="40% - Акцент1 2 6 4 2 7" xfId="31550"/>
    <cellStyle name="40% - Акцент1 2 6 4 2 8" xfId="31551"/>
    <cellStyle name="40% - Акцент1 2 6 4 2 9" xfId="31552"/>
    <cellStyle name="40% - Акцент1 2 6 4 3" xfId="31553"/>
    <cellStyle name="40% - Акцент1 2 6 4 3 2" xfId="31554"/>
    <cellStyle name="40% - Акцент1 2 6 4 3 2 2" xfId="31555"/>
    <cellStyle name="40% - Акцент1 2 6 4 3 3" xfId="31556"/>
    <cellStyle name="40% - Акцент1 2 6 4 3 4" xfId="31557"/>
    <cellStyle name="40% - Акцент1 2 6 4 3 5" xfId="31558"/>
    <cellStyle name="40% - Акцент1 2 6 4 3 6" xfId="31559"/>
    <cellStyle name="40% - Акцент1 2 6 4 3 7" xfId="31560"/>
    <cellStyle name="40% - Акцент1 2 6 4 4" xfId="31561"/>
    <cellStyle name="40% - Акцент1 2 6 4 4 2" xfId="31562"/>
    <cellStyle name="40% - Акцент1 2 6 4 5" xfId="31563"/>
    <cellStyle name="40% - Акцент1 2 6 4 6" xfId="31564"/>
    <cellStyle name="40% - Акцент1 2 6 4 7" xfId="31565"/>
    <cellStyle name="40% - Акцент1 2 6 4 8" xfId="31566"/>
    <cellStyle name="40% - Акцент1 2 6 4 9" xfId="31567"/>
    <cellStyle name="40% - Акцент1 2 6 5" xfId="31568"/>
    <cellStyle name="40% - Акцент1 2 6 5 2" xfId="31569"/>
    <cellStyle name="40% - Акцент1 2 6 5 2 2" xfId="31570"/>
    <cellStyle name="40% - Акцент1 2 6 5 2 2 2" xfId="31571"/>
    <cellStyle name="40% - Акцент1 2 6 5 2 3" xfId="31572"/>
    <cellStyle name="40% - Акцент1 2 6 5 2 4" xfId="31573"/>
    <cellStyle name="40% - Акцент1 2 6 5 2 5" xfId="31574"/>
    <cellStyle name="40% - Акцент1 2 6 5 2 6" xfId="31575"/>
    <cellStyle name="40% - Акцент1 2 6 5 2 7" xfId="31576"/>
    <cellStyle name="40% - Акцент1 2 6 5 3" xfId="31577"/>
    <cellStyle name="40% - Акцент1 2 6 5 3 2" xfId="31578"/>
    <cellStyle name="40% - Акцент1 2 6 5 4" xfId="31579"/>
    <cellStyle name="40% - Акцент1 2 6 5 5" xfId="31580"/>
    <cellStyle name="40% - Акцент1 2 6 5 6" xfId="31581"/>
    <cellStyle name="40% - Акцент1 2 6 5 7" xfId="31582"/>
    <cellStyle name="40% - Акцент1 2 6 5 8" xfId="31583"/>
    <cellStyle name="40% - Акцент1 2 6 5 9" xfId="31584"/>
    <cellStyle name="40% - Акцент1 2 6 6" xfId="31585"/>
    <cellStyle name="40% - Акцент1 2 6 6 2" xfId="31586"/>
    <cellStyle name="40% - Акцент1 2 6 6 2 2" xfId="31587"/>
    <cellStyle name="40% - Акцент1 2 6 6 2 2 2" xfId="31588"/>
    <cellStyle name="40% - Акцент1 2 6 6 2 3" xfId="31589"/>
    <cellStyle name="40% - Акцент1 2 6 6 2 4" xfId="31590"/>
    <cellStyle name="40% - Акцент1 2 6 6 2 5" xfId="31591"/>
    <cellStyle name="40% - Акцент1 2 6 6 2 6" xfId="31592"/>
    <cellStyle name="40% - Акцент1 2 6 6 2 7" xfId="31593"/>
    <cellStyle name="40% - Акцент1 2 6 6 3" xfId="31594"/>
    <cellStyle name="40% - Акцент1 2 6 6 3 2" xfId="31595"/>
    <cellStyle name="40% - Акцент1 2 6 6 4" xfId="31596"/>
    <cellStyle name="40% - Акцент1 2 6 6 5" xfId="31597"/>
    <cellStyle name="40% - Акцент1 2 6 6 6" xfId="31598"/>
    <cellStyle name="40% - Акцент1 2 6 6 7" xfId="31599"/>
    <cellStyle name="40% - Акцент1 2 6 6 8" xfId="31600"/>
    <cellStyle name="40% - Акцент1 2 6 6 9" xfId="31601"/>
    <cellStyle name="40% - Акцент1 2 6 7" xfId="31602"/>
    <cellStyle name="40% - Акцент1 2 6 7 2" xfId="31603"/>
    <cellStyle name="40% - Акцент1 2 6 7 2 2" xfId="31604"/>
    <cellStyle name="40% - Акцент1 2 6 7 3" xfId="31605"/>
    <cellStyle name="40% - Акцент1 2 6 7 4" xfId="31606"/>
    <cellStyle name="40% - Акцент1 2 6 7 5" xfId="31607"/>
    <cellStyle name="40% - Акцент1 2 6 7 6" xfId="31608"/>
    <cellStyle name="40% - Акцент1 2 6 7 7" xfId="31609"/>
    <cellStyle name="40% - Акцент1 2 6 8" xfId="31610"/>
    <cellStyle name="40% - Акцент1 2 6 8 2" xfId="31611"/>
    <cellStyle name="40% - Акцент1 2 6 9" xfId="31612"/>
    <cellStyle name="40% - Акцент1 2 7" xfId="31613"/>
    <cellStyle name="40% - Акцент1 2 7 10" xfId="31614"/>
    <cellStyle name="40% - Акцент1 2 7 11" xfId="31615"/>
    <cellStyle name="40% - Акцент1 2 7 12" xfId="31616"/>
    <cellStyle name="40% - Акцент1 2 7 13" xfId="31617"/>
    <cellStyle name="40% - Акцент1 2 7 2" xfId="31618"/>
    <cellStyle name="40% - Акцент1 2 7 2 10" xfId="31619"/>
    <cellStyle name="40% - Акцент1 2 7 2 2" xfId="31620"/>
    <cellStyle name="40% - Акцент1 2 7 2 2 2" xfId="31621"/>
    <cellStyle name="40% - Акцент1 2 7 2 2 2 2" xfId="31622"/>
    <cellStyle name="40% - Акцент1 2 7 2 2 2 2 2" xfId="31623"/>
    <cellStyle name="40% - Акцент1 2 7 2 2 2 3" xfId="31624"/>
    <cellStyle name="40% - Акцент1 2 7 2 2 2 4" xfId="31625"/>
    <cellStyle name="40% - Акцент1 2 7 2 2 2 5" xfId="31626"/>
    <cellStyle name="40% - Акцент1 2 7 2 2 2 6" xfId="31627"/>
    <cellStyle name="40% - Акцент1 2 7 2 2 2 7" xfId="31628"/>
    <cellStyle name="40% - Акцент1 2 7 2 2 3" xfId="31629"/>
    <cellStyle name="40% - Акцент1 2 7 2 2 3 2" xfId="31630"/>
    <cellStyle name="40% - Акцент1 2 7 2 2 4" xfId="31631"/>
    <cellStyle name="40% - Акцент1 2 7 2 2 5" xfId="31632"/>
    <cellStyle name="40% - Акцент1 2 7 2 2 6" xfId="31633"/>
    <cellStyle name="40% - Акцент1 2 7 2 2 7" xfId="31634"/>
    <cellStyle name="40% - Акцент1 2 7 2 2 8" xfId="31635"/>
    <cellStyle name="40% - Акцент1 2 7 2 2 9" xfId="31636"/>
    <cellStyle name="40% - Акцент1 2 7 2 3" xfId="31637"/>
    <cellStyle name="40% - Акцент1 2 7 2 3 2" xfId="31638"/>
    <cellStyle name="40% - Акцент1 2 7 2 3 2 2" xfId="31639"/>
    <cellStyle name="40% - Акцент1 2 7 2 3 3" xfId="31640"/>
    <cellStyle name="40% - Акцент1 2 7 2 3 4" xfId="31641"/>
    <cellStyle name="40% - Акцент1 2 7 2 3 5" xfId="31642"/>
    <cellStyle name="40% - Акцент1 2 7 2 3 6" xfId="31643"/>
    <cellStyle name="40% - Акцент1 2 7 2 3 7" xfId="31644"/>
    <cellStyle name="40% - Акцент1 2 7 2 4" xfId="31645"/>
    <cellStyle name="40% - Акцент1 2 7 2 4 2" xfId="31646"/>
    <cellStyle name="40% - Акцент1 2 7 2 5" xfId="31647"/>
    <cellStyle name="40% - Акцент1 2 7 2 6" xfId="31648"/>
    <cellStyle name="40% - Акцент1 2 7 2 7" xfId="31649"/>
    <cellStyle name="40% - Акцент1 2 7 2 8" xfId="31650"/>
    <cellStyle name="40% - Акцент1 2 7 2 9" xfId="31651"/>
    <cellStyle name="40% - Акцент1 2 7 3" xfId="31652"/>
    <cellStyle name="40% - Акцент1 2 7 3 10" xfId="31653"/>
    <cellStyle name="40% - Акцент1 2 7 3 2" xfId="31654"/>
    <cellStyle name="40% - Акцент1 2 7 3 2 2" xfId="31655"/>
    <cellStyle name="40% - Акцент1 2 7 3 2 2 2" xfId="31656"/>
    <cellStyle name="40% - Акцент1 2 7 3 2 2 2 2" xfId="31657"/>
    <cellStyle name="40% - Акцент1 2 7 3 2 2 3" xfId="31658"/>
    <cellStyle name="40% - Акцент1 2 7 3 2 2 4" xfId="31659"/>
    <cellStyle name="40% - Акцент1 2 7 3 2 2 5" xfId="31660"/>
    <cellStyle name="40% - Акцент1 2 7 3 2 2 6" xfId="31661"/>
    <cellStyle name="40% - Акцент1 2 7 3 2 2 7" xfId="31662"/>
    <cellStyle name="40% - Акцент1 2 7 3 2 3" xfId="31663"/>
    <cellStyle name="40% - Акцент1 2 7 3 2 3 2" xfId="31664"/>
    <cellStyle name="40% - Акцент1 2 7 3 2 4" xfId="31665"/>
    <cellStyle name="40% - Акцент1 2 7 3 2 5" xfId="31666"/>
    <cellStyle name="40% - Акцент1 2 7 3 2 6" xfId="31667"/>
    <cellStyle name="40% - Акцент1 2 7 3 2 7" xfId="31668"/>
    <cellStyle name="40% - Акцент1 2 7 3 2 8" xfId="31669"/>
    <cellStyle name="40% - Акцент1 2 7 3 2 9" xfId="31670"/>
    <cellStyle name="40% - Акцент1 2 7 3 3" xfId="31671"/>
    <cellStyle name="40% - Акцент1 2 7 3 3 2" xfId="31672"/>
    <cellStyle name="40% - Акцент1 2 7 3 3 2 2" xfId="31673"/>
    <cellStyle name="40% - Акцент1 2 7 3 3 3" xfId="31674"/>
    <cellStyle name="40% - Акцент1 2 7 3 3 4" xfId="31675"/>
    <cellStyle name="40% - Акцент1 2 7 3 3 5" xfId="31676"/>
    <cellStyle name="40% - Акцент1 2 7 3 3 6" xfId="31677"/>
    <cellStyle name="40% - Акцент1 2 7 3 3 7" xfId="31678"/>
    <cellStyle name="40% - Акцент1 2 7 3 4" xfId="31679"/>
    <cellStyle name="40% - Акцент1 2 7 3 4 2" xfId="31680"/>
    <cellStyle name="40% - Акцент1 2 7 3 5" xfId="31681"/>
    <cellStyle name="40% - Акцент1 2 7 3 6" xfId="31682"/>
    <cellStyle name="40% - Акцент1 2 7 3 7" xfId="31683"/>
    <cellStyle name="40% - Акцент1 2 7 3 8" xfId="31684"/>
    <cellStyle name="40% - Акцент1 2 7 3 9" xfId="31685"/>
    <cellStyle name="40% - Акцент1 2 7 4" xfId="31686"/>
    <cellStyle name="40% - Акцент1 2 7 4 2" xfId="31687"/>
    <cellStyle name="40% - Акцент1 2 7 4 2 2" xfId="31688"/>
    <cellStyle name="40% - Акцент1 2 7 4 2 2 2" xfId="31689"/>
    <cellStyle name="40% - Акцент1 2 7 4 2 3" xfId="31690"/>
    <cellStyle name="40% - Акцент1 2 7 4 2 4" xfId="31691"/>
    <cellStyle name="40% - Акцент1 2 7 4 2 5" xfId="31692"/>
    <cellStyle name="40% - Акцент1 2 7 4 2 6" xfId="31693"/>
    <cellStyle name="40% - Акцент1 2 7 4 2 7" xfId="31694"/>
    <cellStyle name="40% - Акцент1 2 7 4 3" xfId="31695"/>
    <cellStyle name="40% - Акцент1 2 7 4 3 2" xfId="31696"/>
    <cellStyle name="40% - Акцент1 2 7 4 4" xfId="31697"/>
    <cellStyle name="40% - Акцент1 2 7 4 5" xfId="31698"/>
    <cellStyle name="40% - Акцент1 2 7 4 6" xfId="31699"/>
    <cellStyle name="40% - Акцент1 2 7 4 7" xfId="31700"/>
    <cellStyle name="40% - Акцент1 2 7 4 8" xfId="31701"/>
    <cellStyle name="40% - Акцент1 2 7 4 9" xfId="31702"/>
    <cellStyle name="40% - Акцент1 2 7 5" xfId="31703"/>
    <cellStyle name="40% - Акцент1 2 7 5 2" xfId="31704"/>
    <cellStyle name="40% - Акцент1 2 7 5 2 2" xfId="31705"/>
    <cellStyle name="40% - Акцент1 2 7 5 2 2 2" xfId="31706"/>
    <cellStyle name="40% - Акцент1 2 7 5 2 3" xfId="31707"/>
    <cellStyle name="40% - Акцент1 2 7 5 2 4" xfId="31708"/>
    <cellStyle name="40% - Акцент1 2 7 5 2 5" xfId="31709"/>
    <cellStyle name="40% - Акцент1 2 7 5 2 6" xfId="31710"/>
    <cellStyle name="40% - Акцент1 2 7 5 2 7" xfId="31711"/>
    <cellStyle name="40% - Акцент1 2 7 5 3" xfId="31712"/>
    <cellStyle name="40% - Акцент1 2 7 5 3 2" xfId="31713"/>
    <cellStyle name="40% - Акцент1 2 7 5 4" xfId="31714"/>
    <cellStyle name="40% - Акцент1 2 7 5 5" xfId="31715"/>
    <cellStyle name="40% - Акцент1 2 7 5 6" xfId="31716"/>
    <cellStyle name="40% - Акцент1 2 7 5 7" xfId="31717"/>
    <cellStyle name="40% - Акцент1 2 7 5 8" xfId="31718"/>
    <cellStyle name="40% - Акцент1 2 7 5 9" xfId="31719"/>
    <cellStyle name="40% - Акцент1 2 7 6" xfId="31720"/>
    <cellStyle name="40% - Акцент1 2 7 6 2" xfId="31721"/>
    <cellStyle name="40% - Акцент1 2 7 6 2 2" xfId="31722"/>
    <cellStyle name="40% - Акцент1 2 7 6 3" xfId="31723"/>
    <cellStyle name="40% - Акцент1 2 7 6 4" xfId="31724"/>
    <cellStyle name="40% - Акцент1 2 7 6 5" xfId="31725"/>
    <cellStyle name="40% - Акцент1 2 7 6 6" xfId="31726"/>
    <cellStyle name="40% - Акцент1 2 7 6 7" xfId="31727"/>
    <cellStyle name="40% - Акцент1 2 7 7" xfId="31728"/>
    <cellStyle name="40% - Акцент1 2 7 7 2" xfId="31729"/>
    <cellStyle name="40% - Акцент1 2 7 8" xfId="31730"/>
    <cellStyle name="40% - Акцент1 2 7 9" xfId="31731"/>
    <cellStyle name="40% - Акцент1 2 8" xfId="31732"/>
    <cellStyle name="40% - Акцент1 2 8 10" xfId="31733"/>
    <cellStyle name="40% - Акцент1 2 8 11" xfId="31734"/>
    <cellStyle name="40% - Акцент1 2 8 12" xfId="31735"/>
    <cellStyle name="40% - Акцент1 2 8 13" xfId="31736"/>
    <cellStyle name="40% - Акцент1 2 8 2" xfId="31737"/>
    <cellStyle name="40% - Акцент1 2 8 2 10" xfId="31738"/>
    <cellStyle name="40% - Акцент1 2 8 2 2" xfId="31739"/>
    <cellStyle name="40% - Акцент1 2 8 2 2 2" xfId="31740"/>
    <cellStyle name="40% - Акцент1 2 8 2 2 2 2" xfId="31741"/>
    <cellStyle name="40% - Акцент1 2 8 2 2 2 2 2" xfId="31742"/>
    <cellStyle name="40% - Акцент1 2 8 2 2 2 3" xfId="31743"/>
    <cellStyle name="40% - Акцент1 2 8 2 2 2 4" xfId="31744"/>
    <cellStyle name="40% - Акцент1 2 8 2 2 2 5" xfId="31745"/>
    <cellStyle name="40% - Акцент1 2 8 2 2 2 6" xfId="31746"/>
    <cellStyle name="40% - Акцент1 2 8 2 2 2 7" xfId="31747"/>
    <cellStyle name="40% - Акцент1 2 8 2 2 3" xfId="31748"/>
    <cellStyle name="40% - Акцент1 2 8 2 2 3 2" xfId="31749"/>
    <cellStyle name="40% - Акцент1 2 8 2 2 4" xfId="31750"/>
    <cellStyle name="40% - Акцент1 2 8 2 2 5" xfId="31751"/>
    <cellStyle name="40% - Акцент1 2 8 2 2 6" xfId="31752"/>
    <cellStyle name="40% - Акцент1 2 8 2 2 7" xfId="31753"/>
    <cellStyle name="40% - Акцент1 2 8 2 2 8" xfId="31754"/>
    <cellStyle name="40% - Акцент1 2 8 2 2 9" xfId="31755"/>
    <cellStyle name="40% - Акцент1 2 8 2 3" xfId="31756"/>
    <cellStyle name="40% - Акцент1 2 8 2 3 2" xfId="31757"/>
    <cellStyle name="40% - Акцент1 2 8 2 3 2 2" xfId="31758"/>
    <cellStyle name="40% - Акцент1 2 8 2 3 3" xfId="31759"/>
    <cellStyle name="40% - Акцент1 2 8 2 3 4" xfId="31760"/>
    <cellStyle name="40% - Акцент1 2 8 2 3 5" xfId="31761"/>
    <cellStyle name="40% - Акцент1 2 8 2 3 6" xfId="31762"/>
    <cellStyle name="40% - Акцент1 2 8 2 3 7" xfId="31763"/>
    <cellStyle name="40% - Акцент1 2 8 2 4" xfId="31764"/>
    <cellStyle name="40% - Акцент1 2 8 2 4 2" xfId="31765"/>
    <cellStyle name="40% - Акцент1 2 8 2 5" xfId="31766"/>
    <cellStyle name="40% - Акцент1 2 8 2 6" xfId="31767"/>
    <cellStyle name="40% - Акцент1 2 8 2 7" xfId="31768"/>
    <cellStyle name="40% - Акцент1 2 8 2 8" xfId="31769"/>
    <cellStyle name="40% - Акцент1 2 8 2 9" xfId="31770"/>
    <cellStyle name="40% - Акцент1 2 8 3" xfId="31771"/>
    <cellStyle name="40% - Акцент1 2 8 3 10" xfId="31772"/>
    <cellStyle name="40% - Акцент1 2 8 3 2" xfId="31773"/>
    <cellStyle name="40% - Акцент1 2 8 3 2 2" xfId="31774"/>
    <cellStyle name="40% - Акцент1 2 8 3 2 2 2" xfId="31775"/>
    <cellStyle name="40% - Акцент1 2 8 3 2 2 2 2" xfId="31776"/>
    <cellStyle name="40% - Акцент1 2 8 3 2 2 3" xfId="31777"/>
    <cellStyle name="40% - Акцент1 2 8 3 2 2 4" xfId="31778"/>
    <cellStyle name="40% - Акцент1 2 8 3 2 2 5" xfId="31779"/>
    <cellStyle name="40% - Акцент1 2 8 3 2 2 6" xfId="31780"/>
    <cellStyle name="40% - Акцент1 2 8 3 2 2 7" xfId="31781"/>
    <cellStyle name="40% - Акцент1 2 8 3 2 3" xfId="31782"/>
    <cellStyle name="40% - Акцент1 2 8 3 2 3 2" xfId="31783"/>
    <cellStyle name="40% - Акцент1 2 8 3 2 4" xfId="31784"/>
    <cellStyle name="40% - Акцент1 2 8 3 2 5" xfId="31785"/>
    <cellStyle name="40% - Акцент1 2 8 3 2 6" xfId="31786"/>
    <cellStyle name="40% - Акцент1 2 8 3 2 7" xfId="31787"/>
    <cellStyle name="40% - Акцент1 2 8 3 2 8" xfId="31788"/>
    <cellStyle name="40% - Акцент1 2 8 3 2 9" xfId="31789"/>
    <cellStyle name="40% - Акцент1 2 8 3 3" xfId="31790"/>
    <cellStyle name="40% - Акцент1 2 8 3 3 2" xfId="31791"/>
    <cellStyle name="40% - Акцент1 2 8 3 3 2 2" xfId="31792"/>
    <cellStyle name="40% - Акцент1 2 8 3 3 3" xfId="31793"/>
    <cellStyle name="40% - Акцент1 2 8 3 3 4" xfId="31794"/>
    <cellStyle name="40% - Акцент1 2 8 3 3 5" xfId="31795"/>
    <cellStyle name="40% - Акцент1 2 8 3 3 6" xfId="31796"/>
    <cellStyle name="40% - Акцент1 2 8 3 3 7" xfId="31797"/>
    <cellStyle name="40% - Акцент1 2 8 3 4" xfId="31798"/>
    <cellStyle name="40% - Акцент1 2 8 3 4 2" xfId="31799"/>
    <cellStyle name="40% - Акцент1 2 8 3 5" xfId="31800"/>
    <cellStyle name="40% - Акцент1 2 8 3 6" xfId="31801"/>
    <cellStyle name="40% - Акцент1 2 8 3 7" xfId="31802"/>
    <cellStyle name="40% - Акцент1 2 8 3 8" xfId="31803"/>
    <cellStyle name="40% - Акцент1 2 8 3 9" xfId="31804"/>
    <cellStyle name="40% - Акцент1 2 8 4" xfId="31805"/>
    <cellStyle name="40% - Акцент1 2 8 4 2" xfId="31806"/>
    <cellStyle name="40% - Акцент1 2 8 4 2 2" xfId="31807"/>
    <cellStyle name="40% - Акцент1 2 8 4 2 2 2" xfId="31808"/>
    <cellStyle name="40% - Акцент1 2 8 4 2 3" xfId="31809"/>
    <cellStyle name="40% - Акцент1 2 8 4 2 4" xfId="31810"/>
    <cellStyle name="40% - Акцент1 2 8 4 2 5" xfId="31811"/>
    <cellStyle name="40% - Акцент1 2 8 4 2 6" xfId="31812"/>
    <cellStyle name="40% - Акцент1 2 8 4 2 7" xfId="31813"/>
    <cellStyle name="40% - Акцент1 2 8 4 3" xfId="31814"/>
    <cellStyle name="40% - Акцент1 2 8 4 3 2" xfId="31815"/>
    <cellStyle name="40% - Акцент1 2 8 4 4" xfId="31816"/>
    <cellStyle name="40% - Акцент1 2 8 4 5" xfId="31817"/>
    <cellStyle name="40% - Акцент1 2 8 4 6" xfId="31818"/>
    <cellStyle name="40% - Акцент1 2 8 4 7" xfId="31819"/>
    <cellStyle name="40% - Акцент1 2 8 4 8" xfId="31820"/>
    <cellStyle name="40% - Акцент1 2 8 4 9" xfId="31821"/>
    <cellStyle name="40% - Акцент1 2 8 5" xfId="31822"/>
    <cellStyle name="40% - Акцент1 2 8 5 2" xfId="31823"/>
    <cellStyle name="40% - Акцент1 2 8 5 2 2" xfId="31824"/>
    <cellStyle name="40% - Акцент1 2 8 5 2 2 2" xfId="31825"/>
    <cellStyle name="40% - Акцент1 2 8 5 2 3" xfId="31826"/>
    <cellStyle name="40% - Акцент1 2 8 5 2 4" xfId="31827"/>
    <cellStyle name="40% - Акцент1 2 8 5 2 5" xfId="31828"/>
    <cellStyle name="40% - Акцент1 2 8 5 2 6" xfId="31829"/>
    <cellStyle name="40% - Акцент1 2 8 5 2 7" xfId="31830"/>
    <cellStyle name="40% - Акцент1 2 8 5 3" xfId="31831"/>
    <cellStyle name="40% - Акцент1 2 8 5 3 2" xfId="31832"/>
    <cellStyle name="40% - Акцент1 2 8 5 4" xfId="31833"/>
    <cellStyle name="40% - Акцент1 2 8 5 5" xfId="31834"/>
    <cellStyle name="40% - Акцент1 2 8 5 6" xfId="31835"/>
    <cellStyle name="40% - Акцент1 2 8 5 7" xfId="31836"/>
    <cellStyle name="40% - Акцент1 2 8 5 8" xfId="31837"/>
    <cellStyle name="40% - Акцент1 2 8 5 9" xfId="31838"/>
    <cellStyle name="40% - Акцент1 2 8 6" xfId="31839"/>
    <cellStyle name="40% - Акцент1 2 8 6 2" xfId="31840"/>
    <cellStyle name="40% - Акцент1 2 8 6 2 2" xfId="31841"/>
    <cellStyle name="40% - Акцент1 2 8 6 3" xfId="31842"/>
    <cellStyle name="40% - Акцент1 2 8 6 4" xfId="31843"/>
    <cellStyle name="40% - Акцент1 2 8 6 5" xfId="31844"/>
    <cellStyle name="40% - Акцент1 2 8 6 6" xfId="31845"/>
    <cellStyle name="40% - Акцент1 2 8 6 7" xfId="31846"/>
    <cellStyle name="40% - Акцент1 2 8 7" xfId="31847"/>
    <cellStyle name="40% - Акцент1 2 8 7 2" xfId="31848"/>
    <cellStyle name="40% - Акцент1 2 8 8" xfId="31849"/>
    <cellStyle name="40% - Акцент1 2 8 9" xfId="31850"/>
    <cellStyle name="40% - Акцент1 2 9" xfId="31851"/>
    <cellStyle name="40% - Акцент1 2 9 10" xfId="31852"/>
    <cellStyle name="40% - Акцент1 2 9 2" xfId="31853"/>
    <cellStyle name="40% - Акцент1 2 9 2 2" xfId="31854"/>
    <cellStyle name="40% - Акцент1 2 9 2 2 2" xfId="31855"/>
    <cellStyle name="40% - Акцент1 2 9 2 2 2 2" xfId="31856"/>
    <cellStyle name="40% - Акцент1 2 9 2 2 3" xfId="31857"/>
    <cellStyle name="40% - Акцент1 2 9 2 2 4" xfId="31858"/>
    <cellStyle name="40% - Акцент1 2 9 2 2 5" xfId="31859"/>
    <cellStyle name="40% - Акцент1 2 9 2 2 6" xfId="31860"/>
    <cellStyle name="40% - Акцент1 2 9 2 2 7" xfId="31861"/>
    <cellStyle name="40% - Акцент1 2 9 2 3" xfId="31862"/>
    <cellStyle name="40% - Акцент1 2 9 2 3 2" xfId="31863"/>
    <cellStyle name="40% - Акцент1 2 9 2 4" xfId="31864"/>
    <cellStyle name="40% - Акцент1 2 9 2 5" xfId="31865"/>
    <cellStyle name="40% - Акцент1 2 9 2 6" xfId="31866"/>
    <cellStyle name="40% - Акцент1 2 9 2 7" xfId="31867"/>
    <cellStyle name="40% - Акцент1 2 9 2 8" xfId="31868"/>
    <cellStyle name="40% - Акцент1 2 9 2 9" xfId="31869"/>
    <cellStyle name="40% - Акцент1 2 9 3" xfId="31870"/>
    <cellStyle name="40% - Акцент1 2 9 3 2" xfId="31871"/>
    <cellStyle name="40% - Акцент1 2 9 3 2 2" xfId="31872"/>
    <cellStyle name="40% - Акцент1 2 9 3 3" xfId="31873"/>
    <cellStyle name="40% - Акцент1 2 9 3 4" xfId="31874"/>
    <cellStyle name="40% - Акцент1 2 9 3 5" xfId="31875"/>
    <cellStyle name="40% - Акцент1 2 9 3 6" xfId="31876"/>
    <cellStyle name="40% - Акцент1 2 9 3 7" xfId="31877"/>
    <cellStyle name="40% - Акцент1 2 9 4" xfId="31878"/>
    <cellStyle name="40% - Акцент1 2 9 4 2" xfId="31879"/>
    <cellStyle name="40% - Акцент1 2 9 5" xfId="31880"/>
    <cellStyle name="40% - Акцент1 2 9 6" xfId="31881"/>
    <cellStyle name="40% - Акцент1 2 9 7" xfId="31882"/>
    <cellStyle name="40% - Акцент1 2 9 8" xfId="31883"/>
    <cellStyle name="40% - Акцент1 2 9 9" xfId="31884"/>
    <cellStyle name="40% - Акцент1 3" xfId="31885"/>
    <cellStyle name="40% - Акцент1 3 2" xfId="31886"/>
    <cellStyle name="40% - Акцент1 3 2 2" xfId="31887"/>
    <cellStyle name="40% - Акцент1 3 2 2 10" xfId="31888"/>
    <cellStyle name="40% - Акцент1 3 2 2 11" xfId="31889"/>
    <cellStyle name="40% - Акцент1 3 2 2 2" xfId="31890"/>
    <cellStyle name="40% - Акцент1 3 2 2 2 10" xfId="31891"/>
    <cellStyle name="40% - Акцент1 3 2 2 2 2" xfId="31892"/>
    <cellStyle name="40% - Акцент1 3 2 2 2 2 2" xfId="31893"/>
    <cellStyle name="40% - Акцент1 3 2 2 2 2 2 2" xfId="31894"/>
    <cellStyle name="40% - Акцент1 3 2 2 2 2 2 3" xfId="31895"/>
    <cellStyle name="40% - Акцент1 3 2 2 2 2 3" xfId="31896"/>
    <cellStyle name="40% - Акцент1 3 2 2 2 2 4" xfId="31897"/>
    <cellStyle name="40% - Акцент1 3 2 2 2 2 5" xfId="31898"/>
    <cellStyle name="40% - Акцент1 3 2 2 2 2 6" xfId="31899"/>
    <cellStyle name="40% - Акцент1 3 2 2 2 2 7" xfId="31900"/>
    <cellStyle name="40% - Акцент1 3 2 2 2 3" xfId="31901"/>
    <cellStyle name="40% - Акцент1 3 2 2 2 3 2" xfId="31902"/>
    <cellStyle name="40% - Акцент1 3 2 2 2 3 2 2" xfId="31903"/>
    <cellStyle name="40% - Акцент1 3 2 2 2 3 2 3" xfId="31904"/>
    <cellStyle name="40% - Акцент1 3 2 2 2 3 3" xfId="31905"/>
    <cellStyle name="40% - Акцент1 3 2 2 2 3 4" xfId="31906"/>
    <cellStyle name="40% - Акцент1 3 2 2 2 3 5" xfId="31907"/>
    <cellStyle name="40% - Акцент1 3 2 2 2 3 6" xfId="31908"/>
    <cellStyle name="40% - Акцент1 3 2 2 2 3 7" xfId="31909"/>
    <cellStyle name="40% - Акцент1 3 2 2 2 4" xfId="31910"/>
    <cellStyle name="40% - Акцент1 3 2 2 2 4 2" xfId="31911"/>
    <cellStyle name="40% - Акцент1 3 2 2 2 4 3" xfId="31912"/>
    <cellStyle name="40% - Акцент1 3 2 2 2 5" xfId="31913"/>
    <cellStyle name="40% - Акцент1 3 2 2 2 6" xfId="31914"/>
    <cellStyle name="40% - Акцент1 3 2 2 2 7" xfId="31915"/>
    <cellStyle name="40% - Акцент1 3 2 2 2 8" xfId="31916"/>
    <cellStyle name="40% - Акцент1 3 2 2 2 9" xfId="31917"/>
    <cellStyle name="40% - Акцент1 3 2 2 3" xfId="31918"/>
    <cellStyle name="40% - Акцент1 3 2 2 3 2" xfId="31919"/>
    <cellStyle name="40% - Акцент1 3 2 2 3 2 2" xfId="31920"/>
    <cellStyle name="40% - Акцент1 3 2 2 3 2 3" xfId="31921"/>
    <cellStyle name="40% - Акцент1 3 2 2 3 3" xfId="31922"/>
    <cellStyle name="40% - Акцент1 3 2 2 3 4" xfId="31923"/>
    <cellStyle name="40% - Акцент1 3 2 2 3 5" xfId="31924"/>
    <cellStyle name="40% - Акцент1 3 2 2 3 6" xfId="31925"/>
    <cellStyle name="40% - Акцент1 3 2 2 3 7" xfId="31926"/>
    <cellStyle name="40% - Акцент1 3 2 2 4" xfId="31927"/>
    <cellStyle name="40% - Акцент1 3 2 2 4 2" xfId="31928"/>
    <cellStyle name="40% - Акцент1 3 2 2 4 2 2" xfId="31929"/>
    <cellStyle name="40% - Акцент1 3 2 2 4 2 3" xfId="31930"/>
    <cellStyle name="40% - Акцент1 3 2 2 4 3" xfId="31931"/>
    <cellStyle name="40% - Акцент1 3 2 2 4 4" xfId="31932"/>
    <cellStyle name="40% - Акцент1 3 2 2 4 5" xfId="31933"/>
    <cellStyle name="40% - Акцент1 3 2 2 4 6" xfId="31934"/>
    <cellStyle name="40% - Акцент1 3 2 2 4 7" xfId="31935"/>
    <cellStyle name="40% - Акцент1 3 2 2 5" xfId="31936"/>
    <cellStyle name="40% - Акцент1 3 2 2 5 2" xfId="31937"/>
    <cellStyle name="40% - Акцент1 3 2 2 5 3" xfId="31938"/>
    <cellStyle name="40% - Акцент1 3 2 2 6" xfId="31939"/>
    <cellStyle name="40% - Акцент1 3 2 2 7" xfId="31940"/>
    <cellStyle name="40% - Акцент1 3 2 2 8" xfId="31941"/>
    <cellStyle name="40% - Акцент1 3 2 2 9" xfId="31942"/>
    <cellStyle name="40% - Акцент1 3 2 3" xfId="31943"/>
    <cellStyle name="40% - Акцент1 3 2 3 10" xfId="31944"/>
    <cellStyle name="40% - Акцент1 3 2 3 11" xfId="31945"/>
    <cellStyle name="40% - Акцент1 3 2 3 2" xfId="31946"/>
    <cellStyle name="40% - Акцент1 3 2 3 2 2" xfId="31947"/>
    <cellStyle name="40% - Акцент1 3 2 3 2 2 2" xfId="31948"/>
    <cellStyle name="40% - Акцент1 3 2 3 2 2 2 2" xfId="31949"/>
    <cellStyle name="40% - Акцент1 3 2 3 2 2 3" xfId="31950"/>
    <cellStyle name="40% - Акцент1 3 2 3 2 2 4" xfId="31951"/>
    <cellStyle name="40% - Акцент1 3 2 3 2 2 5" xfId="31952"/>
    <cellStyle name="40% - Акцент1 3 2 3 2 2 6" xfId="31953"/>
    <cellStyle name="40% - Акцент1 3 2 3 2 2 7" xfId="31954"/>
    <cellStyle name="40% - Акцент1 3 2 3 2 3" xfId="31955"/>
    <cellStyle name="40% - Акцент1 3 2 3 2 3 2" xfId="31956"/>
    <cellStyle name="40% - Акцент1 3 2 3 2 4" xfId="31957"/>
    <cellStyle name="40% - Акцент1 3 2 3 2 5" xfId="31958"/>
    <cellStyle name="40% - Акцент1 3 2 3 2 6" xfId="31959"/>
    <cellStyle name="40% - Акцент1 3 2 3 2 7" xfId="31960"/>
    <cellStyle name="40% - Акцент1 3 2 3 2 8" xfId="31961"/>
    <cellStyle name="40% - Акцент1 3 2 3 2 9" xfId="31962"/>
    <cellStyle name="40% - Акцент1 3 2 3 3" xfId="31963"/>
    <cellStyle name="40% - Акцент1 3 2 3 3 2" xfId="31964"/>
    <cellStyle name="40% - Акцент1 3 2 3 3 2 2" xfId="31965"/>
    <cellStyle name="40% - Акцент1 3 2 3 3 2 3" xfId="31966"/>
    <cellStyle name="40% - Акцент1 3 2 3 3 3" xfId="31967"/>
    <cellStyle name="40% - Акцент1 3 2 3 3 4" xfId="31968"/>
    <cellStyle name="40% - Акцент1 3 2 3 3 5" xfId="31969"/>
    <cellStyle name="40% - Акцент1 3 2 3 3 6" xfId="31970"/>
    <cellStyle name="40% - Акцент1 3 2 3 3 7" xfId="31971"/>
    <cellStyle name="40% - Акцент1 3 2 3 4" xfId="31972"/>
    <cellStyle name="40% - Акцент1 3 2 3 4 2" xfId="31973"/>
    <cellStyle name="40% - Акцент1 3 2 3 4 2 2" xfId="31974"/>
    <cellStyle name="40% - Акцент1 3 2 3 4 2 3" xfId="31975"/>
    <cellStyle name="40% - Акцент1 3 2 3 4 3" xfId="31976"/>
    <cellStyle name="40% - Акцент1 3 2 3 4 4" xfId="31977"/>
    <cellStyle name="40% - Акцент1 3 2 3 4 5" xfId="31978"/>
    <cellStyle name="40% - Акцент1 3 2 3 4 6" xfId="31979"/>
    <cellStyle name="40% - Акцент1 3 2 3 4 7" xfId="31980"/>
    <cellStyle name="40% - Акцент1 3 2 3 5" xfId="31981"/>
    <cellStyle name="40% - Акцент1 3 2 3 5 2" xfId="31982"/>
    <cellStyle name="40% - Акцент1 3 2 3 5 3" xfId="31983"/>
    <cellStyle name="40% - Акцент1 3 2 3 6" xfId="31984"/>
    <cellStyle name="40% - Акцент1 3 2 3 7" xfId="31985"/>
    <cellStyle name="40% - Акцент1 3 2 3 8" xfId="31986"/>
    <cellStyle name="40% - Акцент1 3 2 3 9" xfId="31987"/>
    <cellStyle name="40% - Акцент1 3 2 4" xfId="31988"/>
    <cellStyle name="40% - Акцент1 3 2 4 2" xfId="31989"/>
    <cellStyle name="40% - Акцент1 3 2 4 2 2" xfId="31990"/>
    <cellStyle name="40% - Акцент1 3 2 4 2 2 2" xfId="31991"/>
    <cellStyle name="40% - Акцент1 3 2 4 2 3" xfId="31992"/>
    <cellStyle name="40% - Акцент1 3 2 4 2 4" xfId="31993"/>
    <cellStyle name="40% - Акцент1 3 2 4 2 5" xfId="31994"/>
    <cellStyle name="40% - Акцент1 3 2 4 2 6" xfId="31995"/>
    <cellStyle name="40% - Акцент1 3 2 4 2 7" xfId="31996"/>
    <cellStyle name="40% - Акцент1 3 2 4 3" xfId="31997"/>
    <cellStyle name="40% - Акцент1 3 2 4 3 2" xfId="31998"/>
    <cellStyle name="40% - Акцент1 3 2 4 4" xfId="31999"/>
    <cellStyle name="40% - Акцент1 3 2 4 5" xfId="32000"/>
    <cellStyle name="40% - Акцент1 3 2 4 6" xfId="32001"/>
    <cellStyle name="40% - Акцент1 3 2 4 7" xfId="32002"/>
    <cellStyle name="40% - Акцент1 3 2 4 8" xfId="32003"/>
    <cellStyle name="40% - Акцент1 3 2 4 9" xfId="32004"/>
    <cellStyle name="40% - Акцент1 3 2 5" xfId="32005"/>
    <cellStyle name="40% - Акцент1 3 2 6" xfId="32006"/>
    <cellStyle name="40% - Акцент1 3 2 6 2" xfId="32007"/>
    <cellStyle name="40% - Акцент1 3 2 6 2 2" xfId="32008"/>
    <cellStyle name="40% - Акцент1 3 2 6 2 3" xfId="32009"/>
    <cellStyle name="40% - Акцент1 3 2 6 3" xfId="32010"/>
    <cellStyle name="40% - Акцент1 3 2 6 4" xfId="32011"/>
    <cellStyle name="40% - Акцент1 3 2 6 5" xfId="32012"/>
    <cellStyle name="40% - Акцент1 3 2 6 6" xfId="32013"/>
    <cellStyle name="40% - Акцент1 3 2 6 7" xfId="32014"/>
    <cellStyle name="40% - Акцент1 3 2 7" xfId="32015"/>
    <cellStyle name="40% - Акцент1 3 2 8" xfId="32016"/>
    <cellStyle name="40% - Акцент1 3 3" xfId="32017"/>
    <cellStyle name="40% - Акцент1 3 3 10" xfId="32018"/>
    <cellStyle name="40% - Акцент1 3 3 11" xfId="32019"/>
    <cellStyle name="40% - Акцент1 3 3 2" xfId="32020"/>
    <cellStyle name="40% - Акцент1 3 3 2 10" xfId="32021"/>
    <cellStyle name="40% - Акцент1 3 3 2 2" xfId="32022"/>
    <cellStyle name="40% - Акцент1 3 3 2 2 2" xfId="32023"/>
    <cellStyle name="40% - Акцент1 3 3 2 2 2 2" xfId="32024"/>
    <cellStyle name="40% - Акцент1 3 3 2 2 2 3" xfId="32025"/>
    <cellStyle name="40% - Акцент1 3 3 2 2 3" xfId="32026"/>
    <cellStyle name="40% - Акцент1 3 3 2 2 4" xfId="32027"/>
    <cellStyle name="40% - Акцент1 3 3 2 2 5" xfId="32028"/>
    <cellStyle name="40% - Акцент1 3 3 2 2 6" xfId="32029"/>
    <cellStyle name="40% - Акцент1 3 3 2 2 7" xfId="32030"/>
    <cellStyle name="40% - Акцент1 3 3 2 3" xfId="32031"/>
    <cellStyle name="40% - Акцент1 3 3 2 3 2" xfId="32032"/>
    <cellStyle name="40% - Акцент1 3 3 2 3 2 2" xfId="32033"/>
    <cellStyle name="40% - Акцент1 3 3 2 3 2 3" xfId="32034"/>
    <cellStyle name="40% - Акцент1 3 3 2 3 3" xfId="32035"/>
    <cellStyle name="40% - Акцент1 3 3 2 3 4" xfId="32036"/>
    <cellStyle name="40% - Акцент1 3 3 2 3 5" xfId="32037"/>
    <cellStyle name="40% - Акцент1 3 3 2 3 6" xfId="32038"/>
    <cellStyle name="40% - Акцент1 3 3 2 3 7" xfId="32039"/>
    <cellStyle name="40% - Акцент1 3 3 2 4" xfId="32040"/>
    <cellStyle name="40% - Акцент1 3 3 2 4 2" xfId="32041"/>
    <cellStyle name="40% - Акцент1 3 3 2 4 3" xfId="32042"/>
    <cellStyle name="40% - Акцент1 3 3 2 5" xfId="32043"/>
    <cellStyle name="40% - Акцент1 3 3 2 6" xfId="32044"/>
    <cellStyle name="40% - Акцент1 3 3 2 7" xfId="32045"/>
    <cellStyle name="40% - Акцент1 3 3 2 8" xfId="32046"/>
    <cellStyle name="40% - Акцент1 3 3 2 9" xfId="32047"/>
    <cellStyle name="40% - Акцент1 3 3 3" xfId="32048"/>
    <cellStyle name="40% - Акцент1 3 3 3 2" xfId="32049"/>
    <cellStyle name="40% - Акцент1 3 3 3 2 2" xfId="32050"/>
    <cellStyle name="40% - Акцент1 3 3 3 2 3" xfId="32051"/>
    <cellStyle name="40% - Акцент1 3 3 3 3" xfId="32052"/>
    <cellStyle name="40% - Акцент1 3 3 3 4" xfId="32053"/>
    <cellStyle name="40% - Акцент1 3 3 3 5" xfId="32054"/>
    <cellStyle name="40% - Акцент1 3 3 3 6" xfId="32055"/>
    <cellStyle name="40% - Акцент1 3 3 3 7" xfId="32056"/>
    <cellStyle name="40% - Акцент1 3 3 4" xfId="32057"/>
    <cellStyle name="40% - Акцент1 3 3 4 2" xfId="32058"/>
    <cellStyle name="40% - Акцент1 3 3 4 2 2" xfId="32059"/>
    <cellStyle name="40% - Акцент1 3 3 4 2 3" xfId="32060"/>
    <cellStyle name="40% - Акцент1 3 3 4 3" xfId="32061"/>
    <cellStyle name="40% - Акцент1 3 3 4 4" xfId="32062"/>
    <cellStyle name="40% - Акцент1 3 3 4 5" xfId="32063"/>
    <cellStyle name="40% - Акцент1 3 3 4 6" xfId="32064"/>
    <cellStyle name="40% - Акцент1 3 3 4 7" xfId="32065"/>
    <cellStyle name="40% - Акцент1 3 3 5" xfId="32066"/>
    <cellStyle name="40% - Акцент1 3 3 5 2" xfId="32067"/>
    <cellStyle name="40% - Акцент1 3 3 5 3" xfId="32068"/>
    <cellStyle name="40% - Акцент1 3 3 6" xfId="32069"/>
    <cellStyle name="40% - Акцент1 3 3 7" xfId="32070"/>
    <cellStyle name="40% - Акцент1 3 3 8" xfId="32071"/>
    <cellStyle name="40% - Акцент1 3 3 9" xfId="32072"/>
    <cellStyle name="40% - Акцент1 3 4" xfId="32073"/>
    <cellStyle name="40% - Акцент1 3 4 10" xfId="32074"/>
    <cellStyle name="40% - Акцент1 3 4 11" xfId="32075"/>
    <cellStyle name="40% - Акцент1 3 4 2" xfId="32076"/>
    <cellStyle name="40% - Акцент1 3 4 2 2" xfId="32077"/>
    <cellStyle name="40% - Акцент1 3 4 2 2 2" xfId="32078"/>
    <cellStyle name="40% - Акцент1 3 4 2 2 2 2" xfId="32079"/>
    <cellStyle name="40% - Акцент1 3 4 2 2 3" xfId="32080"/>
    <cellStyle name="40% - Акцент1 3 4 2 2 4" xfId="32081"/>
    <cellStyle name="40% - Акцент1 3 4 2 2 5" xfId="32082"/>
    <cellStyle name="40% - Акцент1 3 4 2 2 6" xfId="32083"/>
    <cellStyle name="40% - Акцент1 3 4 2 2 7" xfId="32084"/>
    <cellStyle name="40% - Акцент1 3 4 2 3" xfId="32085"/>
    <cellStyle name="40% - Акцент1 3 4 2 3 2" xfId="32086"/>
    <cellStyle name="40% - Акцент1 3 4 2 4" xfId="32087"/>
    <cellStyle name="40% - Акцент1 3 4 2 5" xfId="32088"/>
    <cellStyle name="40% - Акцент1 3 4 2 6" xfId="32089"/>
    <cellStyle name="40% - Акцент1 3 4 2 7" xfId="32090"/>
    <cellStyle name="40% - Акцент1 3 4 2 8" xfId="32091"/>
    <cellStyle name="40% - Акцент1 3 4 2 9" xfId="32092"/>
    <cellStyle name="40% - Акцент1 3 4 3" xfId="32093"/>
    <cellStyle name="40% - Акцент1 3 4 3 2" xfId="32094"/>
    <cellStyle name="40% - Акцент1 3 4 3 2 2" xfId="32095"/>
    <cellStyle name="40% - Акцент1 3 4 3 2 3" xfId="32096"/>
    <cellStyle name="40% - Акцент1 3 4 3 3" xfId="32097"/>
    <cellStyle name="40% - Акцент1 3 4 3 4" xfId="32098"/>
    <cellStyle name="40% - Акцент1 3 4 3 5" xfId="32099"/>
    <cellStyle name="40% - Акцент1 3 4 3 6" xfId="32100"/>
    <cellStyle name="40% - Акцент1 3 4 3 7" xfId="32101"/>
    <cellStyle name="40% - Акцент1 3 4 4" xfId="32102"/>
    <cellStyle name="40% - Акцент1 3 4 4 2" xfId="32103"/>
    <cellStyle name="40% - Акцент1 3 4 4 2 2" xfId="32104"/>
    <cellStyle name="40% - Акцент1 3 4 4 2 3" xfId="32105"/>
    <cellStyle name="40% - Акцент1 3 4 4 3" xfId="32106"/>
    <cellStyle name="40% - Акцент1 3 4 4 4" xfId="32107"/>
    <cellStyle name="40% - Акцент1 3 4 4 5" xfId="32108"/>
    <cellStyle name="40% - Акцент1 3 4 4 6" xfId="32109"/>
    <cellStyle name="40% - Акцент1 3 4 4 7" xfId="32110"/>
    <cellStyle name="40% - Акцент1 3 4 5" xfId="32111"/>
    <cellStyle name="40% - Акцент1 3 4 5 2" xfId="32112"/>
    <cellStyle name="40% - Акцент1 3 4 5 3" xfId="32113"/>
    <cellStyle name="40% - Акцент1 3 4 6" xfId="32114"/>
    <cellStyle name="40% - Акцент1 3 4 7" xfId="32115"/>
    <cellStyle name="40% - Акцент1 3 4 8" xfId="32116"/>
    <cellStyle name="40% - Акцент1 3 4 9" xfId="32117"/>
    <cellStyle name="40% - Акцент1 3 5" xfId="32118"/>
    <cellStyle name="40% - Акцент1 3 5 2" xfId="32119"/>
    <cellStyle name="40% - Акцент1 3 5 2 2" xfId="32120"/>
    <cellStyle name="40% - Акцент1 3 5 2 2 2" xfId="32121"/>
    <cellStyle name="40% - Акцент1 3 5 2 3" xfId="32122"/>
    <cellStyle name="40% - Акцент1 3 5 2 4" xfId="32123"/>
    <cellStyle name="40% - Акцент1 3 5 2 5" xfId="32124"/>
    <cellStyle name="40% - Акцент1 3 5 2 6" xfId="32125"/>
    <cellStyle name="40% - Акцент1 3 5 2 7" xfId="32126"/>
    <cellStyle name="40% - Акцент1 3 5 3" xfId="32127"/>
    <cellStyle name="40% - Акцент1 3 5 3 2" xfId="32128"/>
    <cellStyle name="40% - Акцент1 3 5 4" xfId="32129"/>
    <cellStyle name="40% - Акцент1 3 5 5" xfId="32130"/>
    <cellStyle name="40% - Акцент1 3 5 6" xfId="32131"/>
    <cellStyle name="40% - Акцент1 3 5 7" xfId="32132"/>
    <cellStyle name="40% - Акцент1 3 5 8" xfId="32133"/>
    <cellStyle name="40% - Акцент1 3 5 9" xfId="32134"/>
    <cellStyle name="40% - Акцент1 3 6" xfId="32135"/>
    <cellStyle name="40% - Акцент1 3 7" xfId="32136"/>
    <cellStyle name="40% - Акцент1 3 7 2" xfId="32137"/>
    <cellStyle name="40% - Акцент1 3 7 2 2" xfId="32138"/>
    <cellStyle name="40% - Акцент1 3 7 2 3" xfId="32139"/>
    <cellStyle name="40% - Акцент1 3 7 3" xfId="32140"/>
    <cellStyle name="40% - Акцент1 3 7 4" xfId="32141"/>
    <cellStyle name="40% - Акцент1 3 7 5" xfId="32142"/>
    <cellStyle name="40% - Акцент1 3 7 6" xfId="32143"/>
    <cellStyle name="40% - Акцент1 3 7 7" xfId="32144"/>
    <cellStyle name="40% - Акцент1 3 8" xfId="32145"/>
    <cellStyle name="40% - Акцент1 3 8 2" xfId="32146"/>
    <cellStyle name="40% - Акцент1 3 8 2 2" xfId="32147"/>
    <cellStyle name="40% - Акцент1 3 8 3" xfId="32148"/>
    <cellStyle name="40% - Акцент1 3 8 4" xfId="32149"/>
    <cellStyle name="40% - Акцент1 3 8 5" xfId="32150"/>
    <cellStyle name="40% - Акцент1 3 8 6" xfId="32151"/>
    <cellStyle name="40% - Акцент1 3 8 7" xfId="32152"/>
    <cellStyle name="40% - Акцент1 3 9" xfId="32153"/>
    <cellStyle name="40% - Акцент1 4" xfId="32154"/>
    <cellStyle name="40% - Акцент1 4 2" xfId="32155"/>
    <cellStyle name="40% - Акцент1 4 2 10" xfId="32156"/>
    <cellStyle name="40% - Акцент1 4 2 11" xfId="32157"/>
    <cellStyle name="40% - Акцент1 4 2 12" xfId="32158"/>
    <cellStyle name="40% - Акцент1 4 2 2" xfId="32159"/>
    <cellStyle name="40% - Акцент1 4 2 2 10" xfId="32160"/>
    <cellStyle name="40% - Акцент1 4 2 2 11" xfId="32161"/>
    <cellStyle name="40% - Акцент1 4 2 2 2" xfId="32162"/>
    <cellStyle name="40% - Акцент1 4 2 2 2 2" xfId="32163"/>
    <cellStyle name="40% - Акцент1 4 2 2 2 2 2" xfId="32164"/>
    <cellStyle name="40% - Акцент1 4 2 2 2 2 3" xfId="32165"/>
    <cellStyle name="40% - Акцент1 4 2 2 2 2 4" xfId="32166"/>
    <cellStyle name="40% - Акцент1 4 2 2 2 3" xfId="32167"/>
    <cellStyle name="40% - Акцент1 4 2 2 2 4" xfId="32168"/>
    <cellStyle name="40% - Акцент1 4 2 2 2 5" xfId="32169"/>
    <cellStyle name="40% - Акцент1 4 2 2 2 6" xfId="32170"/>
    <cellStyle name="40% - Акцент1 4 2 2 2 7" xfId="32171"/>
    <cellStyle name="40% - Акцент1 4 2 2 2 8" xfId="32172"/>
    <cellStyle name="40% - Акцент1 4 2 2 3" xfId="32173"/>
    <cellStyle name="40% - Акцент1 4 2 2 3 2" xfId="32174"/>
    <cellStyle name="40% - Акцент1 4 2 2 3 2 2" xfId="32175"/>
    <cellStyle name="40% - Акцент1 4 2 2 3 2 3" xfId="32176"/>
    <cellStyle name="40% - Акцент1 4 2 2 3 3" xfId="32177"/>
    <cellStyle name="40% - Акцент1 4 2 2 3 4" xfId="32178"/>
    <cellStyle name="40% - Акцент1 4 2 2 3 5" xfId="32179"/>
    <cellStyle name="40% - Акцент1 4 2 2 3 6" xfId="32180"/>
    <cellStyle name="40% - Акцент1 4 2 2 3 7" xfId="32181"/>
    <cellStyle name="40% - Акцент1 4 2 2 4" xfId="32182"/>
    <cellStyle name="40% - Акцент1 4 2 2 4 2" xfId="32183"/>
    <cellStyle name="40% - Акцент1 4 2 2 4 2 2" xfId="32184"/>
    <cellStyle name="40% - Акцент1 4 2 2 4 2 3" xfId="32185"/>
    <cellStyle name="40% - Акцент1 4 2 2 4 3" xfId="32186"/>
    <cellStyle name="40% - Акцент1 4 2 2 4 4" xfId="32187"/>
    <cellStyle name="40% - Акцент1 4 2 2 4 5" xfId="32188"/>
    <cellStyle name="40% - Акцент1 4 2 2 4 6" xfId="32189"/>
    <cellStyle name="40% - Акцент1 4 2 2 4 7" xfId="32190"/>
    <cellStyle name="40% - Акцент1 4 2 2 5" xfId="32191"/>
    <cellStyle name="40% - Акцент1 4 2 2 5 2" xfId="32192"/>
    <cellStyle name="40% - Акцент1 4 2 2 5 3" xfId="32193"/>
    <cellStyle name="40% - Акцент1 4 2 2 6" xfId="32194"/>
    <cellStyle name="40% - Акцент1 4 2 2 7" xfId="32195"/>
    <cellStyle name="40% - Акцент1 4 2 2 8" xfId="32196"/>
    <cellStyle name="40% - Акцент1 4 2 2 9" xfId="32197"/>
    <cellStyle name="40% - Акцент1 4 2 3" xfId="32198"/>
    <cellStyle name="40% - Акцент1 4 2 3 2" xfId="32199"/>
    <cellStyle name="40% - Акцент1 4 2 3 2 2" xfId="32200"/>
    <cellStyle name="40% - Акцент1 4 2 3 2 3" xfId="32201"/>
    <cellStyle name="40% - Акцент1 4 2 3 2 4" xfId="32202"/>
    <cellStyle name="40% - Акцент1 4 2 3 3" xfId="32203"/>
    <cellStyle name="40% - Акцент1 4 2 3 4" xfId="32204"/>
    <cellStyle name="40% - Акцент1 4 2 3 5" xfId="32205"/>
    <cellStyle name="40% - Акцент1 4 2 3 6" xfId="32206"/>
    <cellStyle name="40% - Акцент1 4 2 3 7" xfId="32207"/>
    <cellStyle name="40% - Акцент1 4 2 3 8" xfId="32208"/>
    <cellStyle name="40% - Акцент1 4 2 4" xfId="32209"/>
    <cellStyle name="40% - Акцент1 4 2 4 2" xfId="32210"/>
    <cellStyle name="40% - Акцент1 4 2 4 2 2" xfId="32211"/>
    <cellStyle name="40% - Акцент1 4 2 4 2 3" xfId="32212"/>
    <cellStyle name="40% - Акцент1 4 2 4 3" xfId="32213"/>
    <cellStyle name="40% - Акцент1 4 2 4 4" xfId="32214"/>
    <cellStyle name="40% - Акцент1 4 2 4 5" xfId="32215"/>
    <cellStyle name="40% - Акцент1 4 2 4 6" xfId="32216"/>
    <cellStyle name="40% - Акцент1 4 2 4 7" xfId="32217"/>
    <cellStyle name="40% - Акцент1 4 2 5" xfId="32218"/>
    <cellStyle name="40% - Акцент1 4 2 5 2" xfId="32219"/>
    <cellStyle name="40% - Акцент1 4 2 5 2 2" xfId="32220"/>
    <cellStyle name="40% - Акцент1 4 2 5 2 3" xfId="32221"/>
    <cellStyle name="40% - Акцент1 4 2 5 3" xfId="32222"/>
    <cellStyle name="40% - Акцент1 4 2 5 4" xfId="32223"/>
    <cellStyle name="40% - Акцент1 4 2 5 5" xfId="32224"/>
    <cellStyle name="40% - Акцент1 4 2 5 6" xfId="32225"/>
    <cellStyle name="40% - Акцент1 4 2 5 7" xfId="32226"/>
    <cellStyle name="40% - Акцент1 4 2 6" xfId="32227"/>
    <cellStyle name="40% - Акцент1 4 2 6 2" xfId="32228"/>
    <cellStyle name="40% - Акцент1 4 2 6 3" xfId="32229"/>
    <cellStyle name="40% - Акцент1 4 2 7" xfId="32230"/>
    <cellStyle name="40% - Акцент1 4 2 8" xfId="32231"/>
    <cellStyle name="40% - Акцент1 4 2 9" xfId="32232"/>
    <cellStyle name="40% - Акцент1 4 3" xfId="32233"/>
    <cellStyle name="40% - Акцент1 4 3 10" xfId="32234"/>
    <cellStyle name="40% - Акцент1 4 3 11" xfId="32235"/>
    <cellStyle name="40% - Акцент1 4 3 2" xfId="32236"/>
    <cellStyle name="40% - Акцент1 4 3 2 10" xfId="32237"/>
    <cellStyle name="40% - Акцент1 4 3 2 2" xfId="32238"/>
    <cellStyle name="40% - Акцент1 4 3 2 2 2" xfId="32239"/>
    <cellStyle name="40% - Акцент1 4 3 2 2 2 2" xfId="32240"/>
    <cellStyle name="40% - Акцент1 4 3 2 2 2 3" xfId="32241"/>
    <cellStyle name="40% - Акцент1 4 3 2 2 3" xfId="32242"/>
    <cellStyle name="40% - Акцент1 4 3 2 2 4" xfId="32243"/>
    <cellStyle name="40% - Акцент1 4 3 2 2 5" xfId="32244"/>
    <cellStyle name="40% - Акцент1 4 3 2 2 6" xfId="32245"/>
    <cellStyle name="40% - Акцент1 4 3 2 2 7" xfId="32246"/>
    <cellStyle name="40% - Акцент1 4 3 2 3" xfId="32247"/>
    <cellStyle name="40% - Акцент1 4 3 2 3 2" xfId="32248"/>
    <cellStyle name="40% - Акцент1 4 3 2 3 2 2" xfId="32249"/>
    <cellStyle name="40% - Акцент1 4 3 2 3 2 3" xfId="32250"/>
    <cellStyle name="40% - Акцент1 4 3 2 3 3" xfId="32251"/>
    <cellStyle name="40% - Акцент1 4 3 2 3 4" xfId="32252"/>
    <cellStyle name="40% - Акцент1 4 3 2 3 5" xfId="32253"/>
    <cellStyle name="40% - Акцент1 4 3 2 3 6" xfId="32254"/>
    <cellStyle name="40% - Акцент1 4 3 2 3 7" xfId="32255"/>
    <cellStyle name="40% - Акцент1 4 3 2 4" xfId="32256"/>
    <cellStyle name="40% - Акцент1 4 3 2 4 2" xfId="32257"/>
    <cellStyle name="40% - Акцент1 4 3 2 4 3" xfId="32258"/>
    <cellStyle name="40% - Акцент1 4 3 2 5" xfId="32259"/>
    <cellStyle name="40% - Акцент1 4 3 2 6" xfId="32260"/>
    <cellStyle name="40% - Акцент1 4 3 2 7" xfId="32261"/>
    <cellStyle name="40% - Акцент1 4 3 2 8" xfId="32262"/>
    <cellStyle name="40% - Акцент1 4 3 2 9" xfId="32263"/>
    <cellStyle name="40% - Акцент1 4 3 3" xfId="32264"/>
    <cellStyle name="40% - Акцент1 4 3 3 2" xfId="32265"/>
    <cellStyle name="40% - Акцент1 4 3 3 2 2" xfId="32266"/>
    <cellStyle name="40% - Акцент1 4 3 3 2 3" xfId="32267"/>
    <cellStyle name="40% - Акцент1 4 3 3 3" xfId="32268"/>
    <cellStyle name="40% - Акцент1 4 3 3 4" xfId="32269"/>
    <cellStyle name="40% - Акцент1 4 3 3 5" xfId="32270"/>
    <cellStyle name="40% - Акцент1 4 3 3 6" xfId="32271"/>
    <cellStyle name="40% - Акцент1 4 3 3 7" xfId="32272"/>
    <cellStyle name="40% - Акцент1 4 3 4" xfId="32273"/>
    <cellStyle name="40% - Акцент1 4 3 4 2" xfId="32274"/>
    <cellStyle name="40% - Акцент1 4 3 4 2 2" xfId="32275"/>
    <cellStyle name="40% - Акцент1 4 3 4 2 3" xfId="32276"/>
    <cellStyle name="40% - Акцент1 4 3 4 3" xfId="32277"/>
    <cellStyle name="40% - Акцент1 4 3 4 4" xfId="32278"/>
    <cellStyle name="40% - Акцент1 4 3 4 5" xfId="32279"/>
    <cellStyle name="40% - Акцент1 4 3 4 6" xfId="32280"/>
    <cellStyle name="40% - Акцент1 4 3 4 7" xfId="32281"/>
    <cellStyle name="40% - Акцент1 4 3 5" xfId="32282"/>
    <cellStyle name="40% - Акцент1 4 3 5 2" xfId="32283"/>
    <cellStyle name="40% - Акцент1 4 3 5 3" xfId="32284"/>
    <cellStyle name="40% - Акцент1 4 3 6" xfId="32285"/>
    <cellStyle name="40% - Акцент1 4 3 7" xfId="32286"/>
    <cellStyle name="40% - Акцент1 4 3 8" xfId="32287"/>
    <cellStyle name="40% - Акцент1 4 3 9" xfId="32288"/>
    <cellStyle name="40% - Акцент1 4 4" xfId="32289"/>
    <cellStyle name="40% - Акцент1 4 4 10" xfId="32290"/>
    <cellStyle name="40% - Акцент1 4 4 11" xfId="32291"/>
    <cellStyle name="40% - Акцент1 4 4 2" xfId="32292"/>
    <cellStyle name="40% - Акцент1 4 4 2 2" xfId="32293"/>
    <cellStyle name="40% - Акцент1 4 4 2 2 2" xfId="32294"/>
    <cellStyle name="40% - Акцент1 4 4 2 2 2 2" xfId="32295"/>
    <cellStyle name="40% - Акцент1 4 4 2 2 3" xfId="32296"/>
    <cellStyle name="40% - Акцент1 4 4 2 2 4" xfId="32297"/>
    <cellStyle name="40% - Акцент1 4 4 2 2 5" xfId="32298"/>
    <cellStyle name="40% - Акцент1 4 4 2 2 6" xfId="32299"/>
    <cellStyle name="40% - Акцент1 4 4 2 2 7" xfId="32300"/>
    <cellStyle name="40% - Акцент1 4 4 2 3" xfId="32301"/>
    <cellStyle name="40% - Акцент1 4 4 2 3 2" xfId="32302"/>
    <cellStyle name="40% - Акцент1 4 4 2 4" xfId="32303"/>
    <cellStyle name="40% - Акцент1 4 4 2 5" xfId="32304"/>
    <cellStyle name="40% - Акцент1 4 4 2 6" xfId="32305"/>
    <cellStyle name="40% - Акцент1 4 4 2 7" xfId="32306"/>
    <cellStyle name="40% - Акцент1 4 4 2 8" xfId="32307"/>
    <cellStyle name="40% - Акцент1 4 4 2 9" xfId="32308"/>
    <cellStyle name="40% - Акцент1 4 4 3" xfId="32309"/>
    <cellStyle name="40% - Акцент1 4 4 3 2" xfId="32310"/>
    <cellStyle name="40% - Акцент1 4 4 3 2 2" xfId="32311"/>
    <cellStyle name="40% - Акцент1 4 4 3 2 3" xfId="32312"/>
    <cellStyle name="40% - Акцент1 4 4 3 3" xfId="32313"/>
    <cellStyle name="40% - Акцент1 4 4 3 4" xfId="32314"/>
    <cellStyle name="40% - Акцент1 4 4 3 5" xfId="32315"/>
    <cellStyle name="40% - Акцент1 4 4 3 6" xfId="32316"/>
    <cellStyle name="40% - Акцент1 4 4 3 7" xfId="32317"/>
    <cellStyle name="40% - Акцент1 4 4 4" xfId="32318"/>
    <cellStyle name="40% - Акцент1 4 4 4 2" xfId="32319"/>
    <cellStyle name="40% - Акцент1 4 4 4 2 2" xfId="32320"/>
    <cellStyle name="40% - Акцент1 4 4 4 2 3" xfId="32321"/>
    <cellStyle name="40% - Акцент1 4 4 4 3" xfId="32322"/>
    <cellStyle name="40% - Акцент1 4 4 4 4" xfId="32323"/>
    <cellStyle name="40% - Акцент1 4 4 4 5" xfId="32324"/>
    <cellStyle name="40% - Акцент1 4 4 4 6" xfId="32325"/>
    <cellStyle name="40% - Акцент1 4 4 4 7" xfId="32326"/>
    <cellStyle name="40% - Акцент1 4 4 5" xfId="32327"/>
    <cellStyle name="40% - Акцент1 4 4 5 2" xfId="32328"/>
    <cellStyle name="40% - Акцент1 4 4 5 3" xfId="32329"/>
    <cellStyle name="40% - Акцент1 4 4 6" xfId="32330"/>
    <cellStyle name="40% - Акцент1 4 4 7" xfId="32331"/>
    <cellStyle name="40% - Акцент1 4 4 8" xfId="32332"/>
    <cellStyle name="40% - Акцент1 4 4 9" xfId="32333"/>
    <cellStyle name="40% - Акцент1 4 5" xfId="32334"/>
    <cellStyle name="40% - Акцент1 4 5 2" xfId="32335"/>
    <cellStyle name="40% - Акцент1 4 5 2 2" xfId="32336"/>
    <cellStyle name="40% - Акцент1 4 5 2 2 2" xfId="32337"/>
    <cellStyle name="40% - Акцент1 4 5 2 3" xfId="32338"/>
    <cellStyle name="40% - Акцент1 4 5 2 4" xfId="32339"/>
    <cellStyle name="40% - Акцент1 4 5 2 5" xfId="32340"/>
    <cellStyle name="40% - Акцент1 4 5 2 6" xfId="32341"/>
    <cellStyle name="40% - Акцент1 4 5 2 7" xfId="32342"/>
    <cellStyle name="40% - Акцент1 4 5 3" xfId="32343"/>
    <cellStyle name="40% - Акцент1 4 5 3 2" xfId="32344"/>
    <cellStyle name="40% - Акцент1 4 5 4" xfId="32345"/>
    <cellStyle name="40% - Акцент1 4 5 5" xfId="32346"/>
    <cellStyle name="40% - Акцент1 4 5 6" xfId="32347"/>
    <cellStyle name="40% - Акцент1 4 5 7" xfId="32348"/>
    <cellStyle name="40% - Акцент1 4 5 8" xfId="32349"/>
    <cellStyle name="40% - Акцент1 4 5 9" xfId="32350"/>
    <cellStyle name="40% - Акцент1 4 6" xfId="32351"/>
    <cellStyle name="40% - Акцент1 4 7" xfId="32352"/>
    <cellStyle name="40% - Акцент1 4 7 2" xfId="32353"/>
    <cellStyle name="40% - Акцент1 4 7 2 2" xfId="32354"/>
    <cellStyle name="40% - Акцент1 4 7 2 3" xfId="32355"/>
    <cellStyle name="40% - Акцент1 4 7 3" xfId="32356"/>
    <cellStyle name="40% - Акцент1 4 7 4" xfId="32357"/>
    <cellStyle name="40% - Акцент1 4 7 5" xfId="32358"/>
    <cellStyle name="40% - Акцент1 4 7 6" xfId="32359"/>
    <cellStyle name="40% - Акцент1 4 7 7" xfId="32360"/>
    <cellStyle name="40% - Акцент1 4 8" xfId="32361"/>
    <cellStyle name="40% - Акцент1 4 8 2" xfId="32362"/>
    <cellStyle name="40% - Акцент1 4 8 2 2" xfId="32363"/>
    <cellStyle name="40% - Акцент1 4 8 3" xfId="32364"/>
    <cellStyle name="40% - Акцент1 4 8 4" xfId="32365"/>
    <cellStyle name="40% - Акцент1 4 8 5" xfId="32366"/>
    <cellStyle name="40% - Акцент1 4 8 6" xfId="32367"/>
    <cellStyle name="40% - Акцент1 4 8 7" xfId="32368"/>
    <cellStyle name="40% - Акцент1 4 9" xfId="32369"/>
    <cellStyle name="40% - Акцент1 5" xfId="32370"/>
    <cellStyle name="40% - Акцент1 5 2" xfId="32371"/>
    <cellStyle name="40% - Акцент1 5 3" xfId="32372"/>
    <cellStyle name="40% - Акцент1 5 3 2" xfId="32373"/>
    <cellStyle name="40% - Акцент1 5 3 2 2" xfId="32374"/>
    <cellStyle name="40% - Акцент1 5 3 2 3" xfId="32375"/>
    <cellStyle name="40% - Акцент1 5 3 3" xfId="32376"/>
    <cellStyle name="40% - Акцент1 5 3 4" xfId="32377"/>
    <cellStyle name="40% - Акцент1 5 3 5" xfId="32378"/>
    <cellStyle name="40% - Акцент1 5 3 6" xfId="32379"/>
    <cellStyle name="40% - Акцент1 5 3 7" xfId="32380"/>
    <cellStyle name="40% - Акцент1 5 4" xfId="32381"/>
    <cellStyle name="40% - Акцент1 5 4 2" xfId="32382"/>
    <cellStyle name="40% - Акцент1 5 4 2 2" xfId="32383"/>
    <cellStyle name="40% - Акцент1 5 4 3" xfId="32384"/>
    <cellStyle name="40% - Акцент1 5 4 4" xfId="32385"/>
    <cellStyle name="40% - Акцент1 5 4 5" xfId="32386"/>
    <cellStyle name="40% - Акцент1 5 4 6" xfId="32387"/>
    <cellStyle name="40% - Акцент1 5 4 7" xfId="32388"/>
    <cellStyle name="40% - Акцент1 5 5" xfId="32389"/>
    <cellStyle name="40% - Акцент1 6" xfId="32390"/>
    <cellStyle name="40% - Акцент1 6 2" xfId="32391"/>
    <cellStyle name="40% - Акцент1 6 2 2" xfId="32392"/>
    <cellStyle name="40% - Акцент1 6 3" xfId="32393"/>
    <cellStyle name="40% - Акцент1 6 4" xfId="32394"/>
    <cellStyle name="40% - Акцент1 6 5" xfId="32395"/>
    <cellStyle name="40% - Акцент1 6 6" xfId="32396"/>
    <cellStyle name="40% - Акцент1 6 7" xfId="32397"/>
    <cellStyle name="40% - Акцент1 7" xfId="32398"/>
    <cellStyle name="40% - Акцент1 8" xfId="32399"/>
    <cellStyle name="40% - Акцент1 9" xfId="32400"/>
    <cellStyle name="40% - Акцент2 2" xfId="32401"/>
    <cellStyle name="40% - Акцент2 2 10" xfId="32402"/>
    <cellStyle name="40% - Акцент2 2 10 10" xfId="32403"/>
    <cellStyle name="40% - Акцент2 2 10 2" xfId="32404"/>
    <cellStyle name="40% - Акцент2 2 10 2 2" xfId="32405"/>
    <cellStyle name="40% - Акцент2 2 10 2 2 2" xfId="32406"/>
    <cellStyle name="40% - Акцент2 2 10 2 2 2 2" xfId="32407"/>
    <cellStyle name="40% - Акцент2 2 10 2 2 3" xfId="32408"/>
    <cellStyle name="40% - Акцент2 2 10 2 2 4" xfId="32409"/>
    <cellStyle name="40% - Акцент2 2 10 2 2 5" xfId="32410"/>
    <cellStyle name="40% - Акцент2 2 10 2 2 6" xfId="32411"/>
    <cellStyle name="40% - Акцент2 2 10 2 2 7" xfId="32412"/>
    <cellStyle name="40% - Акцент2 2 10 2 3" xfId="32413"/>
    <cellStyle name="40% - Акцент2 2 10 2 3 2" xfId="32414"/>
    <cellStyle name="40% - Акцент2 2 10 2 4" xfId="32415"/>
    <cellStyle name="40% - Акцент2 2 10 2 5" xfId="32416"/>
    <cellStyle name="40% - Акцент2 2 10 2 6" xfId="32417"/>
    <cellStyle name="40% - Акцент2 2 10 2 7" xfId="32418"/>
    <cellStyle name="40% - Акцент2 2 10 2 8" xfId="32419"/>
    <cellStyle name="40% - Акцент2 2 10 2 9" xfId="32420"/>
    <cellStyle name="40% - Акцент2 2 10 3" xfId="32421"/>
    <cellStyle name="40% - Акцент2 2 10 3 2" xfId="32422"/>
    <cellStyle name="40% - Акцент2 2 10 3 2 2" xfId="32423"/>
    <cellStyle name="40% - Акцент2 2 10 3 3" xfId="32424"/>
    <cellStyle name="40% - Акцент2 2 10 3 4" xfId="32425"/>
    <cellStyle name="40% - Акцент2 2 10 3 5" xfId="32426"/>
    <cellStyle name="40% - Акцент2 2 10 3 6" xfId="32427"/>
    <cellStyle name="40% - Акцент2 2 10 3 7" xfId="32428"/>
    <cellStyle name="40% - Акцент2 2 10 4" xfId="32429"/>
    <cellStyle name="40% - Акцент2 2 10 4 2" xfId="32430"/>
    <cellStyle name="40% - Акцент2 2 10 5" xfId="32431"/>
    <cellStyle name="40% - Акцент2 2 10 6" xfId="32432"/>
    <cellStyle name="40% - Акцент2 2 10 7" xfId="32433"/>
    <cellStyle name="40% - Акцент2 2 10 8" xfId="32434"/>
    <cellStyle name="40% - Акцент2 2 10 9" xfId="32435"/>
    <cellStyle name="40% - Акцент2 2 11" xfId="32436"/>
    <cellStyle name="40% - Акцент2 2 11 2" xfId="32437"/>
    <cellStyle name="40% - Акцент2 2 11 2 2" xfId="32438"/>
    <cellStyle name="40% - Акцент2 2 11 2 2 2" xfId="32439"/>
    <cellStyle name="40% - Акцент2 2 11 2 3" xfId="32440"/>
    <cellStyle name="40% - Акцент2 2 11 2 4" xfId="32441"/>
    <cellStyle name="40% - Акцент2 2 11 2 5" xfId="32442"/>
    <cellStyle name="40% - Акцент2 2 11 2 6" xfId="32443"/>
    <cellStyle name="40% - Акцент2 2 11 2 7" xfId="32444"/>
    <cellStyle name="40% - Акцент2 2 11 3" xfId="32445"/>
    <cellStyle name="40% - Акцент2 2 11 3 2" xfId="32446"/>
    <cellStyle name="40% - Акцент2 2 11 4" xfId="32447"/>
    <cellStyle name="40% - Акцент2 2 11 5" xfId="32448"/>
    <cellStyle name="40% - Акцент2 2 11 6" xfId="32449"/>
    <cellStyle name="40% - Акцент2 2 11 7" xfId="32450"/>
    <cellStyle name="40% - Акцент2 2 11 8" xfId="32451"/>
    <cellStyle name="40% - Акцент2 2 11 9" xfId="32452"/>
    <cellStyle name="40% - Акцент2 2 12" xfId="32453"/>
    <cellStyle name="40% - Акцент2 2 12 2" xfId="32454"/>
    <cellStyle name="40% - Акцент2 2 12 2 2" xfId="32455"/>
    <cellStyle name="40% - Акцент2 2 12 2 2 2" xfId="32456"/>
    <cellStyle name="40% - Акцент2 2 12 2 3" xfId="32457"/>
    <cellStyle name="40% - Акцент2 2 12 2 4" xfId="32458"/>
    <cellStyle name="40% - Акцент2 2 12 2 5" xfId="32459"/>
    <cellStyle name="40% - Акцент2 2 12 2 6" xfId="32460"/>
    <cellStyle name="40% - Акцент2 2 12 2 7" xfId="32461"/>
    <cellStyle name="40% - Акцент2 2 12 3" xfId="32462"/>
    <cellStyle name="40% - Акцент2 2 12 3 2" xfId="32463"/>
    <cellStyle name="40% - Акцент2 2 12 4" xfId="32464"/>
    <cellStyle name="40% - Акцент2 2 12 5" xfId="32465"/>
    <cellStyle name="40% - Акцент2 2 12 6" xfId="32466"/>
    <cellStyle name="40% - Акцент2 2 12 7" xfId="32467"/>
    <cellStyle name="40% - Акцент2 2 12 8" xfId="32468"/>
    <cellStyle name="40% - Акцент2 2 12 9" xfId="32469"/>
    <cellStyle name="40% - Акцент2 2 13" xfId="32470"/>
    <cellStyle name="40% - Акцент2 2 13 2" xfId="32471"/>
    <cellStyle name="40% - Акцент2 2 13 2 2" xfId="32472"/>
    <cellStyle name="40% - Акцент2 2 13 2 2 2" xfId="32473"/>
    <cellStyle name="40% - Акцент2 2 13 2 3" xfId="32474"/>
    <cellStyle name="40% - Акцент2 2 13 2 4" xfId="32475"/>
    <cellStyle name="40% - Акцент2 2 13 2 5" xfId="32476"/>
    <cellStyle name="40% - Акцент2 2 13 2 6" xfId="32477"/>
    <cellStyle name="40% - Акцент2 2 13 2 7" xfId="32478"/>
    <cellStyle name="40% - Акцент2 2 13 3" xfId="32479"/>
    <cellStyle name="40% - Акцент2 2 13 3 2" xfId="32480"/>
    <cellStyle name="40% - Акцент2 2 13 4" xfId="32481"/>
    <cellStyle name="40% - Акцент2 2 13 5" xfId="32482"/>
    <cellStyle name="40% - Акцент2 2 13 6" xfId="32483"/>
    <cellStyle name="40% - Акцент2 2 13 7" xfId="32484"/>
    <cellStyle name="40% - Акцент2 2 13 8" xfId="32485"/>
    <cellStyle name="40% - Акцент2 2 13 9" xfId="32486"/>
    <cellStyle name="40% - Акцент2 2 14" xfId="32487"/>
    <cellStyle name="40% - Акцент2 2 14 2" xfId="32488"/>
    <cellStyle name="40% - Акцент2 2 14 2 2" xfId="32489"/>
    <cellStyle name="40% - Акцент2 2 14 2 2 2" xfId="32490"/>
    <cellStyle name="40% - Акцент2 2 14 2 3" xfId="32491"/>
    <cellStyle name="40% - Акцент2 2 14 2 4" xfId="32492"/>
    <cellStyle name="40% - Акцент2 2 14 2 5" xfId="32493"/>
    <cellStyle name="40% - Акцент2 2 14 2 6" xfId="32494"/>
    <cellStyle name="40% - Акцент2 2 14 2 7" xfId="32495"/>
    <cellStyle name="40% - Акцент2 2 14 3" xfId="32496"/>
    <cellStyle name="40% - Акцент2 2 14 3 2" xfId="32497"/>
    <cellStyle name="40% - Акцент2 2 14 4" xfId="32498"/>
    <cellStyle name="40% - Акцент2 2 14 5" xfId="32499"/>
    <cellStyle name="40% - Акцент2 2 14 6" xfId="32500"/>
    <cellStyle name="40% - Акцент2 2 14 7" xfId="32501"/>
    <cellStyle name="40% - Акцент2 2 14 8" xfId="32502"/>
    <cellStyle name="40% - Акцент2 2 14 9" xfId="32503"/>
    <cellStyle name="40% - Акцент2 2 15" xfId="32504"/>
    <cellStyle name="40% - Акцент2 2 15 2" xfId="32505"/>
    <cellStyle name="40% - Акцент2 2 15 2 2" xfId="32506"/>
    <cellStyle name="40% - Акцент2 2 15 2 3" xfId="32507"/>
    <cellStyle name="40% - Акцент2 2 15 3" xfId="32508"/>
    <cellStyle name="40% - Акцент2 2 15 4" xfId="32509"/>
    <cellStyle name="40% - Акцент2 2 15 5" xfId="32510"/>
    <cellStyle name="40% - Акцент2 2 15 6" xfId="32511"/>
    <cellStyle name="40% - Акцент2 2 15 7" xfId="32512"/>
    <cellStyle name="40% - Акцент2 2 16" xfId="32513"/>
    <cellStyle name="40% - Акцент2 2 16 2" xfId="32514"/>
    <cellStyle name="40% - Акцент2 2 16 2 2" xfId="32515"/>
    <cellStyle name="40% - Акцент2 2 16 3" xfId="32516"/>
    <cellStyle name="40% - Акцент2 2 16 3 2" xfId="32517"/>
    <cellStyle name="40% - Акцент2 2 16 4" xfId="32518"/>
    <cellStyle name="40% - Акцент2 2 16 5" xfId="32519"/>
    <cellStyle name="40% - Акцент2 2 16 6" xfId="32520"/>
    <cellStyle name="40% - Акцент2 2 16 7" xfId="32521"/>
    <cellStyle name="40% - Акцент2 2 17" xfId="32522"/>
    <cellStyle name="40% - Акцент2 2 17 2" xfId="32523"/>
    <cellStyle name="40% - Акцент2 2 18" xfId="32524"/>
    <cellStyle name="40% - Акцент2 2 18 2" xfId="32525"/>
    <cellStyle name="40% - Акцент2 2 19" xfId="32526"/>
    <cellStyle name="40% - Акцент2 2 2" xfId="32527"/>
    <cellStyle name="40% - Акцент2 2 2 10" xfId="32528"/>
    <cellStyle name="40% - Акцент2 2 2 10 2" xfId="32529"/>
    <cellStyle name="40% - Акцент2 2 2 10 2 2" xfId="32530"/>
    <cellStyle name="40% - Акцент2 2 2 10 2 2 2" xfId="32531"/>
    <cellStyle name="40% - Акцент2 2 2 10 2 3" xfId="32532"/>
    <cellStyle name="40% - Акцент2 2 2 10 2 4" xfId="32533"/>
    <cellStyle name="40% - Акцент2 2 2 10 2 5" xfId="32534"/>
    <cellStyle name="40% - Акцент2 2 2 10 2 6" xfId="32535"/>
    <cellStyle name="40% - Акцент2 2 2 10 2 7" xfId="32536"/>
    <cellStyle name="40% - Акцент2 2 2 10 3" xfId="32537"/>
    <cellStyle name="40% - Акцент2 2 2 10 3 2" xfId="32538"/>
    <cellStyle name="40% - Акцент2 2 2 10 4" xfId="32539"/>
    <cellStyle name="40% - Акцент2 2 2 10 5" xfId="32540"/>
    <cellStyle name="40% - Акцент2 2 2 10 6" xfId="32541"/>
    <cellStyle name="40% - Акцент2 2 2 10 7" xfId="32542"/>
    <cellStyle name="40% - Акцент2 2 2 10 8" xfId="32543"/>
    <cellStyle name="40% - Акцент2 2 2 10 9" xfId="32544"/>
    <cellStyle name="40% - Акцент2 2 2 11" xfId="32545"/>
    <cellStyle name="40% - Акцент2 2 2 11 2" xfId="32546"/>
    <cellStyle name="40% - Акцент2 2 2 11 2 2" xfId="32547"/>
    <cellStyle name="40% - Акцент2 2 2 11 2 2 2" xfId="32548"/>
    <cellStyle name="40% - Акцент2 2 2 11 2 3" xfId="32549"/>
    <cellStyle name="40% - Акцент2 2 2 11 2 4" xfId="32550"/>
    <cellStyle name="40% - Акцент2 2 2 11 2 5" xfId="32551"/>
    <cellStyle name="40% - Акцент2 2 2 11 2 6" xfId="32552"/>
    <cellStyle name="40% - Акцент2 2 2 11 2 7" xfId="32553"/>
    <cellStyle name="40% - Акцент2 2 2 11 3" xfId="32554"/>
    <cellStyle name="40% - Акцент2 2 2 11 3 2" xfId="32555"/>
    <cellStyle name="40% - Акцент2 2 2 11 4" xfId="32556"/>
    <cellStyle name="40% - Акцент2 2 2 11 5" xfId="32557"/>
    <cellStyle name="40% - Акцент2 2 2 11 6" xfId="32558"/>
    <cellStyle name="40% - Акцент2 2 2 11 7" xfId="32559"/>
    <cellStyle name="40% - Акцент2 2 2 11 8" xfId="32560"/>
    <cellStyle name="40% - Акцент2 2 2 11 9" xfId="32561"/>
    <cellStyle name="40% - Акцент2 2 2 12" xfId="32562"/>
    <cellStyle name="40% - Акцент2 2 2 12 2" xfId="32563"/>
    <cellStyle name="40% - Акцент2 2 2 12 2 2" xfId="32564"/>
    <cellStyle name="40% - Акцент2 2 2 12 2 2 2" xfId="32565"/>
    <cellStyle name="40% - Акцент2 2 2 12 2 3" xfId="32566"/>
    <cellStyle name="40% - Акцент2 2 2 12 2 4" xfId="32567"/>
    <cellStyle name="40% - Акцент2 2 2 12 2 5" xfId="32568"/>
    <cellStyle name="40% - Акцент2 2 2 12 2 6" xfId="32569"/>
    <cellStyle name="40% - Акцент2 2 2 12 2 7" xfId="32570"/>
    <cellStyle name="40% - Акцент2 2 2 12 3" xfId="32571"/>
    <cellStyle name="40% - Акцент2 2 2 12 3 2" xfId="32572"/>
    <cellStyle name="40% - Акцент2 2 2 12 4" xfId="32573"/>
    <cellStyle name="40% - Акцент2 2 2 12 5" xfId="32574"/>
    <cellStyle name="40% - Акцент2 2 2 12 6" xfId="32575"/>
    <cellStyle name="40% - Акцент2 2 2 12 7" xfId="32576"/>
    <cellStyle name="40% - Акцент2 2 2 12 8" xfId="32577"/>
    <cellStyle name="40% - Акцент2 2 2 12 9" xfId="32578"/>
    <cellStyle name="40% - Акцент2 2 2 13" xfId="32579"/>
    <cellStyle name="40% - Акцент2 2 2 13 2" xfId="32580"/>
    <cellStyle name="40% - Акцент2 2 2 13 2 2" xfId="32581"/>
    <cellStyle name="40% - Акцент2 2 2 13 2 2 2" xfId="32582"/>
    <cellStyle name="40% - Акцент2 2 2 13 2 3" xfId="32583"/>
    <cellStyle name="40% - Акцент2 2 2 13 2 4" xfId="32584"/>
    <cellStyle name="40% - Акцент2 2 2 13 2 5" xfId="32585"/>
    <cellStyle name="40% - Акцент2 2 2 13 2 6" xfId="32586"/>
    <cellStyle name="40% - Акцент2 2 2 13 2 7" xfId="32587"/>
    <cellStyle name="40% - Акцент2 2 2 13 3" xfId="32588"/>
    <cellStyle name="40% - Акцент2 2 2 13 3 2" xfId="32589"/>
    <cellStyle name="40% - Акцент2 2 2 13 4" xfId="32590"/>
    <cellStyle name="40% - Акцент2 2 2 13 5" xfId="32591"/>
    <cellStyle name="40% - Акцент2 2 2 13 6" xfId="32592"/>
    <cellStyle name="40% - Акцент2 2 2 13 7" xfId="32593"/>
    <cellStyle name="40% - Акцент2 2 2 13 8" xfId="32594"/>
    <cellStyle name="40% - Акцент2 2 2 13 9" xfId="32595"/>
    <cellStyle name="40% - Акцент2 2 2 14" xfId="32596"/>
    <cellStyle name="40% - Акцент2 2 2 14 2" xfId="32597"/>
    <cellStyle name="40% - Акцент2 2 2 14 2 2" xfId="32598"/>
    <cellStyle name="40% - Акцент2 2 2 14 2 3" xfId="32599"/>
    <cellStyle name="40% - Акцент2 2 2 14 3" xfId="32600"/>
    <cellStyle name="40% - Акцент2 2 2 14 4" xfId="32601"/>
    <cellStyle name="40% - Акцент2 2 2 14 5" xfId="32602"/>
    <cellStyle name="40% - Акцент2 2 2 14 6" xfId="32603"/>
    <cellStyle name="40% - Акцент2 2 2 14 7" xfId="32604"/>
    <cellStyle name="40% - Акцент2 2 2 15" xfId="32605"/>
    <cellStyle name="40% - Акцент2 2 2 15 2" xfId="32606"/>
    <cellStyle name="40% - Акцент2 2 2 15 2 2" xfId="32607"/>
    <cellStyle name="40% - Акцент2 2 2 15 2 3" xfId="32608"/>
    <cellStyle name="40% - Акцент2 2 2 15 3" xfId="32609"/>
    <cellStyle name="40% - Акцент2 2 2 15 4" xfId="32610"/>
    <cellStyle name="40% - Акцент2 2 2 15 5" xfId="32611"/>
    <cellStyle name="40% - Акцент2 2 2 15 6" xfId="32612"/>
    <cellStyle name="40% - Акцент2 2 2 15 7" xfId="32613"/>
    <cellStyle name="40% - Акцент2 2 2 16" xfId="32614"/>
    <cellStyle name="40% - Акцент2 2 2 16 2" xfId="32615"/>
    <cellStyle name="40% - Акцент2 2 2 16 3" xfId="32616"/>
    <cellStyle name="40% - Акцент2 2 2 17" xfId="32617"/>
    <cellStyle name="40% - Акцент2 2 2 18" xfId="32618"/>
    <cellStyle name="40% - Акцент2 2 2 19" xfId="32619"/>
    <cellStyle name="40% - Акцент2 2 2 2" xfId="32620"/>
    <cellStyle name="40% - Акцент2 2 2 2 10" xfId="32621"/>
    <cellStyle name="40% - Акцент2 2 2 2 10 2" xfId="32622"/>
    <cellStyle name="40% - Акцент2 2 2 2 10 2 2" xfId="32623"/>
    <cellStyle name="40% - Акцент2 2 2 2 10 2 2 2" xfId="32624"/>
    <cellStyle name="40% - Акцент2 2 2 2 10 2 3" xfId="32625"/>
    <cellStyle name="40% - Акцент2 2 2 2 10 2 4" xfId="32626"/>
    <cellStyle name="40% - Акцент2 2 2 2 10 2 5" xfId="32627"/>
    <cellStyle name="40% - Акцент2 2 2 2 10 2 6" xfId="32628"/>
    <cellStyle name="40% - Акцент2 2 2 2 10 2 7" xfId="32629"/>
    <cellStyle name="40% - Акцент2 2 2 2 10 3" xfId="32630"/>
    <cellStyle name="40% - Акцент2 2 2 2 10 3 2" xfId="32631"/>
    <cellStyle name="40% - Акцент2 2 2 2 10 4" xfId="32632"/>
    <cellStyle name="40% - Акцент2 2 2 2 10 5" xfId="32633"/>
    <cellStyle name="40% - Акцент2 2 2 2 10 6" xfId="32634"/>
    <cellStyle name="40% - Акцент2 2 2 2 10 7" xfId="32635"/>
    <cellStyle name="40% - Акцент2 2 2 2 10 8" xfId="32636"/>
    <cellStyle name="40% - Акцент2 2 2 2 10 9" xfId="32637"/>
    <cellStyle name="40% - Акцент2 2 2 2 11" xfId="32638"/>
    <cellStyle name="40% - Акцент2 2 2 2 11 2" xfId="32639"/>
    <cellStyle name="40% - Акцент2 2 2 2 11 2 2" xfId="32640"/>
    <cellStyle name="40% - Акцент2 2 2 2 11 2 3" xfId="32641"/>
    <cellStyle name="40% - Акцент2 2 2 2 11 3" xfId="32642"/>
    <cellStyle name="40% - Акцент2 2 2 2 11 4" xfId="32643"/>
    <cellStyle name="40% - Акцент2 2 2 2 11 5" xfId="32644"/>
    <cellStyle name="40% - Акцент2 2 2 2 11 6" xfId="32645"/>
    <cellStyle name="40% - Акцент2 2 2 2 11 7" xfId="32646"/>
    <cellStyle name="40% - Акцент2 2 2 2 12" xfId="32647"/>
    <cellStyle name="40% - Акцент2 2 2 2 12 2" xfId="32648"/>
    <cellStyle name="40% - Акцент2 2 2 2 12 2 2" xfId="32649"/>
    <cellStyle name="40% - Акцент2 2 2 2 12 2 3" xfId="32650"/>
    <cellStyle name="40% - Акцент2 2 2 2 12 3" xfId="32651"/>
    <cellStyle name="40% - Акцент2 2 2 2 12 4" xfId="32652"/>
    <cellStyle name="40% - Акцент2 2 2 2 12 5" xfId="32653"/>
    <cellStyle name="40% - Акцент2 2 2 2 12 6" xfId="32654"/>
    <cellStyle name="40% - Акцент2 2 2 2 12 7" xfId="32655"/>
    <cellStyle name="40% - Акцент2 2 2 2 13" xfId="32656"/>
    <cellStyle name="40% - Акцент2 2 2 2 13 2" xfId="32657"/>
    <cellStyle name="40% - Акцент2 2 2 2 13 3" xfId="32658"/>
    <cellStyle name="40% - Акцент2 2 2 2 14" xfId="32659"/>
    <cellStyle name="40% - Акцент2 2 2 2 15" xfId="32660"/>
    <cellStyle name="40% - Акцент2 2 2 2 16" xfId="32661"/>
    <cellStyle name="40% - Акцент2 2 2 2 17" xfId="32662"/>
    <cellStyle name="40% - Акцент2 2 2 2 18" xfId="32663"/>
    <cellStyle name="40% - Акцент2 2 2 2 19" xfId="32664"/>
    <cellStyle name="40% - Акцент2 2 2 2 2" xfId="32665"/>
    <cellStyle name="40% - Акцент2 2 2 2 2 10" xfId="32666"/>
    <cellStyle name="40% - Акцент2 2 2 2 2 11" xfId="32667"/>
    <cellStyle name="40% - Акцент2 2 2 2 2 12" xfId="32668"/>
    <cellStyle name="40% - Акцент2 2 2 2 2 13" xfId="32669"/>
    <cellStyle name="40% - Акцент2 2 2 2 2 14" xfId="32670"/>
    <cellStyle name="40% - Акцент2 2 2 2 2 15" xfId="32671"/>
    <cellStyle name="40% - Акцент2 2 2 2 2 2" xfId="32672"/>
    <cellStyle name="40% - Акцент2 2 2 2 2 2 10" xfId="32673"/>
    <cellStyle name="40% - Акцент2 2 2 2 2 2 2" xfId="32674"/>
    <cellStyle name="40% - Акцент2 2 2 2 2 2 2 2" xfId="32675"/>
    <cellStyle name="40% - Акцент2 2 2 2 2 2 2 2 2" xfId="32676"/>
    <cellStyle name="40% - Акцент2 2 2 2 2 2 2 2 2 2" xfId="32677"/>
    <cellStyle name="40% - Акцент2 2 2 2 2 2 2 2 3" xfId="32678"/>
    <cellStyle name="40% - Акцент2 2 2 2 2 2 2 2 4" xfId="32679"/>
    <cellStyle name="40% - Акцент2 2 2 2 2 2 2 2 5" xfId="32680"/>
    <cellStyle name="40% - Акцент2 2 2 2 2 2 2 2 6" xfId="32681"/>
    <cellStyle name="40% - Акцент2 2 2 2 2 2 2 2 7" xfId="32682"/>
    <cellStyle name="40% - Акцент2 2 2 2 2 2 2 3" xfId="32683"/>
    <cellStyle name="40% - Акцент2 2 2 2 2 2 2 3 2" xfId="32684"/>
    <cellStyle name="40% - Акцент2 2 2 2 2 2 2 4" xfId="32685"/>
    <cellStyle name="40% - Акцент2 2 2 2 2 2 2 5" xfId="32686"/>
    <cellStyle name="40% - Акцент2 2 2 2 2 2 2 6" xfId="32687"/>
    <cellStyle name="40% - Акцент2 2 2 2 2 2 2 7" xfId="32688"/>
    <cellStyle name="40% - Акцент2 2 2 2 2 2 2 8" xfId="32689"/>
    <cellStyle name="40% - Акцент2 2 2 2 2 2 2 9" xfId="32690"/>
    <cellStyle name="40% - Акцент2 2 2 2 2 2 3" xfId="32691"/>
    <cellStyle name="40% - Акцент2 2 2 2 2 2 3 2" xfId="32692"/>
    <cellStyle name="40% - Акцент2 2 2 2 2 2 3 2 2" xfId="32693"/>
    <cellStyle name="40% - Акцент2 2 2 2 2 2 3 3" xfId="32694"/>
    <cellStyle name="40% - Акцент2 2 2 2 2 2 3 4" xfId="32695"/>
    <cellStyle name="40% - Акцент2 2 2 2 2 2 3 5" xfId="32696"/>
    <cellStyle name="40% - Акцент2 2 2 2 2 2 3 6" xfId="32697"/>
    <cellStyle name="40% - Акцент2 2 2 2 2 2 3 7" xfId="32698"/>
    <cellStyle name="40% - Акцент2 2 2 2 2 2 4" xfId="32699"/>
    <cellStyle name="40% - Акцент2 2 2 2 2 2 4 2" xfId="32700"/>
    <cellStyle name="40% - Акцент2 2 2 2 2 2 5" xfId="32701"/>
    <cellStyle name="40% - Акцент2 2 2 2 2 2 6" xfId="32702"/>
    <cellStyle name="40% - Акцент2 2 2 2 2 2 7" xfId="32703"/>
    <cellStyle name="40% - Акцент2 2 2 2 2 2 8" xfId="32704"/>
    <cellStyle name="40% - Акцент2 2 2 2 2 2 9" xfId="32705"/>
    <cellStyle name="40% - Акцент2 2 2 2 2 3" xfId="32706"/>
    <cellStyle name="40% - Акцент2 2 2 2 2 3 10" xfId="32707"/>
    <cellStyle name="40% - Акцент2 2 2 2 2 3 2" xfId="32708"/>
    <cellStyle name="40% - Акцент2 2 2 2 2 3 2 2" xfId="32709"/>
    <cellStyle name="40% - Акцент2 2 2 2 2 3 2 2 2" xfId="32710"/>
    <cellStyle name="40% - Акцент2 2 2 2 2 3 2 2 2 2" xfId="32711"/>
    <cellStyle name="40% - Акцент2 2 2 2 2 3 2 2 3" xfId="32712"/>
    <cellStyle name="40% - Акцент2 2 2 2 2 3 2 2 4" xfId="32713"/>
    <cellStyle name="40% - Акцент2 2 2 2 2 3 2 2 5" xfId="32714"/>
    <cellStyle name="40% - Акцент2 2 2 2 2 3 2 2 6" xfId="32715"/>
    <cellStyle name="40% - Акцент2 2 2 2 2 3 2 2 7" xfId="32716"/>
    <cellStyle name="40% - Акцент2 2 2 2 2 3 2 3" xfId="32717"/>
    <cellStyle name="40% - Акцент2 2 2 2 2 3 2 3 2" xfId="32718"/>
    <cellStyle name="40% - Акцент2 2 2 2 2 3 2 4" xfId="32719"/>
    <cellStyle name="40% - Акцент2 2 2 2 2 3 2 5" xfId="32720"/>
    <cellStyle name="40% - Акцент2 2 2 2 2 3 2 6" xfId="32721"/>
    <cellStyle name="40% - Акцент2 2 2 2 2 3 2 7" xfId="32722"/>
    <cellStyle name="40% - Акцент2 2 2 2 2 3 2 8" xfId="32723"/>
    <cellStyle name="40% - Акцент2 2 2 2 2 3 2 9" xfId="32724"/>
    <cellStyle name="40% - Акцент2 2 2 2 2 3 3" xfId="32725"/>
    <cellStyle name="40% - Акцент2 2 2 2 2 3 3 2" xfId="32726"/>
    <cellStyle name="40% - Акцент2 2 2 2 2 3 3 2 2" xfId="32727"/>
    <cellStyle name="40% - Акцент2 2 2 2 2 3 3 3" xfId="32728"/>
    <cellStyle name="40% - Акцент2 2 2 2 2 3 3 4" xfId="32729"/>
    <cellStyle name="40% - Акцент2 2 2 2 2 3 3 5" xfId="32730"/>
    <cellStyle name="40% - Акцент2 2 2 2 2 3 3 6" xfId="32731"/>
    <cellStyle name="40% - Акцент2 2 2 2 2 3 3 7" xfId="32732"/>
    <cellStyle name="40% - Акцент2 2 2 2 2 3 4" xfId="32733"/>
    <cellStyle name="40% - Акцент2 2 2 2 2 3 4 2" xfId="32734"/>
    <cellStyle name="40% - Акцент2 2 2 2 2 3 5" xfId="32735"/>
    <cellStyle name="40% - Акцент2 2 2 2 2 3 6" xfId="32736"/>
    <cellStyle name="40% - Акцент2 2 2 2 2 3 7" xfId="32737"/>
    <cellStyle name="40% - Акцент2 2 2 2 2 3 8" xfId="32738"/>
    <cellStyle name="40% - Акцент2 2 2 2 2 3 9" xfId="32739"/>
    <cellStyle name="40% - Акцент2 2 2 2 2 4" xfId="32740"/>
    <cellStyle name="40% - Акцент2 2 2 2 2 4 10" xfId="32741"/>
    <cellStyle name="40% - Акцент2 2 2 2 2 4 2" xfId="32742"/>
    <cellStyle name="40% - Акцент2 2 2 2 2 4 2 2" xfId="32743"/>
    <cellStyle name="40% - Акцент2 2 2 2 2 4 2 2 2" xfId="32744"/>
    <cellStyle name="40% - Акцент2 2 2 2 2 4 2 2 2 2" xfId="32745"/>
    <cellStyle name="40% - Акцент2 2 2 2 2 4 2 2 3" xfId="32746"/>
    <cellStyle name="40% - Акцент2 2 2 2 2 4 2 2 4" xfId="32747"/>
    <cellStyle name="40% - Акцент2 2 2 2 2 4 2 2 5" xfId="32748"/>
    <cellStyle name="40% - Акцент2 2 2 2 2 4 2 2 6" xfId="32749"/>
    <cellStyle name="40% - Акцент2 2 2 2 2 4 2 2 7" xfId="32750"/>
    <cellStyle name="40% - Акцент2 2 2 2 2 4 2 3" xfId="32751"/>
    <cellStyle name="40% - Акцент2 2 2 2 2 4 2 3 2" xfId="32752"/>
    <cellStyle name="40% - Акцент2 2 2 2 2 4 2 4" xfId="32753"/>
    <cellStyle name="40% - Акцент2 2 2 2 2 4 2 5" xfId="32754"/>
    <cellStyle name="40% - Акцент2 2 2 2 2 4 2 6" xfId="32755"/>
    <cellStyle name="40% - Акцент2 2 2 2 2 4 2 7" xfId="32756"/>
    <cellStyle name="40% - Акцент2 2 2 2 2 4 2 8" xfId="32757"/>
    <cellStyle name="40% - Акцент2 2 2 2 2 4 2 9" xfId="32758"/>
    <cellStyle name="40% - Акцент2 2 2 2 2 4 3" xfId="32759"/>
    <cellStyle name="40% - Акцент2 2 2 2 2 4 3 2" xfId="32760"/>
    <cellStyle name="40% - Акцент2 2 2 2 2 4 3 2 2" xfId="32761"/>
    <cellStyle name="40% - Акцент2 2 2 2 2 4 3 3" xfId="32762"/>
    <cellStyle name="40% - Акцент2 2 2 2 2 4 3 4" xfId="32763"/>
    <cellStyle name="40% - Акцент2 2 2 2 2 4 3 5" xfId="32764"/>
    <cellStyle name="40% - Акцент2 2 2 2 2 4 3 6" xfId="32765"/>
    <cellStyle name="40% - Акцент2 2 2 2 2 4 3 7" xfId="32766"/>
    <cellStyle name="40% - Акцент2 2 2 2 2 4 4" xfId="32767"/>
    <cellStyle name="40% - Акцент2 2 2 2 2 4 4 2" xfId="32768"/>
    <cellStyle name="40% - Акцент2 2 2 2 2 4 5" xfId="32769"/>
    <cellStyle name="40% - Акцент2 2 2 2 2 4 6" xfId="32770"/>
    <cellStyle name="40% - Акцент2 2 2 2 2 4 7" xfId="32771"/>
    <cellStyle name="40% - Акцент2 2 2 2 2 4 8" xfId="32772"/>
    <cellStyle name="40% - Акцент2 2 2 2 2 4 9" xfId="32773"/>
    <cellStyle name="40% - Акцент2 2 2 2 2 5" xfId="32774"/>
    <cellStyle name="40% - Акцент2 2 2 2 2 5 2" xfId="32775"/>
    <cellStyle name="40% - Акцент2 2 2 2 2 5 2 2" xfId="32776"/>
    <cellStyle name="40% - Акцент2 2 2 2 2 5 2 2 2" xfId="32777"/>
    <cellStyle name="40% - Акцент2 2 2 2 2 5 2 3" xfId="32778"/>
    <cellStyle name="40% - Акцент2 2 2 2 2 5 2 4" xfId="32779"/>
    <cellStyle name="40% - Акцент2 2 2 2 2 5 2 5" xfId="32780"/>
    <cellStyle name="40% - Акцент2 2 2 2 2 5 2 6" xfId="32781"/>
    <cellStyle name="40% - Акцент2 2 2 2 2 5 2 7" xfId="32782"/>
    <cellStyle name="40% - Акцент2 2 2 2 2 5 3" xfId="32783"/>
    <cellStyle name="40% - Акцент2 2 2 2 2 5 3 2" xfId="32784"/>
    <cellStyle name="40% - Акцент2 2 2 2 2 5 4" xfId="32785"/>
    <cellStyle name="40% - Акцент2 2 2 2 2 5 5" xfId="32786"/>
    <cellStyle name="40% - Акцент2 2 2 2 2 5 6" xfId="32787"/>
    <cellStyle name="40% - Акцент2 2 2 2 2 5 7" xfId="32788"/>
    <cellStyle name="40% - Акцент2 2 2 2 2 5 8" xfId="32789"/>
    <cellStyle name="40% - Акцент2 2 2 2 2 5 9" xfId="32790"/>
    <cellStyle name="40% - Акцент2 2 2 2 2 6" xfId="32791"/>
    <cellStyle name="40% - Акцент2 2 2 2 2 6 2" xfId="32792"/>
    <cellStyle name="40% - Акцент2 2 2 2 2 6 2 2" xfId="32793"/>
    <cellStyle name="40% - Акцент2 2 2 2 2 6 2 2 2" xfId="32794"/>
    <cellStyle name="40% - Акцент2 2 2 2 2 6 2 3" xfId="32795"/>
    <cellStyle name="40% - Акцент2 2 2 2 2 6 2 4" xfId="32796"/>
    <cellStyle name="40% - Акцент2 2 2 2 2 6 2 5" xfId="32797"/>
    <cellStyle name="40% - Акцент2 2 2 2 2 6 2 6" xfId="32798"/>
    <cellStyle name="40% - Акцент2 2 2 2 2 6 2 7" xfId="32799"/>
    <cellStyle name="40% - Акцент2 2 2 2 2 6 3" xfId="32800"/>
    <cellStyle name="40% - Акцент2 2 2 2 2 6 3 2" xfId="32801"/>
    <cellStyle name="40% - Акцент2 2 2 2 2 6 4" xfId="32802"/>
    <cellStyle name="40% - Акцент2 2 2 2 2 6 5" xfId="32803"/>
    <cellStyle name="40% - Акцент2 2 2 2 2 6 6" xfId="32804"/>
    <cellStyle name="40% - Акцент2 2 2 2 2 6 7" xfId="32805"/>
    <cellStyle name="40% - Акцент2 2 2 2 2 6 8" xfId="32806"/>
    <cellStyle name="40% - Акцент2 2 2 2 2 6 9" xfId="32807"/>
    <cellStyle name="40% - Акцент2 2 2 2 2 7" xfId="32808"/>
    <cellStyle name="40% - Акцент2 2 2 2 2 7 2" xfId="32809"/>
    <cellStyle name="40% - Акцент2 2 2 2 2 7 2 2" xfId="32810"/>
    <cellStyle name="40% - Акцент2 2 2 2 2 7 2 3" xfId="32811"/>
    <cellStyle name="40% - Акцент2 2 2 2 2 7 3" xfId="32812"/>
    <cellStyle name="40% - Акцент2 2 2 2 2 7 4" xfId="32813"/>
    <cellStyle name="40% - Акцент2 2 2 2 2 7 5" xfId="32814"/>
    <cellStyle name="40% - Акцент2 2 2 2 2 7 6" xfId="32815"/>
    <cellStyle name="40% - Акцент2 2 2 2 2 7 7" xfId="32816"/>
    <cellStyle name="40% - Акцент2 2 2 2 2 8" xfId="32817"/>
    <cellStyle name="40% - Акцент2 2 2 2 2 8 2" xfId="32818"/>
    <cellStyle name="40% - Акцент2 2 2 2 2 8 2 2" xfId="32819"/>
    <cellStyle name="40% - Акцент2 2 2 2 2 8 2 3" xfId="32820"/>
    <cellStyle name="40% - Акцент2 2 2 2 2 8 3" xfId="32821"/>
    <cellStyle name="40% - Акцент2 2 2 2 2 8 4" xfId="32822"/>
    <cellStyle name="40% - Акцент2 2 2 2 2 8 5" xfId="32823"/>
    <cellStyle name="40% - Акцент2 2 2 2 2 8 6" xfId="32824"/>
    <cellStyle name="40% - Акцент2 2 2 2 2 8 7" xfId="32825"/>
    <cellStyle name="40% - Акцент2 2 2 2 2 9" xfId="32826"/>
    <cellStyle name="40% - Акцент2 2 2 2 2 9 2" xfId="32827"/>
    <cellStyle name="40% - Акцент2 2 2 2 2 9 3" xfId="32828"/>
    <cellStyle name="40% - Акцент2 2 2 2 3" xfId="32829"/>
    <cellStyle name="40% - Акцент2 2 2 2 3 10" xfId="32830"/>
    <cellStyle name="40% - Акцент2 2 2 2 3 11" xfId="32831"/>
    <cellStyle name="40% - Акцент2 2 2 2 3 12" xfId="32832"/>
    <cellStyle name="40% - Акцент2 2 2 2 3 13" xfId="32833"/>
    <cellStyle name="40% - Акцент2 2 2 2 3 2" xfId="32834"/>
    <cellStyle name="40% - Акцент2 2 2 2 3 2 10" xfId="32835"/>
    <cellStyle name="40% - Акцент2 2 2 2 3 2 2" xfId="32836"/>
    <cellStyle name="40% - Акцент2 2 2 2 3 2 2 2" xfId="32837"/>
    <cellStyle name="40% - Акцент2 2 2 2 3 2 2 2 2" xfId="32838"/>
    <cellStyle name="40% - Акцент2 2 2 2 3 2 2 2 2 2" xfId="32839"/>
    <cellStyle name="40% - Акцент2 2 2 2 3 2 2 2 3" xfId="32840"/>
    <cellStyle name="40% - Акцент2 2 2 2 3 2 2 2 4" xfId="32841"/>
    <cellStyle name="40% - Акцент2 2 2 2 3 2 2 2 5" xfId="32842"/>
    <cellStyle name="40% - Акцент2 2 2 2 3 2 2 2 6" xfId="32843"/>
    <cellStyle name="40% - Акцент2 2 2 2 3 2 2 2 7" xfId="32844"/>
    <cellStyle name="40% - Акцент2 2 2 2 3 2 2 3" xfId="32845"/>
    <cellStyle name="40% - Акцент2 2 2 2 3 2 2 3 2" xfId="32846"/>
    <cellStyle name="40% - Акцент2 2 2 2 3 2 2 4" xfId="32847"/>
    <cellStyle name="40% - Акцент2 2 2 2 3 2 2 5" xfId="32848"/>
    <cellStyle name="40% - Акцент2 2 2 2 3 2 2 6" xfId="32849"/>
    <cellStyle name="40% - Акцент2 2 2 2 3 2 2 7" xfId="32850"/>
    <cellStyle name="40% - Акцент2 2 2 2 3 2 2 8" xfId="32851"/>
    <cellStyle name="40% - Акцент2 2 2 2 3 2 2 9" xfId="32852"/>
    <cellStyle name="40% - Акцент2 2 2 2 3 2 3" xfId="32853"/>
    <cellStyle name="40% - Акцент2 2 2 2 3 2 3 2" xfId="32854"/>
    <cellStyle name="40% - Акцент2 2 2 2 3 2 3 2 2" xfId="32855"/>
    <cellStyle name="40% - Акцент2 2 2 2 3 2 3 3" xfId="32856"/>
    <cellStyle name="40% - Акцент2 2 2 2 3 2 3 4" xfId="32857"/>
    <cellStyle name="40% - Акцент2 2 2 2 3 2 3 5" xfId="32858"/>
    <cellStyle name="40% - Акцент2 2 2 2 3 2 3 6" xfId="32859"/>
    <cellStyle name="40% - Акцент2 2 2 2 3 2 3 7" xfId="32860"/>
    <cellStyle name="40% - Акцент2 2 2 2 3 2 4" xfId="32861"/>
    <cellStyle name="40% - Акцент2 2 2 2 3 2 4 2" xfId="32862"/>
    <cellStyle name="40% - Акцент2 2 2 2 3 2 5" xfId="32863"/>
    <cellStyle name="40% - Акцент2 2 2 2 3 2 6" xfId="32864"/>
    <cellStyle name="40% - Акцент2 2 2 2 3 2 7" xfId="32865"/>
    <cellStyle name="40% - Акцент2 2 2 2 3 2 8" xfId="32866"/>
    <cellStyle name="40% - Акцент2 2 2 2 3 2 9" xfId="32867"/>
    <cellStyle name="40% - Акцент2 2 2 2 3 3" xfId="32868"/>
    <cellStyle name="40% - Акцент2 2 2 2 3 3 10" xfId="32869"/>
    <cellStyle name="40% - Акцент2 2 2 2 3 3 2" xfId="32870"/>
    <cellStyle name="40% - Акцент2 2 2 2 3 3 2 2" xfId="32871"/>
    <cellStyle name="40% - Акцент2 2 2 2 3 3 2 2 2" xfId="32872"/>
    <cellStyle name="40% - Акцент2 2 2 2 3 3 2 2 2 2" xfId="32873"/>
    <cellStyle name="40% - Акцент2 2 2 2 3 3 2 2 3" xfId="32874"/>
    <cellStyle name="40% - Акцент2 2 2 2 3 3 2 2 4" xfId="32875"/>
    <cellStyle name="40% - Акцент2 2 2 2 3 3 2 2 5" xfId="32876"/>
    <cellStyle name="40% - Акцент2 2 2 2 3 3 2 2 6" xfId="32877"/>
    <cellStyle name="40% - Акцент2 2 2 2 3 3 2 2 7" xfId="32878"/>
    <cellStyle name="40% - Акцент2 2 2 2 3 3 2 3" xfId="32879"/>
    <cellStyle name="40% - Акцент2 2 2 2 3 3 2 3 2" xfId="32880"/>
    <cellStyle name="40% - Акцент2 2 2 2 3 3 2 4" xfId="32881"/>
    <cellStyle name="40% - Акцент2 2 2 2 3 3 2 5" xfId="32882"/>
    <cellStyle name="40% - Акцент2 2 2 2 3 3 2 6" xfId="32883"/>
    <cellStyle name="40% - Акцент2 2 2 2 3 3 2 7" xfId="32884"/>
    <cellStyle name="40% - Акцент2 2 2 2 3 3 2 8" xfId="32885"/>
    <cellStyle name="40% - Акцент2 2 2 2 3 3 2 9" xfId="32886"/>
    <cellStyle name="40% - Акцент2 2 2 2 3 3 3" xfId="32887"/>
    <cellStyle name="40% - Акцент2 2 2 2 3 3 3 2" xfId="32888"/>
    <cellStyle name="40% - Акцент2 2 2 2 3 3 3 2 2" xfId="32889"/>
    <cellStyle name="40% - Акцент2 2 2 2 3 3 3 3" xfId="32890"/>
    <cellStyle name="40% - Акцент2 2 2 2 3 3 3 4" xfId="32891"/>
    <cellStyle name="40% - Акцент2 2 2 2 3 3 3 5" xfId="32892"/>
    <cellStyle name="40% - Акцент2 2 2 2 3 3 3 6" xfId="32893"/>
    <cellStyle name="40% - Акцент2 2 2 2 3 3 3 7" xfId="32894"/>
    <cellStyle name="40% - Акцент2 2 2 2 3 3 4" xfId="32895"/>
    <cellStyle name="40% - Акцент2 2 2 2 3 3 4 2" xfId="32896"/>
    <cellStyle name="40% - Акцент2 2 2 2 3 3 5" xfId="32897"/>
    <cellStyle name="40% - Акцент2 2 2 2 3 3 6" xfId="32898"/>
    <cellStyle name="40% - Акцент2 2 2 2 3 3 7" xfId="32899"/>
    <cellStyle name="40% - Акцент2 2 2 2 3 3 8" xfId="32900"/>
    <cellStyle name="40% - Акцент2 2 2 2 3 3 9" xfId="32901"/>
    <cellStyle name="40% - Акцент2 2 2 2 3 4" xfId="32902"/>
    <cellStyle name="40% - Акцент2 2 2 2 3 4 2" xfId="32903"/>
    <cellStyle name="40% - Акцент2 2 2 2 3 4 2 2" xfId="32904"/>
    <cellStyle name="40% - Акцент2 2 2 2 3 4 2 2 2" xfId="32905"/>
    <cellStyle name="40% - Акцент2 2 2 2 3 4 2 3" xfId="32906"/>
    <cellStyle name="40% - Акцент2 2 2 2 3 4 2 4" xfId="32907"/>
    <cellStyle name="40% - Акцент2 2 2 2 3 4 2 5" xfId="32908"/>
    <cellStyle name="40% - Акцент2 2 2 2 3 4 2 6" xfId="32909"/>
    <cellStyle name="40% - Акцент2 2 2 2 3 4 2 7" xfId="32910"/>
    <cellStyle name="40% - Акцент2 2 2 2 3 4 3" xfId="32911"/>
    <cellStyle name="40% - Акцент2 2 2 2 3 4 3 2" xfId="32912"/>
    <cellStyle name="40% - Акцент2 2 2 2 3 4 4" xfId="32913"/>
    <cellStyle name="40% - Акцент2 2 2 2 3 4 5" xfId="32914"/>
    <cellStyle name="40% - Акцент2 2 2 2 3 4 6" xfId="32915"/>
    <cellStyle name="40% - Акцент2 2 2 2 3 4 7" xfId="32916"/>
    <cellStyle name="40% - Акцент2 2 2 2 3 4 8" xfId="32917"/>
    <cellStyle name="40% - Акцент2 2 2 2 3 4 9" xfId="32918"/>
    <cellStyle name="40% - Акцент2 2 2 2 3 5" xfId="32919"/>
    <cellStyle name="40% - Акцент2 2 2 2 3 5 2" xfId="32920"/>
    <cellStyle name="40% - Акцент2 2 2 2 3 5 2 2" xfId="32921"/>
    <cellStyle name="40% - Акцент2 2 2 2 3 5 2 2 2" xfId="32922"/>
    <cellStyle name="40% - Акцент2 2 2 2 3 5 2 3" xfId="32923"/>
    <cellStyle name="40% - Акцент2 2 2 2 3 5 2 4" xfId="32924"/>
    <cellStyle name="40% - Акцент2 2 2 2 3 5 2 5" xfId="32925"/>
    <cellStyle name="40% - Акцент2 2 2 2 3 5 2 6" xfId="32926"/>
    <cellStyle name="40% - Акцент2 2 2 2 3 5 2 7" xfId="32927"/>
    <cellStyle name="40% - Акцент2 2 2 2 3 5 3" xfId="32928"/>
    <cellStyle name="40% - Акцент2 2 2 2 3 5 3 2" xfId="32929"/>
    <cellStyle name="40% - Акцент2 2 2 2 3 5 4" xfId="32930"/>
    <cellStyle name="40% - Акцент2 2 2 2 3 5 5" xfId="32931"/>
    <cellStyle name="40% - Акцент2 2 2 2 3 5 6" xfId="32932"/>
    <cellStyle name="40% - Акцент2 2 2 2 3 5 7" xfId="32933"/>
    <cellStyle name="40% - Акцент2 2 2 2 3 5 8" xfId="32934"/>
    <cellStyle name="40% - Акцент2 2 2 2 3 5 9" xfId="32935"/>
    <cellStyle name="40% - Акцент2 2 2 2 3 6" xfId="32936"/>
    <cellStyle name="40% - Акцент2 2 2 2 3 6 2" xfId="32937"/>
    <cellStyle name="40% - Акцент2 2 2 2 3 6 2 2" xfId="32938"/>
    <cellStyle name="40% - Акцент2 2 2 2 3 6 3" xfId="32939"/>
    <cellStyle name="40% - Акцент2 2 2 2 3 6 4" xfId="32940"/>
    <cellStyle name="40% - Акцент2 2 2 2 3 6 5" xfId="32941"/>
    <cellStyle name="40% - Акцент2 2 2 2 3 6 6" xfId="32942"/>
    <cellStyle name="40% - Акцент2 2 2 2 3 6 7" xfId="32943"/>
    <cellStyle name="40% - Акцент2 2 2 2 3 7" xfId="32944"/>
    <cellStyle name="40% - Акцент2 2 2 2 3 7 2" xfId="32945"/>
    <cellStyle name="40% - Акцент2 2 2 2 3 8" xfId="32946"/>
    <cellStyle name="40% - Акцент2 2 2 2 3 9" xfId="32947"/>
    <cellStyle name="40% - Акцент2 2 2 2 4" xfId="32948"/>
    <cellStyle name="40% - Акцент2 2 2 2 4 10" xfId="32949"/>
    <cellStyle name="40% - Акцент2 2 2 2 4 11" xfId="32950"/>
    <cellStyle name="40% - Акцент2 2 2 2 4 12" xfId="32951"/>
    <cellStyle name="40% - Акцент2 2 2 2 4 13" xfId="32952"/>
    <cellStyle name="40% - Акцент2 2 2 2 4 2" xfId="32953"/>
    <cellStyle name="40% - Акцент2 2 2 2 4 2 10" xfId="32954"/>
    <cellStyle name="40% - Акцент2 2 2 2 4 2 2" xfId="32955"/>
    <cellStyle name="40% - Акцент2 2 2 2 4 2 2 2" xfId="32956"/>
    <cellStyle name="40% - Акцент2 2 2 2 4 2 2 2 2" xfId="32957"/>
    <cellStyle name="40% - Акцент2 2 2 2 4 2 2 2 2 2" xfId="32958"/>
    <cellStyle name="40% - Акцент2 2 2 2 4 2 2 2 3" xfId="32959"/>
    <cellStyle name="40% - Акцент2 2 2 2 4 2 2 2 4" xfId="32960"/>
    <cellStyle name="40% - Акцент2 2 2 2 4 2 2 2 5" xfId="32961"/>
    <cellStyle name="40% - Акцент2 2 2 2 4 2 2 2 6" xfId="32962"/>
    <cellStyle name="40% - Акцент2 2 2 2 4 2 2 2 7" xfId="32963"/>
    <cellStyle name="40% - Акцент2 2 2 2 4 2 2 3" xfId="32964"/>
    <cellStyle name="40% - Акцент2 2 2 2 4 2 2 3 2" xfId="32965"/>
    <cellStyle name="40% - Акцент2 2 2 2 4 2 2 4" xfId="32966"/>
    <cellStyle name="40% - Акцент2 2 2 2 4 2 2 5" xfId="32967"/>
    <cellStyle name="40% - Акцент2 2 2 2 4 2 2 6" xfId="32968"/>
    <cellStyle name="40% - Акцент2 2 2 2 4 2 2 7" xfId="32969"/>
    <cellStyle name="40% - Акцент2 2 2 2 4 2 2 8" xfId="32970"/>
    <cellStyle name="40% - Акцент2 2 2 2 4 2 2 9" xfId="32971"/>
    <cellStyle name="40% - Акцент2 2 2 2 4 2 3" xfId="32972"/>
    <cellStyle name="40% - Акцент2 2 2 2 4 2 3 2" xfId="32973"/>
    <cellStyle name="40% - Акцент2 2 2 2 4 2 3 2 2" xfId="32974"/>
    <cellStyle name="40% - Акцент2 2 2 2 4 2 3 3" xfId="32975"/>
    <cellStyle name="40% - Акцент2 2 2 2 4 2 3 4" xfId="32976"/>
    <cellStyle name="40% - Акцент2 2 2 2 4 2 3 5" xfId="32977"/>
    <cellStyle name="40% - Акцент2 2 2 2 4 2 3 6" xfId="32978"/>
    <cellStyle name="40% - Акцент2 2 2 2 4 2 3 7" xfId="32979"/>
    <cellStyle name="40% - Акцент2 2 2 2 4 2 4" xfId="32980"/>
    <cellStyle name="40% - Акцент2 2 2 2 4 2 4 2" xfId="32981"/>
    <cellStyle name="40% - Акцент2 2 2 2 4 2 5" xfId="32982"/>
    <cellStyle name="40% - Акцент2 2 2 2 4 2 6" xfId="32983"/>
    <cellStyle name="40% - Акцент2 2 2 2 4 2 7" xfId="32984"/>
    <cellStyle name="40% - Акцент2 2 2 2 4 2 8" xfId="32985"/>
    <cellStyle name="40% - Акцент2 2 2 2 4 2 9" xfId="32986"/>
    <cellStyle name="40% - Акцент2 2 2 2 4 3" xfId="32987"/>
    <cellStyle name="40% - Акцент2 2 2 2 4 3 10" xfId="32988"/>
    <cellStyle name="40% - Акцент2 2 2 2 4 3 2" xfId="32989"/>
    <cellStyle name="40% - Акцент2 2 2 2 4 3 2 2" xfId="32990"/>
    <cellStyle name="40% - Акцент2 2 2 2 4 3 2 2 2" xfId="32991"/>
    <cellStyle name="40% - Акцент2 2 2 2 4 3 2 2 2 2" xfId="32992"/>
    <cellStyle name="40% - Акцент2 2 2 2 4 3 2 2 3" xfId="32993"/>
    <cellStyle name="40% - Акцент2 2 2 2 4 3 2 2 4" xfId="32994"/>
    <cellStyle name="40% - Акцент2 2 2 2 4 3 2 2 5" xfId="32995"/>
    <cellStyle name="40% - Акцент2 2 2 2 4 3 2 2 6" xfId="32996"/>
    <cellStyle name="40% - Акцент2 2 2 2 4 3 2 2 7" xfId="32997"/>
    <cellStyle name="40% - Акцент2 2 2 2 4 3 2 3" xfId="32998"/>
    <cellStyle name="40% - Акцент2 2 2 2 4 3 2 3 2" xfId="32999"/>
    <cellStyle name="40% - Акцент2 2 2 2 4 3 2 4" xfId="33000"/>
    <cellStyle name="40% - Акцент2 2 2 2 4 3 2 5" xfId="33001"/>
    <cellStyle name="40% - Акцент2 2 2 2 4 3 2 6" xfId="33002"/>
    <cellStyle name="40% - Акцент2 2 2 2 4 3 2 7" xfId="33003"/>
    <cellStyle name="40% - Акцент2 2 2 2 4 3 2 8" xfId="33004"/>
    <cellStyle name="40% - Акцент2 2 2 2 4 3 2 9" xfId="33005"/>
    <cellStyle name="40% - Акцент2 2 2 2 4 3 3" xfId="33006"/>
    <cellStyle name="40% - Акцент2 2 2 2 4 3 3 2" xfId="33007"/>
    <cellStyle name="40% - Акцент2 2 2 2 4 3 3 2 2" xfId="33008"/>
    <cellStyle name="40% - Акцент2 2 2 2 4 3 3 3" xfId="33009"/>
    <cellStyle name="40% - Акцент2 2 2 2 4 3 3 4" xfId="33010"/>
    <cellStyle name="40% - Акцент2 2 2 2 4 3 3 5" xfId="33011"/>
    <cellStyle name="40% - Акцент2 2 2 2 4 3 3 6" xfId="33012"/>
    <cellStyle name="40% - Акцент2 2 2 2 4 3 3 7" xfId="33013"/>
    <cellStyle name="40% - Акцент2 2 2 2 4 3 4" xfId="33014"/>
    <cellStyle name="40% - Акцент2 2 2 2 4 3 4 2" xfId="33015"/>
    <cellStyle name="40% - Акцент2 2 2 2 4 3 5" xfId="33016"/>
    <cellStyle name="40% - Акцент2 2 2 2 4 3 6" xfId="33017"/>
    <cellStyle name="40% - Акцент2 2 2 2 4 3 7" xfId="33018"/>
    <cellStyle name="40% - Акцент2 2 2 2 4 3 8" xfId="33019"/>
    <cellStyle name="40% - Акцент2 2 2 2 4 3 9" xfId="33020"/>
    <cellStyle name="40% - Акцент2 2 2 2 4 4" xfId="33021"/>
    <cellStyle name="40% - Акцент2 2 2 2 4 4 2" xfId="33022"/>
    <cellStyle name="40% - Акцент2 2 2 2 4 4 2 2" xfId="33023"/>
    <cellStyle name="40% - Акцент2 2 2 2 4 4 2 2 2" xfId="33024"/>
    <cellStyle name="40% - Акцент2 2 2 2 4 4 2 3" xfId="33025"/>
    <cellStyle name="40% - Акцент2 2 2 2 4 4 2 4" xfId="33026"/>
    <cellStyle name="40% - Акцент2 2 2 2 4 4 2 5" xfId="33027"/>
    <cellStyle name="40% - Акцент2 2 2 2 4 4 2 6" xfId="33028"/>
    <cellStyle name="40% - Акцент2 2 2 2 4 4 2 7" xfId="33029"/>
    <cellStyle name="40% - Акцент2 2 2 2 4 4 3" xfId="33030"/>
    <cellStyle name="40% - Акцент2 2 2 2 4 4 3 2" xfId="33031"/>
    <cellStyle name="40% - Акцент2 2 2 2 4 4 4" xfId="33032"/>
    <cellStyle name="40% - Акцент2 2 2 2 4 4 5" xfId="33033"/>
    <cellStyle name="40% - Акцент2 2 2 2 4 4 6" xfId="33034"/>
    <cellStyle name="40% - Акцент2 2 2 2 4 4 7" xfId="33035"/>
    <cellStyle name="40% - Акцент2 2 2 2 4 4 8" xfId="33036"/>
    <cellStyle name="40% - Акцент2 2 2 2 4 4 9" xfId="33037"/>
    <cellStyle name="40% - Акцент2 2 2 2 4 5" xfId="33038"/>
    <cellStyle name="40% - Акцент2 2 2 2 4 5 2" xfId="33039"/>
    <cellStyle name="40% - Акцент2 2 2 2 4 5 2 2" xfId="33040"/>
    <cellStyle name="40% - Акцент2 2 2 2 4 5 2 2 2" xfId="33041"/>
    <cellStyle name="40% - Акцент2 2 2 2 4 5 2 3" xfId="33042"/>
    <cellStyle name="40% - Акцент2 2 2 2 4 5 2 4" xfId="33043"/>
    <cellStyle name="40% - Акцент2 2 2 2 4 5 2 5" xfId="33044"/>
    <cellStyle name="40% - Акцент2 2 2 2 4 5 2 6" xfId="33045"/>
    <cellStyle name="40% - Акцент2 2 2 2 4 5 2 7" xfId="33046"/>
    <cellStyle name="40% - Акцент2 2 2 2 4 5 3" xfId="33047"/>
    <cellStyle name="40% - Акцент2 2 2 2 4 5 3 2" xfId="33048"/>
    <cellStyle name="40% - Акцент2 2 2 2 4 5 4" xfId="33049"/>
    <cellStyle name="40% - Акцент2 2 2 2 4 5 5" xfId="33050"/>
    <cellStyle name="40% - Акцент2 2 2 2 4 5 6" xfId="33051"/>
    <cellStyle name="40% - Акцент2 2 2 2 4 5 7" xfId="33052"/>
    <cellStyle name="40% - Акцент2 2 2 2 4 5 8" xfId="33053"/>
    <cellStyle name="40% - Акцент2 2 2 2 4 5 9" xfId="33054"/>
    <cellStyle name="40% - Акцент2 2 2 2 4 6" xfId="33055"/>
    <cellStyle name="40% - Акцент2 2 2 2 4 6 2" xfId="33056"/>
    <cellStyle name="40% - Акцент2 2 2 2 4 6 2 2" xfId="33057"/>
    <cellStyle name="40% - Акцент2 2 2 2 4 6 3" xfId="33058"/>
    <cellStyle name="40% - Акцент2 2 2 2 4 6 4" xfId="33059"/>
    <cellStyle name="40% - Акцент2 2 2 2 4 6 5" xfId="33060"/>
    <cellStyle name="40% - Акцент2 2 2 2 4 6 6" xfId="33061"/>
    <cellStyle name="40% - Акцент2 2 2 2 4 6 7" xfId="33062"/>
    <cellStyle name="40% - Акцент2 2 2 2 4 7" xfId="33063"/>
    <cellStyle name="40% - Акцент2 2 2 2 4 7 2" xfId="33064"/>
    <cellStyle name="40% - Акцент2 2 2 2 4 8" xfId="33065"/>
    <cellStyle name="40% - Акцент2 2 2 2 4 9" xfId="33066"/>
    <cellStyle name="40% - Акцент2 2 2 2 5" xfId="33067"/>
    <cellStyle name="40% - Акцент2 2 2 2 5 10" xfId="33068"/>
    <cellStyle name="40% - Акцент2 2 2 2 5 2" xfId="33069"/>
    <cellStyle name="40% - Акцент2 2 2 2 5 2 2" xfId="33070"/>
    <cellStyle name="40% - Акцент2 2 2 2 5 2 2 2" xfId="33071"/>
    <cellStyle name="40% - Акцент2 2 2 2 5 2 2 2 2" xfId="33072"/>
    <cellStyle name="40% - Акцент2 2 2 2 5 2 2 3" xfId="33073"/>
    <cellStyle name="40% - Акцент2 2 2 2 5 2 2 4" xfId="33074"/>
    <cellStyle name="40% - Акцент2 2 2 2 5 2 2 5" xfId="33075"/>
    <cellStyle name="40% - Акцент2 2 2 2 5 2 2 6" xfId="33076"/>
    <cellStyle name="40% - Акцент2 2 2 2 5 2 2 7" xfId="33077"/>
    <cellStyle name="40% - Акцент2 2 2 2 5 2 3" xfId="33078"/>
    <cellStyle name="40% - Акцент2 2 2 2 5 2 3 2" xfId="33079"/>
    <cellStyle name="40% - Акцент2 2 2 2 5 2 4" xfId="33080"/>
    <cellStyle name="40% - Акцент2 2 2 2 5 2 5" xfId="33081"/>
    <cellStyle name="40% - Акцент2 2 2 2 5 2 6" xfId="33082"/>
    <cellStyle name="40% - Акцент2 2 2 2 5 2 7" xfId="33083"/>
    <cellStyle name="40% - Акцент2 2 2 2 5 2 8" xfId="33084"/>
    <cellStyle name="40% - Акцент2 2 2 2 5 2 9" xfId="33085"/>
    <cellStyle name="40% - Акцент2 2 2 2 5 3" xfId="33086"/>
    <cellStyle name="40% - Акцент2 2 2 2 5 3 2" xfId="33087"/>
    <cellStyle name="40% - Акцент2 2 2 2 5 3 2 2" xfId="33088"/>
    <cellStyle name="40% - Акцент2 2 2 2 5 3 3" xfId="33089"/>
    <cellStyle name="40% - Акцент2 2 2 2 5 3 4" xfId="33090"/>
    <cellStyle name="40% - Акцент2 2 2 2 5 3 5" xfId="33091"/>
    <cellStyle name="40% - Акцент2 2 2 2 5 3 6" xfId="33092"/>
    <cellStyle name="40% - Акцент2 2 2 2 5 3 7" xfId="33093"/>
    <cellStyle name="40% - Акцент2 2 2 2 5 4" xfId="33094"/>
    <cellStyle name="40% - Акцент2 2 2 2 5 4 2" xfId="33095"/>
    <cellStyle name="40% - Акцент2 2 2 2 5 5" xfId="33096"/>
    <cellStyle name="40% - Акцент2 2 2 2 5 6" xfId="33097"/>
    <cellStyle name="40% - Акцент2 2 2 2 5 7" xfId="33098"/>
    <cellStyle name="40% - Акцент2 2 2 2 5 8" xfId="33099"/>
    <cellStyle name="40% - Акцент2 2 2 2 5 9" xfId="33100"/>
    <cellStyle name="40% - Акцент2 2 2 2 6" xfId="33101"/>
    <cellStyle name="40% - Акцент2 2 2 2 6 10" xfId="33102"/>
    <cellStyle name="40% - Акцент2 2 2 2 6 2" xfId="33103"/>
    <cellStyle name="40% - Акцент2 2 2 2 6 2 2" xfId="33104"/>
    <cellStyle name="40% - Акцент2 2 2 2 6 2 2 2" xfId="33105"/>
    <cellStyle name="40% - Акцент2 2 2 2 6 2 2 2 2" xfId="33106"/>
    <cellStyle name="40% - Акцент2 2 2 2 6 2 2 3" xfId="33107"/>
    <cellStyle name="40% - Акцент2 2 2 2 6 2 2 4" xfId="33108"/>
    <cellStyle name="40% - Акцент2 2 2 2 6 2 2 5" xfId="33109"/>
    <cellStyle name="40% - Акцент2 2 2 2 6 2 2 6" xfId="33110"/>
    <cellStyle name="40% - Акцент2 2 2 2 6 2 2 7" xfId="33111"/>
    <cellStyle name="40% - Акцент2 2 2 2 6 2 3" xfId="33112"/>
    <cellStyle name="40% - Акцент2 2 2 2 6 2 3 2" xfId="33113"/>
    <cellStyle name="40% - Акцент2 2 2 2 6 2 4" xfId="33114"/>
    <cellStyle name="40% - Акцент2 2 2 2 6 2 5" xfId="33115"/>
    <cellStyle name="40% - Акцент2 2 2 2 6 2 6" xfId="33116"/>
    <cellStyle name="40% - Акцент2 2 2 2 6 2 7" xfId="33117"/>
    <cellStyle name="40% - Акцент2 2 2 2 6 2 8" xfId="33118"/>
    <cellStyle name="40% - Акцент2 2 2 2 6 2 9" xfId="33119"/>
    <cellStyle name="40% - Акцент2 2 2 2 6 3" xfId="33120"/>
    <cellStyle name="40% - Акцент2 2 2 2 6 3 2" xfId="33121"/>
    <cellStyle name="40% - Акцент2 2 2 2 6 3 2 2" xfId="33122"/>
    <cellStyle name="40% - Акцент2 2 2 2 6 3 3" xfId="33123"/>
    <cellStyle name="40% - Акцент2 2 2 2 6 3 4" xfId="33124"/>
    <cellStyle name="40% - Акцент2 2 2 2 6 3 5" xfId="33125"/>
    <cellStyle name="40% - Акцент2 2 2 2 6 3 6" xfId="33126"/>
    <cellStyle name="40% - Акцент2 2 2 2 6 3 7" xfId="33127"/>
    <cellStyle name="40% - Акцент2 2 2 2 6 4" xfId="33128"/>
    <cellStyle name="40% - Акцент2 2 2 2 6 4 2" xfId="33129"/>
    <cellStyle name="40% - Акцент2 2 2 2 6 5" xfId="33130"/>
    <cellStyle name="40% - Акцент2 2 2 2 6 6" xfId="33131"/>
    <cellStyle name="40% - Акцент2 2 2 2 6 7" xfId="33132"/>
    <cellStyle name="40% - Акцент2 2 2 2 6 8" xfId="33133"/>
    <cellStyle name="40% - Акцент2 2 2 2 6 9" xfId="33134"/>
    <cellStyle name="40% - Акцент2 2 2 2 7" xfId="33135"/>
    <cellStyle name="40% - Акцент2 2 2 2 7 2" xfId="33136"/>
    <cellStyle name="40% - Акцент2 2 2 2 7 2 2" xfId="33137"/>
    <cellStyle name="40% - Акцент2 2 2 2 7 2 2 2" xfId="33138"/>
    <cellStyle name="40% - Акцент2 2 2 2 7 2 3" xfId="33139"/>
    <cellStyle name="40% - Акцент2 2 2 2 7 2 4" xfId="33140"/>
    <cellStyle name="40% - Акцент2 2 2 2 7 2 5" xfId="33141"/>
    <cellStyle name="40% - Акцент2 2 2 2 7 2 6" xfId="33142"/>
    <cellStyle name="40% - Акцент2 2 2 2 7 2 7" xfId="33143"/>
    <cellStyle name="40% - Акцент2 2 2 2 7 3" xfId="33144"/>
    <cellStyle name="40% - Акцент2 2 2 2 7 3 2" xfId="33145"/>
    <cellStyle name="40% - Акцент2 2 2 2 7 4" xfId="33146"/>
    <cellStyle name="40% - Акцент2 2 2 2 7 5" xfId="33147"/>
    <cellStyle name="40% - Акцент2 2 2 2 7 6" xfId="33148"/>
    <cellStyle name="40% - Акцент2 2 2 2 7 7" xfId="33149"/>
    <cellStyle name="40% - Акцент2 2 2 2 7 8" xfId="33150"/>
    <cellStyle name="40% - Акцент2 2 2 2 7 9" xfId="33151"/>
    <cellStyle name="40% - Акцент2 2 2 2 8" xfId="33152"/>
    <cellStyle name="40% - Акцент2 2 2 2 8 2" xfId="33153"/>
    <cellStyle name="40% - Акцент2 2 2 2 8 2 2" xfId="33154"/>
    <cellStyle name="40% - Акцент2 2 2 2 8 2 2 2" xfId="33155"/>
    <cellStyle name="40% - Акцент2 2 2 2 8 2 3" xfId="33156"/>
    <cellStyle name="40% - Акцент2 2 2 2 8 2 4" xfId="33157"/>
    <cellStyle name="40% - Акцент2 2 2 2 8 2 5" xfId="33158"/>
    <cellStyle name="40% - Акцент2 2 2 2 8 2 6" xfId="33159"/>
    <cellStyle name="40% - Акцент2 2 2 2 8 2 7" xfId="33160"/>
    <cellStyle name="40% - Акцент2 2 2 2 8 3" xfId="33161"/>
    <cellStyle name="40% - Акцент2 2 2 2 8 3 2" xfId="33162"/>
    <cellStyle name="40% - Акцент2 2 2 2 8 4" xfId="33163"/>
    <cellStyle name="40% - Акцент2 2 2 2 8 5" xfId="33164"/>
    <cellStyle name="40% - Акцент2 2 2 2 8 6" xfId="33165"/>
    <cellStyle name="40% - Акцент2 2 2 2 8 7" xfId="33166"/>
    <cellStyle name="40% - Акцент2 2 2 2 8 8" xfId="33167"/>
    <cellStyle name="40% - Акцент2 2 2 2 8 9" xfId="33168"/>
    <cellStyle name="40% - Акцент2 2 2 2 9" xfId="33169"/>
    <cellStyle name="40% - Акцент2 2 2 2 9 2" xfId="33170"/>
    <cellStyle name="40% - Акцент2 2 2 2 9 2 2" xfId="33171"/>
    <cellStyle name="40% - Акцент2 2 2 2 9 2 2 2" xfId="33172"/>
    <cellStyle name="40% - Акцент2 2 2 2 9 2 3" xfId="33173"/>
    <cellStyle name="40% - Акцент2 2 2 2 9 2 4" xfId="33174"/>
    <cellStyle name="40% - Акцент2 2 2 2 9 2 5" xfId="33175"/>
    <cellStyle name="40% - Акцент2 2 2 2 9 2 6" xfId="33176"/>
    <cellStyle name="40% - Акцент2 2 2 2 9 2 7" xfId="33177"/>
    <cellStyle name="40% - Акцент2 2 2 2 9 3" xfId="33178"/>
    <cellStyle name="40% - Акцент2 2 2 2 9 3 2" xfId="33179"/>
    <cellStyle name="40% - Акцент2 2 2 2 9 4" xfId="33180"/>
    <cellStyle name="40% - Акцент2 2 2 2 9 5" xfId="33181"/>
    <cellStyle name="40% - Акцент2 2 2 2 9 6" xfId="33182"/>
    <cellStyle name="40% - Акцент2 2 2 2 9 7" xfId="33183"/>
    <cellStyle name="40% - Акцент2 2 2 2 9 8" xfId="33184"/>
    <cellStyle name="40% - Акцент2 2 2 2 9 9" xfId="33185"/>
    <cellStyle name="40% - Акцент2 2 2 20" xfId="33186"/>
    <cellStyle name="40% - Акцент2 2 2 21" xfId="33187"/>
    <cellStyle name="40% - Акцент2 2 2 22" xfId="33188"/>
    <cellStyle name="40% - Акцент2 2 2 3" xfId="33189"/>
    <cellStyle name="40% - Акцент2 2 2 3 10" xfId="33190"/>
    <cellStyle name="40% - Акцент2 2 2 3 10 2" xfId="33191"/>
    <cellStyle name="40% - Акцент2 2 2 3 10 2 2" xfId="33192"/>
    <cellStyle name="40% - Акцент2 2 2 3 10 2 3" xfId="33193"/>
    <cellStyle name="40% - Акцент2 2 2 3 10 3" xfId="33194"/>
    <cellStyle name="40% - Акцент2 2 2 3 10 4" xfId="33195"/>
    <cellStyle name="40% - Акцент2 2 2 3 10 5" xfId="33196"/>
    <cellStyle name="40% - Акцент2 2 2 3 10 6" xfId="33197"/>
    <cellStyle name="40% - Акцент2 2 2 3 10 7" xfId="33198"/>
    <cellStyle name="40% - Акцент2 2 2 3 11" xfId="33199"/>
    <cellStyle name="40% - Акцент2 2 2 3 11 2" xfId="33200"/>
    <cellStyle name="40% - Акцент2 2 2 3 11 2 2" xfId="33201"/>
    <cellStyle name="40% - Акцент2 2 2 3 11 2 3" xfId="33202"/>
    <cellStyle name="40% - Акцент2 2 2 3 11 3" xfId="33203"/>
    <cellStyle name="40% - Акцент2 2 2 3 11 4" xfId="33204"/>
    <cellStyle name="40% - Акцент2 2 2 3 11 5" xfId="33205"/>
    <cellStyle name="40% - Акцент2 2 2 3 11 6" xfId="33206"/>
    <cellStyle name="40% - Акцент2 2 2 3 11 7" xfId="33207"/>
    <cellStyle name="40% - Акцент2 2 2 3 12" xfId="33208"/>
    <cellStyle name="40% - Акцент2 2 2 3 12 2" xfId="33209"/>
    <cellStyle name="40% - Акцент2 2 2 3 12 3" xfId="33210"/>
    <cellStyle name="40% - Акцент2 2 2 3 13" xfId="33211"/>
    <cellStyle name="40% - Акцент2 2 2 3 14" xfId="33212"/>
    <cellStyle name="40% - Акцент2 2 2 3 15" xfId="33213"/>
    <cellStyle name="40% - Акцент2 2 2 3 16" xfId="33214"/>
    <cellStyle name="40% - Акцент2 2 2 3 17" xfId="33215"/>
    <cellStyle name="40% - Акцент2 2 2 3 18" xfId="33216"/>
    <cellStyle name="40% - Акцент2 2 2 3 2" xfId="33217"/>
    <cellStyle name="40% - Акцент2 2 2 3 2 10" xfId="33218"/>
    <cellStyle name="40% - Акцент2 2 2 3 2 11" xfId="33219"/>
    <cellStyle name="40% - Акцент2 2 2 3 2 12" xfId="33220"/>
    <cellStyle name="40% - Акцент2 2 2 3 2 13" xfId="33221"/>
    <cellStyle name="40% - Акцент2 2 2 3 2 14" xfId="33222"/>
    <cellStyle name="40% - Акцент2 2 2 3 2 2" xfId="33223"/>
    <cellStyle name="40% - Акцент2 2 2 3 2 2 10" xfId="33224"/>
    <cellStyle name="40% - Акцент2 2 2 3 2 2 2" xfId="33225"/>
    <cellStyle name="40% - Акцент2 2 2 3 2 2 2 2" xfId="33226"/>
    <cellStyle name="40% - Акцент2 2 2 3 2 2 2 2 2" xfId="33227"/>
    <cellStyle name="40% - Акцент2 2 2 3 2 2 2 2 2 2" xfId="33228"/>
    <cellStyle name="40% - Акцент2 2 2 3 2 2 2 2 3" xfId="33229"/>
    <cellStyle name="40% - Акцент2 2 2 3 2 2 2 2 4" xfId="33230"/>
    <cellStyle name="40% - Акцент2 2 2 3 2 2 2 2 5" xfId="33231"/>
    <cellStyle name="40% - Акцент2 2 2 3 2 2 2 2 6" xfId="33232"/>
    <cellStyle name="40% - Акцент2 2 2 3 2 2 2 2 7" xfId="33233"/>
    <cellStyle name="40% - Акцент2 2 2 3 2 2 2 3" xfId="33234"/>
    <cellStyle name="40% - Акцент2 2 2 3 2 2 2 3 2" xfId="33235"/>
    <cellStyle name="40% - Акцент2 2 2 3 2 2 2 4" xfId="33236"/>
    <cellStyle name="40% - Акцент2 2 2 3 2 2 2 5" xfId="33237"/>
    <cellStyle name="40% - Акцент2 2 2 3 2 2 2 6" xfId="33238"/>
    <cellStyle name="40% - Акцент2 2 2 3 2 2 2 7" xfId="33239"/>
    <cellStyle name="40% - Акцент2 2 2 3 2 2 2 8" xfId="33240"/>
    <cellStyle name="40% - Акцент2 2 2 3 2 2 2 9" xfId="33241"/>
    <cellStyle name="40% - Акцент2 2 2 3 2 2 3" xfId="33242"/>
    <cellStyle name="40% - Акцент2 2 2 3 2 2 3 2" xfId="33243"/>
    <cellStyle name="40% - Акцент2 2 2 3 2 2 3 2 2" xfId="33244"/>
    <cellStyle name="40% - Акцент2 2 2 3 2 2 3 3" xfId="33245"/>
    <cellStyle name="40% - Акцент2 2 2 3 2 2 3 4" xfId="33246"/>
    <cellStyle name="40% - Акцент2 2 2 3 2 2 3 5" xfId="33247"/>
    <cellStyle name="40% - Акцент2 2 2 3 2 2 3 6" xfId="33248"/>
    <cellStyle name="40% - Акцент2 2 2 3 2 2 3 7" xfId="33249"/>
    <cellStyle name="40% - Акцент2 2 2 3 2 2 4" xfId="33250"/>
    <cellStyle name="40% - Акцент2 2 2 3 2 2 4 2" xfId="33251"/>
    <cellStyle name="40% - Акцент2 2 2 3 2 2 5" xfId="33252"/>
    <cellStyle name="40% - Акцент2 2 2 3 2 2 6" xfId="33253"/>
    <cellStyle name="40% - Акцент2 2 2 3 2 2 7" xfId="33254"/>
    <cellStyle name="40% - Акцент2 2 2 3 2 2 8" xfId="33255"/>
    <cellStyle name="40% - Акцент2 2 2 3 2 2 9" xfId="33256"/>
    <cellStyle name="40% - Акцент2 2 2 3 2 3" xfId="33257"/>
    <cellStyle name="40% - Акцент2 2 2 3 2 3 10" xfId="33258"/>
    <cellStyle name="40% - Акцент2 2 2 3 2 3 2" xfId="33259"/>
    <cellStyle name="40% - Акцент2 2 2 3 2 3 2 2" xfId="33260"/>
    <cellStyle name="40% - Акцент2 2 2 3 2 3 2 2 2" xfId="33261"/>
    <cellStyle name="40% - Акцент2 2 2 3 2 3 2 2 2 2" xfId="33262"/>
    <cellStyle name="40% - Акцент2 2 2 3 2 3 2 2 3" xfId="33263"/>
    <cellStyle name="40% - Акцент2 2 2 3 2 3 2 2 4" xfId="33264"/>
    <cellStyle name="40% - Акцент2 2 2 3 2 3 2 2 5" xfId="33265"/>
    <cellStyle name="40% - Акцент2 2 2 3 2 3 2 2 6" xfId="33266"/>
    <cellStyle name="40% - Акцент2 2 2 3 2 3 2 2 7" xfId="33267"/>
    <cellStyle name="40% - Акцент2 2 2 3 2 3 2 3" xfId="33268"/>
    <cellStyle name="40% - Акцент2 2 2 3 2 3 2 3 2" xfId="33269"/>
    <cellStyle name="40% - Акцент2 2 2 3 2 3 2 4" xfId="33270"/>
    <cellStyle name="40% - Акцент2 2 2 3 2 3 2 5" xfId="33271"/>
    <cellStyle name="40% - Акцент2 2 2 3 2 3 2 6" xfId="33272"/>
    <cellStyle name="40% - Акцент2 2 2 3 2 3 2 7" xfId="33273"/>
    <cellStyle name="40% - Акцент2 2 2 3 2 3 2 8" xfId="33274"/>
    <cellStyle name="40% - Акцент2 2 2 3 2 3 2 9" xfId="33275"/>
    <cellStyle name="40% - Акцент2 2 2 3 2 3 3" xfId="33276"/>
    <cellStyle name="40% - Акцент2 2 2 3 2 3 3 2" xfId="33277"/>
    <cellStyle name="40% - Акцент2 2 2 3 2 3 3 2 2" xfId="33278"/>
    <cellStyle name="40% - Акцент2 2 2 3 2 3 3 3" xfId="33279"/>
    <cellStyle name="40% - Акцент2 2 2 3 2 3 3 4" xfId="33280"/>
    <cellStyle name="40% - Акцент2 2 2 3 2 3 3 5" xfId="33281"/>
    <cellStyle name="40% - Акцент2 2 2 3 2 3 3 6" xfId="33282"/>
    <cellStyle name="40% - Акцент2 2 2 3 2 3 3 7" xfId="33283"/>
    <cellStyle name="40% - Акцент2 2 2 3 2 3 4" xfId="33284"/>
    <cellStyle name="40% - Акцент2 2 2 3 2 3 4 2" xfId="33285"/>
    <cellStyle name="40% - Акцент2 2 2 3 2 3 5" xfId="33286"/>
    <cellStyle name="40% - Акцент2 2 2 3 2 3 6" xfId="33287"/>
    <cellStyle name="40% - Акцент2 2 2 3 2 3 7" xfId="33288"/>
    <cellStyle name="40% - Акцент2 2 2 3 2 3 8" xfId="33289"/>
    <cellStyle name="40% - Акцент2 2 2 3 2 3 9" xfId="33290"/>
    <cellStyle name="40% - Акцент2 2 2 3 2 4" xfId="33291"/>
    <cellStyle name="40% - Акцент2 2 2 3 2 4 10" xfId="33292"/>
    <cellStyle name="40% - Акцент2 2 2 3 2 4 2" xfId="33293"/>
    <cellStyle name="40% - Акцент2 2 2 3 2 4 2 2" xfId="33294"/>
    <cellStyle name="40% - Акцент2 2 2 3 2 4 2 2 2" xfId="33295"/>
    <cellStyle name="40% - Акцент2 2 2 3 2 4 2 2 2 2" xfId="33296"/>
    <cellStyle name="40% - Акцент2 2 2 3 2 4 2 2 3" xfId="33297"/>
    <cellStyle name="40% - Акцент2 2 2 3 2 4 2 2 4" xfId="33298"/>
    <cellStyle name="40% - Акцент2 2 2 3 2 4 2 2 5" xfId="33299"/>
    <cellStyle name="40% - Акцент2 2 2 3 2 4 2 2 6" xfId="33300"/>
    <cellStyle name="40% - Акцент2 2 2 3 2 4 2 2 7" xfId="33301"/>
    <cellStyle name="40% - Акцент2 2 2 3 2 4 2 3" xfId="33302"/>
    <cellStyle name="40% - Акцент2 2 2 3 2 4 2 3 2" xfId="33303"/>
    <cellStyle name="40% - Акцент2 2 2 3 2 4 2 4" xfId="33304"/>
    <cellStyle name="40% - Акцент2 2 2 3 2 4 2 5" xfId="33305"/>
    <cellStyle name="40% - Акцент2 2 2 3 2 4 2 6" xfId="33306"/>
    <cellStyle name="40% - Акцент2 2 2 3 2 4 2 7" xfId="33307"/>
    <cellStyle name="40% - Акцент2 2 2 3 2 4 2 8" xfId="33308"/>
    <cellStyle name="40% - Акцент2 2 2 3 2 4 2 9" xfId="33309"/>
    <cellStyle name="40% - Акцент2 2 2 3 2 4 3" xfId="33310"/>
    <cellStyle name="40% - Акцент2 2 2 3 2 4 3 2" xfId="33311"/>
    <cellStyle name="40% - Акцент2 2 2 3 2 4 3 2 2" xfId="33312"/>
    <cellStyle name="40% - Акцент2 2 2 3 2 4 3 3" xfId="33313"/>
    <cellStyle name="40% - Акцент2 2 2 3 2 4 3 4" xfId="33314"/>
    <cellStyle name="40% - Акцент2 2 2 3 2 4 3 5" xfId="33315"/>
    <cellStyle name="40% - Акцент2 2 2 3 2 4 3 6" xfId="33316"/>
    <cellStyle name="40% - Акцент2 2 2 3 2 4 3 7" xfId="33317"/>
    <cellStyle name="40% - Акцент2 2 2 3 2 4 4" xfId="33318"/>
    <cellStyle name="40% - Акцент2 2 2 3 2 4 4 2" xfId="33319"/>
    <cellStyle name="40% - Акцент2 2 2 3 2 4 5" xfId="33320"/>
    <cellStyle name="40% - Акцент2 2 2 3 2 4 6" xfId="33321"/>
    <cellStyle name="40% - Акцент2 2 2 3 2 4 7" xfId="33322"/>
    <cellStyle name="40% - Акцент2 2 2 3 2 4 8" xfId="33323"/>
    <cellStyle name="40% - Акцент2 2 2 3 2 4 9" xfId="33324"/>
    <cellStyle name="40% - Акцент2 2 2 3 2 5" xfId="33325"/>
    <cellStyle name="40% - Акцент2 2 2 3 2 5 2" xfId="33326"/>
    <cellStyle name="40% - Акцент2 2 2 3 2 5 2 2" xfId="33327"/>
    <cellStyle name="40% - Акцент2 2 2 3 2 5 2 2 2" xfId="33328"/>
    <cellStyle name="40% - Акцент2 2 2 3 2 5 2 3" xfId="33329"/>
    <cellStyle name="40% - Акцент2 2 2 3 2 5 2 4" xfId="33330"/>
    <cellStyle name="40% - Акцент2 2 2 3 2 5 2 5" xfId="33331"/>
    <cellStyle name="40% - Акцент2 2 2 3 2 5 2 6" xfId="33332"/>
    <cellStyle name="40% - Акцент2 2 2 3 2 5 2 7" xfId="33333"/>
    <cellStyle name="40% - Акцент2 2 2 3 2 5 3" xfId="33334"/>
    <cellStyle name="40% - Акцент2 2 2 3 2 5 3 2" xfId="33335"/>
    <cellStyle name="40% - Акцент2 2 2 3 2 5 4" xfId="33336"/>
    <cellStyle name="40% - Акцент2 2 2 3 2 5 5" xfId="33337"/>
    <cellStyle name="40% - Акцент2 2 2 3 2 5 6" xfId="33338"/>
    <cellStyle name="40% - Акцент2 2 2 3 2 5 7" xfId="33339"/>
    <cellStyle name="40% - Акцент2 2 2 3 2 5 8" xfId="33340"/>
    <cellStyle name="40% - Акцент2 2 2 3 2 5 9" xfId="33341"/>
    <cellStyle name="40% - Акцент2 2 2 3 2 6" xfId="33342"/>
    <cellStyle name="40% - Акцент2 2 2 3 2 6 2" xfId="33343"/>
    <cellStyle name="40% - Акцент2 2 2 3 2 6 2 2" xfId="33344"/>
    <cellStyle name="40% - Акцент2 2 2 3 2 6 2 2 2" xfId="33345"/>
    <cellStyle name="40% - Акцент2 2 2 3 2 6 2 3" xfId="33346"/>
    <cellStyle name="40% - Акцент2 2 2 3 2 6 2 4" xfId="33347"/>
    <cellStyle name="40% - Акцент2 2 2 3 2 6 2 5" xfId="33348"/>
    <cellStyle name="40% - Акцент2 2 2 3 2 6 2 6" xfId="33349"/>
    <cellStyle name="40% - Акцент2 2 2 3 2 6 2 7" xfId="33350"/>
    <cellStyle name="40% - Акцент2 2 2 3 2 6 3" xfId="33351"/>
    <cellStyle name="40% - Акцент2 2 2 3 2 6 3 2" xfId="33352"/>
    <cellStyle name="40% - Акцент2 2 2 3 2 6 4" xfId="33353"/>
    <cellStyle name="40% - Акцент2 2 2 3 2 6 5" xfId="33354"/>
    <cellStyle name="40% - Акцент2 2 2 3 2 6 6" xfId="33355"/>
    <cellStyle name="40% - Акцент2 2 2 3 2 6 7" xfId="33356"/>
    <cellStyle name="40% - Акцент2 2 2 3 2 6 8" xfId="33357"/>
    <cellStyle name="40% - Акцент2 2 2 3 2 6 9" xfId="33358"/>
    <cellStyle name="40% - Акцент2 2 2 3 2 7" xfId="33359"/>
    <cellStyle name="40% - Акцент2 2 2 3 2 7 2" xfId="33360"/>
    <cellStyle name="40% - Акцент2 2 2 3 2 7 2 2" xfId="33361"/>
    <cellStyle name="40% - Акцент2 2 2 3 2 7 3" xfId="33362"/>
    <cellStyle name="40% - Акцент2 2 2 3 2 7 4" xfId="33363"/>
    <cellStyle name="40% - Акцент2 2 2 3 2 7 5" xfId="33364"/>
    <cellStyle name="40% - Акцент2 2 2 3 2 7 6" xfId="33365"/>
    <cellStyle name="40% - Акцент2 2 2 3 2 7 7" xfId="33366"/>
    <cellStyle name="40% - Акцент2 2 2 3 2 8" xfId="33367"/>
    <cellStyle name="40% - Акцент2 2 2 3 2 8 2" xfId="33368"/>
    <cellStyle name="40% - Акцент2 2 2 3 2 9" xfId="33369"/>
    <cellStyle name="40% - Акцент2 2 2 3 3" xfId="33370"/>
    <cellStyle name="40% - Акцент2 2 2 3 3 10" xfId="33371"/>
    <cellStyle name="40% - Акцент2 2 2 3 3 11" xfId="33372"/>
    <cellStyle name="40% - Акцент2 2 2 3 3 12" xfId="33373"/>
    <cellStyle name="40% - Акцент2 2 2 3 3 13" xfId="33374"/>
    <cellStyle name="40% - Акцент2 2 2 3 3 2" xfId="33375"/>
    <cellStyle name="40% - Акцент2 2 2 3 3 2 10" xfId="33376"/>
    <cellStyle name="40% - Акцент2 2 2 3 3 2 2" xfId="33377"/>
    <cellStyle name="40% - Акцент2 2 2 3 3 2 2 2" xfId="33378"/>
    <cellStyle name="40% - Акцент2 2 2 3 3 2 2 2 2" xfId="33379"/>
    <cellStyle name="40% - Акцент2 2 2 3 3 2 2 2 2 2" xfId="33380"/>
    <cellStyle name="40% - Акцент2 2 2 3 3 2 2 2 3" xfId="33381"/>
    <cellStyle name="40% - Акцент2 2 2 3 3 2 2 2 4" xfId="33382"/>
    <cellStyle name="40% - Акцент2 2 2 3 3 2 2 2 5" xfId="33383"/>
    <cellStyle name="40% - Акцент2 2 2 3 3 2 2 2 6" xfId="33384"/>
    <cellStyle name="40% - Акцент2 2 2 3 3 2 2 2 7" xfId="33385"/>
    <cellStyle name="40% - Акцент2 2 2 3 3 2 2 3" xfId="33386"/>
    <cellStyle name="40% - Акцент2 2 2 3 3 2 2 3 2" xfId="33387"/>
    <cellStyle name="40% - Акцент2 2 2 3 3 2 2 4" xfId="33388"/>
    <cellStyle name="40% - Акцент2 2 2 3 3 2 2 5" xfId="33389"/>
    <cellStyle name="40% - Акцент2 2 2 3 3 2 2 6" xfId="33390"/>
    <cellStyle name="40% - Акцент2 2 2 3 3 2 2 7" xfId="33391"/>
    <cellStyle name="40% - Акцент2 2 2 3 3 2 2 8" xfId="33392"/>
    <cellStyle name="40% - Акцент2 2 2 3 3 2 2 9" xfId="33393"/>
    <cellStyle name="40% - Акцент2 2 2 3 3 2 3" xfId="33394"/>
    <cellStyle name="40% - Акцент2 2 2 3 3 2 3 2" xfId="33395"/>
    <cellStyle name="40% - Акцент2 2 2 3 3 2 3 2 2" xfId="33396"/>
    <cellStyle name="40% - Акцент2 2 2 3 3 2 3 3" xfId="33397"/>
    <cellStyle name="40% - Акцент2 2 2 3 3 2 3 4" xfId="33398"/>
    <cellStyle name="40% - Акцент2 2 2 3 3 2 3 5" xfId="33399"/>
    <cellStyle name="40% - Акцент2 2 2 3 3 2 3 6" xfId="33400"/>
    <cellStyle name="40% - Акцент2 2 2 3 3 2 3 7" xfId="33401"/>
    <cellStyle name="40% - Акцент2 2 2 3 3 2 4" xfId="33402"/>
    <cellStyle name="40% - Акцент2 2 2 3 3 2 4 2" xfId="33403"/>
    <cellStyle name="40% - Акцент2 2 2 3 3 2 5" xfId="33404"/>
    <cellStyle name="40% - Акцент2 2 2 3 3 2 6" xfId="33405"/>
    <cellStyle name="40% - Акцент2 2 2 3 3 2 7" xfId="33406"/>
    <cellStyle name="40% - Акцент2 2 2 3 3 2 8" xfId="33407"/>
    <cellStyle name="40% - Акцент2 2 2 3 3 2 9" xfId="33408"/>
    <cellStyle name="40% - Акцент2 2 2 3 3 3" xfId="33409"/>
    <cellStyle name="40% - Акцент2 2 2 3 3 3 10" xfId="33410"/>
    <cellStyle name="40% - Акцент2 2 2 3 3 3 2" xfId="33411"/>
    <cellStyle name="40% - Акцент2 2 2 3 3 3 2 2" xfId="33412"/>
    <cellStyle name="40% - Акцент2 2 2 3 3 3 2 2 2" xfId="33413"/>
    <cellStyle name="40% - Акцент2 2 2 3 3 3 2 2 2 2" xfId="33414"/>
    <cellStyle name="40% - Акцент2 2 2 3 3 3 2 2 3" xfId="33415"/>
    <cellStyle name="40% - Акцент2 2 2 3 3 3 2 2 4" xfId="33416"/>
    <cellStyle name="40% - Акцент2 2 2 3 3 3 2 2 5" xfId="33417"/>
    <cellStyle name="40% - Акцент2 2 2 3 3 3 2 2 6" xfId="33418"/>
    <cellStyle name="40% - Акцент2 2 2 3 3 3 2 2 7" xfId="33419"/>
    <cellStyle name="40% - Акцент2 2 2 3 3 3 2 3" xfId="33420"/>
    <cellStyle name="40% - Акцент2 2 2 3 3 3 2 3 2" xfId="33421"/>
    <cellStyle name="40% - Акцент2 2 2 3 3 3 2 4" xfId="33422"/>
    <cellStyle name="40% - Акцент2 2 2 3 3 3 2 5" xfId="33423"/>
    <cellStyle name="40% - Акцент2 2 2 3 3 3 2 6" xfId="33424"/>
    <cellStyle name="40% - Акцент2 2 2 3 3 3 2 7" xfId="33425"/>
    <cellStyle name="40% - Акцент2 2 2 3 3 3 2 8" xfId="33426"/>
    <cellStyle name="40% - Акцент2 2 2 3 3 3 2 9" xfId="33427"/>
    <cellStyle name="40% - Акцент2 2 2 3 3 3 3" xfId="33428"/>
    <cellStyle name="40% - Акцент2 2 2 3 3 3 3 2" xfId="33429"/>
    <cellStyle name="40% - Акцент2 2 2 3 3 3 3 2 2" xfId="33430"/>
    <cellStyle name="40% - Акцент2 2 2 3 3 3 3 3" xfId="33431"/>
    <cellStyle name="40% - Акцент2 2 2 3 3 3 3 4" xfId="33432"/>
    <cellStyle name="40% - Акцент2 2 2 3 3 3 3 5" xfId="33433"/>
    <cellStyle name="40% - Акцент2 2 2 3 3 3 3 6" xfId="33434"/>
    <cellStyle name="40% - Акцент2 2 2 3 3 3 3 7" xfId="33435"/>
    <cellStyle name="40% - Акцент2 2 2 3 3 3 4" xfId="33436"/>
    <cellStyle name="40% - Акцент2 2 2 3 3 3 4 2" xfId="33437"/>
    <cellStyle name="40% - Акцент2 2 2 3 3 3 5" xfId="33438"/>
    <cellStyle name="40% - Акцент2 2 2 3 3 3 6" xfId="33439"/>
    <cellStyle name="40% - Акцент2 2 2 3 3 3 7" xfId="33440"/>
    <cellStyle name="40% - Акцент2 2 2 3 3 3 8" xfId="33441"/>
    <cellStyle name="40% - Акцент2 2 2 3 3 3 9" xfId="33442"/>
    <cellStyle name="40% - Акцент2 2 2 3 3 4" xfId="33443"/>
    <cellStyle name="40% - Акцент2 2 2 3 3 4 2" xfId="33444"/>
    <cellStyle name="40% - Акцент2 2 2 3 3 4 2 2" xfId="33445"/>
    <cellStyle name="40% - Акцент2 2 2 3 3 4 2 2 2" xfId="33446"/>
    <cellStyle name="40% - Акцент2 2 2 3 3 4 2 3" xfId="33447"/>
    <cellStyle name="40% - Акцент2 2 2 3 3 4 2 4" xfId="33448"/>
    <cellStyle name="40% - Акцент2 2 2 3 3 4 2 5" xfId="33449"/>
    <cellStyle name="40% - Акцент2 2 2 3 3 4 2 6" xfId="33450"/>
    <cellStyle name="40% - Акцент2 2 2 3 3 4 2 7" xfId="33451"/>
    <cellStyle name="40% - Акцент2 2 2 3 3 4 3" xfId="33452"/>
    <cellStyle name="40% - Акцент2 2 2 3 3 4 3 2" xfId="33453"/>
    <cellStyle name="40% - Акцент2 2 2 3 3 4 4" xfId="33454"/>
    <cellStyle name="40% - Акцент2 2 2 3 3 4 5" xfId="33455"/>
    <cellStyle name="40% - Акцент2 2 2 3 3 4 6" xfId="33456"/>
    <cellStyle name="40% - Акцент2 2 2 3 3 4 7" xfId="33457"/>
    <cellStyle name="40% - Акцент2 2 2 3 3 4 8" xfId="33458"/>
    <cellStyle name="40% - Акцент2 2 2 3 3 4 9" xfId="33459"/>
    <cellStyle name="40% - Акцент2 2 2 3 3 5" xfId="33460"/>
    <cellStyle name="40% - Акцент2 2 2 3 3 5 2" xfId="33461"/>
    <cellStyle name="40% - Акцент2 2 2 3 3 5 2 2" xfId="33462"/>
    <cellStyle name="40% - Акцент2 2 2 3 3 5 2 2 2" xfId="33463"/>
    <cellStyle name="40% - Акцент2 2 2 3 3 5 2 3" xfId="33464"/>
    <cellStyle name="40% - Акцент2 2 2 3 3 5 2 4" xfId="33465"/>
    <cellStyle name="40% - Акцент2 2 2 3 3 5 2 5" xfId="33466"/>
    <cellStyle name="40% - Акцент2 2 2 3 3 5 2 6" xfId="33467"/>
    <cellStyle name="40% - Акцент2 2 2 3 3 5 2 7" xfId="33468"/>
    <cellStyle name="40% - Акцент2 2 2 3 3 5 3" xfId="33469"/>
    <cellStyle name="40% - Акцент2 2 2 3 3 5 3 2" xfId="33470"/>
    <cellStyle name="40% - Акцент2 2 2 3 3 5 4" xfId="33471"/>
    <cellStyle name="40% - Акцент2 2 2 3 3 5 5" xfId="33472"/>
    <cellStyle name="40% - Акцент2 2 2 3 3 5 6" xfId="33473"/>
    <cellStyle name="40% - Акцент2 2 2 3 3 5 7" xfId="33474"/>
    <cellStyle name="40% - Акцент2 2 2 3 3 5 8" xfId="33475"/>
    <cellStyle name="40% - Акцент2 2 2 3 3 5 9" xfId="33476"/>
    <cellStyle name="40% - Акцент2 2 2 3 3 6" xfId="33477"/>
    <cellStyle name="40% - Акцент2 2 2 3 3 6 2" xfId="33478"/>
    <cellStyle name="40% - Акцент2 2 2 3 3 6 2 2" xfId="33479"/>
    <cellStyle name="40% - Акцент2 2 2 3 3 6 3" xfId="33480"/>
    <cellStyle name="40% - Акцент2 2 2 3 3 6 4" xfId="33481"/>
    <cellStyle name="40% - Акцент2 2 2 3 3 6 5" xfId="33482"/>
    <cellStyle name="40% - Акцент2 2 2 3 3 6 6" xfId="33483"/>
    <cellStyle name="40% - Акцент2 2 2 3 3 6 7" xfId="33484"/>
    <cellStyle name="40% - Акцент2 2 2 3 3 7" xfId="33485"/>
    <cellStyle name="40% - Акцент2 2 2 3 3 7 2" xfId="33486"/>
    <cellStyle name="40% - Акцент2 2 2 3 3 8" xfId="33487"/>
    <cellStyle name="40% - Акцент2 2 2 3 3 9" xfId="33488"/>
    <cellStyle name="40% - Акцент2 2 2 3 4" xfId="33489"/>
    <cellStyle name="40% - Акцент2 2 2 3 4 10" xfId="33490"/>
    <cellStyle name="40% - Акцент2 2 2 3 4 11" xfId="33491"/>
    <cellStyle name="40% - Акцент2 2 2 3 4 12" xfId="33492"/>
    <cellStyle name="40% - Акцент2 2 2 3 4 13" xfId="33493"/>
    <cellStyle name="40% - Акцент2 2 2 3 4 2" xfId="33494"/>
    <cellStyle name="40% - Акцент2 2 2 3 4 2 10" xfId="33495"/>
    <cellStyle name="40% - Акцент2 2 2 3 4 2 2" xfId="33496"/>
    <cellStyle name="40% - Акцент2 2 2 3 4 2 2 2" xfId="33497"/>
    <cellStyle name="40% - Акцент2 2 2 3 4 2 2 2 2" xfId="33498"/>
    <cellStyle name="40% - Акцент2 2 2 3 4 2 2 2 2 2" xfId="33499"/>
    <cellStyle name="40% - Акцент2 2 2 3 4 2 2 2 3" xfId="33500"/>
    <cellStyle name="40% - Акцент2 2 2 3 4 2 2 2 4" xfId="33501"/>
    <cellStyle name="40% - Акцент2 2 2 3 4 2 2 2 5" xfId="33502"/>
    <cellStyle name="40% - Акцент2 2 2 3 4 2 2 2 6" xfId="33503"/>
    <cellStyle name="40% - Акцент2 2 2 3 4 2 2 2 7" xfId="33504"/>
    <cellStyle name="40% - Акцент2 2 2 3 4 2 2 3" xfId="33505"/>
    <cellStyle name="40% - Акцент2 2 2 3 4 2 2 3 2" xfId="33506"/>
    <cellStyle name="40% - Акцент2 2 2 3 4 2 2 4" xfId="33507"/>
    <cellStyle name="40% - Акцент2 2 2 3 4 2 2 5" xfId="33508"/>
    <cellStyle name="40% - Акцент2 2 2 3 4 2 2 6" xfId="33509"/>
    <cellStyle name="40% - Акцент2 2 2 3 4 2 2 7" xfId="33510"/>
    <cellStyle name="40% - Акцент2 2 2 3 4 2 2 8" xfId="33511"/>
    <cellStyle name="40% - Акцент2 2 2 3 4 2 2 9" xfId="33512"/>
    <cellStyle name="40% - Акцент2 2 2 3 4 2 3" xfId="33513"/>
    <cellStyle name="40% - Акцент2 2 2 3 4 2 3 2" xfId="33514"/>
    <cellStyle name="40% - Акцент2 2 2 3 4 2 3 2 2" xfId="33515"/>
    <cellStyle name="40% - Акцент2 2 2 3 4 2 3 3" xfId="33516"/>
    <cellStyle name="40% - Акцент2 2 2 3 4 2 3 4" xfId="33517"/>
    <cellStyle name="40% - Акцент2 2 2 3 4 2 3 5" xfId="33518"/>
    <cellStyle name="40% - Акцент2 2 2 3 4 2 3 6" xfId="33519"/>
    <cellStyle name="40% - Акцент2 2 2 3 4 2 3 7" xfId="33520"/>
    <cellStyle name="40% - Акцент2 2 2 3 4 2 4" xfId="33521"/>
    <cellStyle name="40% - Акцент2 2 2 3 4 2 4 2" xfId="33522"/>
    <cellStyle name="40% - Акцент2 2 2 3 4 2 5" xfId="33523"/>
    <cellStyle name="40% - Акцент2 2 2 3 4 2 6" xfId="33524"/>
    <cellStyle name="40% - Акцент2 2 2 3 4 2 7" xfId="33525"/>
    <cellStyle name="40% - Акцент2 2 2 3 4 2 8" xfId="33526"/>
    <cellStyle name="40% - Акцент2 2 2 3 4 2 9" xfId="33527"/>
    <cellStyle name="40% - Акцент2 2 2 3 4 3" xfId="33528"/>
    <cellStyle name="40% - Акцент2 2 2 3 4 3 10" xfId="33529"/>
    <cellStyle name="40% - Акцент2 2 2 3 4 3 2" xfId="33530"/>
    <cellStyle name="40% - Акцент2 2 2 3 4 3 2 2" xfId="33531"/>
    <cellStyle name="40% - Акцент2 2 2 3 4 3 2 2 2" xfId="33532"/>
    <cellStyle name="40% - Акцент2 2 2 3 4 3 2 2 2 2" xfId="33533"/>
    <cellStyle name="40% - Акцент2 2 2 3 4 3 2 2 3" xfId="33534"/>
    <cellStyle name="40% - Акцент2 2 2 3 4 3 2 2 4" xfId="33535"/>
    <cellStyle name="40% - Акцент2 2 2 3 4 3 2 2 5" xfId="33536"/>
    <cellStyle name="40% - Акцент2 2 2 3 4 3 2 2 6" xfId="33537"/>
    <cellStyle name="40% - Акцент2 2 2 3 4 3 2 2 7" xfId="33538"/>
    <cellStyle name="40% - Акцент2 2 2 3 4 3 2 3" xfId="33539"/>
    <cellStyle name="40% - Акцент2 2 2 3 4 3 2 3 2" xfId="33540"/>
    <cellStyle name="40% - Акцент2 2 2 3 4 3 2 4" xfId="33541"/>
    <cellStyle name="40% - Акцент2 2 2 3 4 3 2 5" xfId="33542"/>
    <cellStyle name="40% - Акцент2 2 2 3 4 3 2 6" xfId="33543"/>
    <cellStyle name="40% - Акцент2 2 2 3 4 3 2 7" xfId="33544"/>
    <cellStyle name="40% - Акцент2 2 2 3 4 3 2 8" xfId="33545"/>
    <cellStyle name="40% - Акцент2 2 2 3 4 3 2 9" xfId="33546"/>
    <cellStyle name="40% - Акцент2 2 2 3 4 3 3" xfId="33547"/>
    <cellStyle name="40% - Акцент2 2 2 3 4 3 3 2" xfId="33548"/>
    <cellStyle name="40% - Акцент2 2 2 3 4 3 3 2 2" xfId="33549"/>
    <cellStyle name="40% - Акцент2 2 2 3 4 3 3 3" xfId="33550"/>
    <cellStyle name="40% - Акцент2 2 2 3 4 3 3 4" xfId="33551"/>
    <cellStyle name="40% - Акцент2 2 2 3 4 3 3 5" xfId="33552"/>
    <cellStyle name="40% - Акцент2 2 2 3 4 3 3 6" xfId="33553"/>
    <cellStyle name="40% - Акцент2 2 2 3 4 3 3 7" xfId="33554"/>
    <cellStyle name="40% - Акцент2 2 2 3 4 3 4" xfId="33555"/>
    <cellStyle name="40% - Акцент2 2 2 3 4 3 4 2" xfId="33556"/>
    <cellStyle name="40% - Акцент2 2 2 3 4 3 5" xfId="33557"/>
    <cellStyle name="40% - Акцент2 2 2 3 4 3 6" xfId="33558"/>
    <cellStyle name="40% - Акцент2 2 2 3 4 3 7" xfId="33559"/>
    <cellStyle name="40% - Акцент2 2 2 3 4 3 8" xfId="33560"/>
    <cellStyle name="40% - Акцент2 2 2 3 4 3 9" xfId="33561"/>
    <cellStyle name="40% - Акцент2 2 2 3 4 4" xfId="33562"/>
    <cellStyle name="40% - Акцент2 2 2 3 4 4 2" xfId="33563"/>
    <cellStyle name="40% - Акцент2 2 2 3 4 4 2 2" xfId="33564"/>
    <cellStyle name="40% - Акцент2 2 2 3 4 4 2 2 2" xfId="33565"/>
    <cellStyle name="40% - Акцент2 2 2 3 4 4 2 3" xfId="33566"/>
    <cellStyle name="40% - Акцент2 2 2 3 4 4 2 4" xfId="33567"/>
    <cellStyle name="40% - Акцент2 2 2 3 4 4 2 5" xfId="33568"/>
    <cellStyle name="40% - Акцент2 2 2 3 4 4 2 6" xfId="33569"/>
    <cellStyle name="40% - Акцент2 2 2 3 4 4 2 7" xfId="33570"/>
    <cellStyle name="40% - Акцент2 2 2 3 4 4 3" xfId="33571"/>
    <cellStyle name="40% - Акцент2 2 2 3 4 4 3 2" xfId="33572"/>
    <cellStyle name="40% - Акцент2 2 2 3 4 4 4" xfId="33573"/>
    <cellStyle name="40% - Акцент2 2 2 3 4 4 5" xfId="33574"/>
    <cellStyle name="40% - Акцент2 2 2 3 4 4 6" xfId="33575"/>
    <cellStyle name="40% - Акцент2 2 2 3 4 4 7" xfId="33576"/>
    <cellStyle name="40% - Акцент2 2 2 3 4 4 8" xfId="33577"/>
    <cellStyle name="40% - Акцент2 2 2 3 4 4 9" xfId="33578"/>
    <cellStyle name="40% - Акцент2 2 2 3 4 5" xfId="33579"/>
    <cellStyle name="40% - Акцент2 2 2 3 4 5 2" xfId="33580"/>
    <cellStyle name="40% - Акцент2 2 2 3 4 5 2 2" xfId="33581"/>
    <cellStyle name="40% - Акцент2 2 2 3 4 5 2 2 2" xfId="33582"/>
    <cellStyle name="40% - Акцент2 2 2 3 4 5 2 3" xfId="33583"/>
    <cellStyle name="40% - Акцент2 2 2 3 4 5 2 4" xfId="33584"/>
    <cellStyle name="40% - Акцент2 2 2 3 4 5 2 5" xfId="33585"/>
    <cellStyle name="40% - Акцент2 2 2 3 4 5 2 6" xfId="33586"/>
    <cellStyle name="40% - Акцент2 2 2 3 4 5 2 7" xfId="33587"/>
    <cellStyle name="40% - Акцент2 2 2 3 4 5 3" xfId="33588"/>
    <cellStyle name="40% - Акцент2 2 2 3 4 5 3 2" xfId="33589"/>
    <cellStyle name="40% - Акцент2 2 2 3 4 5 4" xfId="33590"/>
    <cellStyle name="40% - Акцент2 2 2 3 4 5 5" xfId="33591"/>
    <cellStyle name="40% - Акцент2 2 2 3 4 5 6" xfId="33592"/>
    <cellStyle name="40% - Акцент2 2 2 3 4 5 7" xfId="33593"/>
    <cellStyle name="40% - Акцент2 2 2 3 4 5 8" xfId="33594"/>
    <cellStyle name="40% - Акцент2 2 2 3 4 5 9" xfId="33595"/>
    <cellStyle name="40% - Акцент2 2 2 3 4 6" xfId="33596"/>
    <cellStyle name="40% - Акцент2 2 2 3 4 6 2" xfId="33597"/>
    <cellStyle name="40% - Акцент2 2 2 3 4 6 2 2" xfId="33598"/>
    <cellStyle name="40% - Акцент2 2 2 3 4 6 3" xfId="33599"/>
    <cellStyle name="40% - Акцент2 2 2 3 4 6 4" xfId="33600"/>
    <cellStyle name="40% - Акцент2 2 2 3 4 6 5" xfId="33601"/>
    <cellStyle name="40% - Акцент2 2 2 3 4 6 6" xfId="33602"/>
    <cellStyle name="40% - Акцент2 2 2 3 4 6 7" xfId="33603"/>
    <cellStyle name="40% - Акцент2 2 2 3 4 7" xfId="33604"/>
    <cellStyle name="40% - Акцент2 2 2 3 4 7 2" xfId="33605"/>
    <cellStyle name="40% - Акцент2 2 2 3 4 8" xfId="33606"/>
    <cellStyle name="40% - Акцент2 2 2 3 4 9" xfId="33607"/>
    <cellStyle name="40% - Акцент2 2 2 3 5" xfId="33608"/>
    <cellStyle name="40% - Акцент2 2 2 3 5 10" xfId="33609"/>
    <cellStyle name="40% - Акцент2 2 2 3 5 2" xfId="33610"/>
    <cellStyle name="40% - Акцент2 2 2 3 5 2 2" xfId="33611"/>
    <cellStyle name="40% - Акцент2 2 2 3 5 2 2 2" xfId="33612"/>
    <cellStyle name="40% - Акцент2 2 2 3 5 2 2 2 2" xfId="33613"/>
    <cellStyle name="40% - Акцент2 2 2 3 5 2 2 3" xfId="33614"/>
    <cellStyle name="40% - Акцент2 2 2 3 5 2 2 4" xfId="33615"/>
    <cellStyle name="40% - Акцент2 2 2 3 5 2 2 5" xfId="33616"/>
    <cellStyle name="40% - Акцент2 2 2 3 5 2 2 6" xfId="33617"/>
    <cellStyle name="40% - Акцент2 2 2 3 5 2 2 7" xfId="33618"/>
    <cellStyle name="40% - Акцент2 2 2 3 5 2 3" xfId="33619"/>
    <cellStyle name="40% - Акцент2 2 2 3 5 2 3 2" xfId="33620"/>
    <cellStyle name="40% - Акцент2 2 2 3 5 2 4" xfId="33621"/>
    <cellStyle name="40% - Акцент2 2 2 3 5 2 5" xfId="33622"/>
    <cellStyle name="40% - Акцент2 2 2 3 5 2 6" xfId="33623"/>
    <cellStyle name="40% - Акцент2 2 2 3 5 2 7" xfId="33624"/>
    <cellStyle name="40% - Акцент2 2 2 3 5 2 8" xfId="33625"/>
    <cellStyle name="40% - Акцент2 2 2 3 5 2 9" xfId="33626"/>
    <cellStyle name="40% - Акцент2 2 2 3 5 3" xfId="33627"/>
    <cellStyle name="40% - Акцент2 2 2 3 5 3 2" xfId="33628"/>
    <cellStyle name="40% - Акцент2 2 2 3 5 3 2 2" xfId="33629"/>
    <cellStyle name="40% - Акцент2 2 2 3 5 3 3" xfId="33630"/>
    <cellStyle name="40% - Акцент2 2 2 3 5 3 4" xfId="33631"/>
    <cellStyle name="40% - Акцент2 2 2 3 5 3 5" xfId="33632"/>
    <cellStyle name="40% - Акцент2 2 2 3 5 3 6" xfId="33633"/>
    <cellStyle name="40% - Акцент2 2 2 3 5 3 7" xfId="33634"/>
    <cellStyle name="40% - Акцент2 2 2 3 5 4" xfId="33635"/>
    <cellStyle name="40% - Акцент2 2 2 3 5 4 2" xfId="33636"/>
    <cellStyle name="40% - Акцент2 2 2 3 5 5" xfId="33637"/>
    <cellStyle name="40% - Акцент2 2 2 3 5 6" xfId="33638"/>
    <cellStyle name="40% - Акцент2 2 2 3 5 7" xfId="33639"/>
    <cellStyle name="40% - Акцент2 2 2 3 5 8" xfId="33640"/>
    <cellStyle name="40% - Акцент2 2 2 3 5 9" xfId="33641"/>
    <cellStyle name="40% - Акцент2 2 2 3 6" xfId="33642"/>
    <cellStyle name="40% - Акцент2 2 2 3 6 10" xfId="33643"/>
    <cellStyle name="40% - Акцент2 2 2 3 6 2" xfId="33644"/>
    <cellStyle name="40% - Акцент2 2 2 3 6 2 2" xfId="33645"/>
    <cellStyle name="40% - Акцент2 2 2 3 6 2 2 2" xfId="33646"/>
    <cellStyle name="40% - Акцент2 2 2 3 6 2 2 2 2" xfId="33647"/>
    <cellStyle name="40% - Акцент2 2 2 3 6 2 2 3" xfId="33648"/>
    <cellStyle name="40% - Акцент2 2 2 3 6 2 2 4" xfId="33649"/>
    <cellStyle name="40% - Акцент2 2 2 3 6 2 2 5" xfId="33650"/>
    <cellStyle name="40% - Акцент2 2 2 3 6 2 2 6" xfId="33651"/>
    <cellStyle name="40% - Акцент2 2 2 3 6 2 2 7" xfId="33652"/>
    <cellStyle name="40% - Акцент2 2 2 3 6 2 3" xfId="33653"/>
    <cellStyle name="40% - Акцент2 2 2 3 6 2 3 2" xfId="33654"/>
    <cellStyle name="40% - Акцент2 2 2 3 6 2 4" xfId="33655"/>
    <cellStyle name="40% - Акцент2 2 2 3 6 2 5" xfId="33656"/>
    <cellStyle name="40% - Акцент2 2 2 3 6 2 6" xfId="33657"/>
    <cellStyle name="40% - Акцент2 2 2 3 6 2 7" xfId="33658"/>
    <cellStyle name="40% - Акцент2 2 2 3 6 2 8" xfId="33659"/>
    <cellStyle name="40% - Акцент2 2 2 3 6 2 9" xfId="33660"/>
    <cellStyle name="40% - Акцент2 2 2 3 6 3" xfId="33661"/>
    <cellStyle name="40% - Акцент2 2 2 3 6 3 2" xfId="33662"/>
    <cellStyle name="40% - Акцент2 2 2 3 6 3 2 2" xfId="33663"/>
    <cellStyle name="40% - Акцент2 2 2 3 6 3 3" xfId="33664"/>
    <cellStyle name="40% - Акцент2 2 2 3 6 3 4" xfId="33665"/>
    <cellStyle name="40% - Акцент2 2 2 3 6 3 5" xfId="33666"/>
    <cellStyle name="40% - Акцент2 2 2 3 6 3 6" xfId="33667"/>
    <cellStyle name="40% - Акцент2 2 2 3 6 3 7" xfId="33668"/>
    <cellStyle name="40% - Акцент2 2 2 3 6 4" xfId="33669"/>
    <cellStyle name="40% - Акцент2 2 2 3 6 4 2" xfId="33670"/>
    <cellStyle name="40% - Акцент2 2 2 3 6 5" xfId="33671"/>
    <cellStyle name="40% - Акцент2 2 2 3 6 6" xfId="33672"/>
    <cellStyle name="40% - Акцент2 2 2 3 6 7" xfId="33673"/>
    <cellStyle name="40% - Акцент2 2 2 3 6 8" xfId="33674"/>
    <cellStyle name="40% - Акцент2 2 2 3 6 9" xfId="33675"/>
    <cellStyle name="40% - Акцент2 2 2 3 7" xfId="33676"/>
    <cellStyle name="40% - Акцент2 2 2 3 7 2" xfId="33677"/>
    <cellStyle name="40% - Акцент2 2 2 3 7 2 2" xfId="33678"/>
    <cellStyle name="40% - Акцент2 2 2 3 7 2 2 2" xfId="33679"/>
    <cellStyle name="40% - Акцент2 2 2 3 7 2 3" xfId="33680"/>
    <cellStyle name="40% - Акцент2 2 2 3 7 2 4" xfId="33681"/>
    <cellStyle name="40% - Акцент2 2 2 3 7 2 5" xfId="33682"/>
    <cellStyle name="40% - Акцент2 2 2 3 7 2 6" xfId="33683"/>
    <cellStyle name="40% - Акцент2 2 2 3 7 2 7" xfId="33684"/>
    <cellStyle name="40% - Акцент2 2 2 3 7 3" xfId="33685"/>
    <cellStyle name="40% - Акцент2 2 2 3 7 3 2" xfId="33686"/>
    <cellStyle name="40% - Акцент2 2 2 3 7 4" xfId="33687"/>
    <cellStyle name="40% - Акцент2 2 2 3 7 5" xfId="33688"/>
    <cellStyle name="40% - Акцент2 2 2 3 7 6" xfId="33689"/>
    <cellStyle name="40% - Акцент2 2 2 3 7 7" xfId="33690"/>
    <cellStyle name="40% - Акцент2 2 2 3 7 8" xfId="33691"/>
    <cellStyle name="40% - Акцент2 2 2 3 7 9" xfId="33692"/>
    <cellStyle name="40% - Акцент2 2 2 3 8" xfId="33693"/>
    <cellStyle name="40% - Акцент2 2 2 3 8 2" xfId="33694"/>
    <cellStyle name="40% - Акцент2 2 2 3 8 2 2" xfId="33695"/>
    <cellStyle name="40% - Акцент2 2 2 3 8 2 2 2" xfId="33696"/>
    <cellStyle name="40% - Акцент2 2 2 3 8 2 3" xfId="33697"/>
    <cellStyle name="40% - Акцент2 2 2 3 8 2 4" xfId="33698"/>
    <cellStyle name="40% - Акцент2 2 2 3 8 2 5" xfId="33699"/>
    <cellStyle name="40% - Акцент2 2 2 3 8 2 6" xfId="33700"/>
    <cellStyle name="40% - Акцент2 2 2 3 8 2 7" xfId="33701"/>
    <cellStyle name="40% - Акцент2 2 2 3 8 3" xfId="33702"/>
    <cellStyle name="40% - Акцент2 2 2 3 8 3 2" xfId="33703"/>
    <cellStyle name="40% - Акцент2 2 2 3 8 4" xfId="33704"/>
    <cellStyle name="40% - Акцент2 2 2 3 8 5" xfId="33705"/>
    <cellStyle name="40% - Акцент2 2 2 3 8 6" xfId="33706"/>
    <cellStyle name="40% - Акцент2 2 2 3 8 7" xfId="33707"/>
    <cellStyle name="40% - Акцент2 2 2 3 8 8" xfId="33708"/>
    <cellStyle name="40% - Акцент2 2 2 3 8 9" xfId="33709"/>
    <cellStyle name="40% - Акцент2 2 2 3 9" xfId="33710"/>
    <cellStyle name="40% - Акцент2 2 2 3 9 2" xfId="33711"/>
    <cellStyle name="40% - Акцент2 2 2 3 9 2 2" xfId="33712"/>
    <cellStyle name="40% - Акцент2 2 2 3 9 2 2 2" xfId="33713"/>
    <cellStyle name="40% - Акцент2 2 2 3 9 2 3" xfId="33714"/>
    <cellStyle name="40% - Акцент2 2 2 3 9 2 4" xfId="33715"/>
    <cellStyle name="40% - Акцент2 2 2 3 9 2 5" xfId="33716"/>
    <cellStyle name="40% - Акцент2 2 2 3 9 2 6" xfId="33717"/>
    <cellStyle name="40% - Акцент2 2 2 3 9 2 7" xfId="33718"/>
    <cellStyle name="40% - Акцент2 2 2 3 9 3" xfId="33719"/>
    <cellStyle name="40% - Акцент2 2 2 3 9 3 2" xfId="33720"/>
    <cellStyle name="40% - Акцент2 2 2 3 9 4" xfId="33721"/>
    <cellStyle name="40% - Акцент2 2 2 3 9 5" xfId="33722"/>
    <cellStyle name="40% - Акцент2 2 2 3 9 6" xfId="33723"/>
    <cellStyle name="40% - Акцент2 2 2 3 9 7" xfId="33724"/>
    <cellStyle name="40% - Акцент2 2 2 3 9 8" xfId="33725"/>
    <cellStyle name="40% - Акцент2 2 2 3 9 9" xfId="33726"/>
    <cellStyle name="40% - Акцент2 2 2 4" xfId="33727"/>
    <cellStyle name="40% - Акцент2 2 2 4 10" xfId="33728"/>
    <cellStyle name="40% - Акцент2 2 2 4 11" xfId="33729"/>
    <cellStyle name="40% - Акцент2 2 2 4 12" xfId="33730"/>
    <cellStyle name="40% - Акцент2 2 2 4 13" xfId="33731"/>
    <cellStyle name="40% - Акцент2 2 2 4 14" xfId="33732"/>
    <cellStyle name="40% - Акцент2 2 2 4 2" xfId="33733"/>
    <cellStyle name="40% - Акцент2 2 2 4 2 10" xfId="33734"/>
    <cellStyle name="40% - Акцент2 2 2 4 2 2" xfId="33735"/>
    <cellStyle name="40% - Акцент2 2 2 4 2 2 2" xfId="33736"/>
    <cellStyle name="40% - Акцент2 2 2 4 2 2 2 2" xfId="33737"/>
    <cellStyle name="40% - Акцент2 2 2 4 2 2 2 2 2" xfId="33738"/>
    <cellStyle name="40% - Акцент2 2 2 4 2 2 2 3" xfId="33739"/>
    <cellStyle name="40% - Акцент2 2 2 4 2 2 2 4" xfId="33740"/>
    <cellStyle name="40% - Акцент2 2 2 4 2 2 2 5" xfId="33741"/>
    <cellStyle name="40% - Акцент2 2 2 4 2 2 2 6" xfId="33742"/>
    <cellStyle name="40% - Акцент2 2 2 4 2 2 2 7" xfId="33743"/>
    <cellStyle name="40% - Акцент2 2 2 4 2 2 3" xfId="33744"/>
    <cellStyle name="40% - Акцент2 2 2 4 2 2 3 2" xfId="33745"/>
    <cellStyle name="40% - Акцент2 2 2 4 2 2 4" xfId="33746"/>
    <cellStyle name="40% - Акцент2 2 2 4 2 2 5" xfId="33747"/>
    <cellStyle name="40% - Акцент2 2 2 4 2 2 6" xfId="33748"/>
    <cellStyle name="40% - Акцент2 2 2 4 2 2 7" xfId="33749"/>
    <cellStyle name="40% - Акцент2 2 2 4 2 2 8" xfId="33750"/>
    <cellStyle name="40% - Акцент2 2 2 4 2 2 9" xfId="33751"/>
    <cellStyle name="40% - Акцент2 2 2 4 2 3" xfId="33752"/>
    <cellStyle name="40% - Акцент2 2 2 4 2 3 2" xfId="33753"/>
    <cellStyle name="40% - Акцент2 2 2 4 2 3 2 2" xfId="33754"/>
    <cellStyle name="40% - Акцент2 2 2 4 2 3 3" xfId="33755"/>
    <cellStyle name="40% - Акцент2 2 2 4 2 3 4" xfId="33756"/>
    <cellStyle name="40% - Акцент2 2 2 4 2 3 5" xfId="33757"/>
    <cellStyle name="40% - Акцент2 2 2 4 2 3 6" xfId="33758"/>
    <cellStyle name="40% - Акцент2 2 2 4 2 3 7" xfId="33759"/>
    <cellStyle name="40% - Акцент2 2 2 4 2 4" xfId="33760"/>
    <cellStyle name="40% - Акцент2 2 2 4 2 4 2" xfId="33761"/>
    <cellStyle name="40% - Акцент2 2 2 4 2 5" xfId="33762"/>
    <cellStyle name="40% - Акцент2 2 2 4 2 6" xfId="33763"/>
    <cellStyle name="40% - Акцент2 2 2 4 2 7" xfId="33764"/>
    <cellStyle name="40% - Акцент2 2 2 4 2 8" xfId="33765"/>
    <cellStyle name="40% - Акцент2 2 2 4 2 9" xfId="33766"/>
    <cellStyle name="40% - Акцент2 2 2 4 3" xfId="33767"/>
    <cellStyle name="40% - Акцент2 2 2 4 3 10" xfId="33768"/>
    <cellStyle name="40% - Акцент2 2 2 4 3 2" xfId="33769"/>
    <cellStyle name="40% - Акцент2 2 2 4 3 2 2" xfId="33770"/>
    <cellStyle name="40% - Акцент2 2 2 4 3 2 2 2" xfId="33771"/>
    <cellStyle name="40% - Акцент2 2 2 4 3 2 2 2 2" xfId="33772"/>
    <cellStyle name="40% - Акцент2 2 2 4 3 2 2 3" xfId="33773"/>
    <cellStyle name="40% - Акцент2 2 2 4 3 2 2 4" xfId="33774"/>
    <cellStyle name="40% - Акцент2 2 2 4 3 2 2 5" xfId="33775"/>
    <cellStyle name="40% - Акцент2 2 2 4 3 2 2 6" xfId="33776"/>
    <cellStyle name="40% - Акцент2 2 2 4 3 2 2 7" xfId="33777"/>
    <cellStyle name="40% - Акцент2 2 2 4 3 2 3" xfId="33778"/>
    <cellStyle name="40% - Акцент2 2 2 4 3 2 3 2" xfId="33779"/>
    <cellStyle name="40% - Акцент2 2 2 4 3 2 4" xfId="33780"/>
    <cellStyle name="40% - Акцент2 2 2 4 3 2 5" xfId="33781"/>
    <cellStyle name="40% - Акцент2 2 2 4 3 2 6" xfId="33782"/>
    <cellStyle name="40% - Акцент2 2 2 4 3 2 7" xfId="33783"/>
    <cellStyle name="40% - Акцент2 2 2 4 3 2 8" xfId="33784"/>
    <cellStyle name="40% - Акцент2 2 2 4 3 2 9" xfId="33785"/>
    <cellStyle name="40% - Акцент2 2 2 4 3 3" xfId="33786"/>
    <cellStyle name="40% - Акцент2 2 2 4 3 3 2" xfId="33787"/>
    <cellStyle name="40% - Акцент2 2 2 4 3 3 2 2" xfId="33788"/>
    <cellStyle name="40% - Акцент2 2 2 4 3 3 3" xfId="33789"/>
    <cellStyle name="40% - Акцент2 2 2 4 3 3 4" xfId="33790"/>
    <cellStyle name="40% - Акцент2 2 2 4 3 3 5" xfId="33791"/>
    <cellStyle name="40% - Акцент2 2 2 4 3 3 6" xfId="33792"/>
    <cellStyle name="40% - Акцент2 2 2 4 3 3 7" xfId="33793"/>
    <cellStyle name="40% - Акцент2 2 2 4 3 4" xfId="33794"/>
    <cellStyle name="40% - Акцент2 2 2 4 3 4 2" xfId="33795"/>
    <cellStyle name="40% - Акцент2 2 2 4 3 5" xfId="33796"/>
    <cellStyle name="40% - Акцент2 2 2 4 3 6" xfId="33797"/>
    <cellStyle name="40% - Акцент2 2 2 4 3 7" xfId="33798"/>
    <cellStyle name="40% - Акцент2 2 2 4 3 8" xfId="33799"/>
    <cellStyle name="40% - Акцент2 2 2 4 3 9" xfId="33800"/>
    <cellStyle name="40% - Акцент2 2 2 4 4" xfId="33801"/>
    <cellStyle name="40% - Акцент2 2 2 4 4 10" xfId="33802"/>
    <cellStyle name="40% - Акцент2 2 2 4 4 2" xfId="33803"/>
    <cellStyle name="40% - Акцент2 2 2 4 4 2 2" xfId="33804"/>
    <cellStyle name="40% - Акцент2 2 2 4 4 2 2 2" xfId="33805"/>
    <cellStyle name="40% - Акцент2 2 2 4 4 2 2 2 2" xfId="33806"/>
    <cellStyle name="40% - Акцент2 2 2 4 4 2 2 3" xfId="33807"/>
    <cellStyle name="40% - Акцент2 2 2 4 4 2 2 4" xfId="33808"/>
    <cellStyle name="40% - Акцент2 2 2 4 4 2 2 5" xfId="33809"/>
    <cellStyle name="40% - Акцент2 2 2 4 4 2 2 6" xfId="33810"/>
    <cellStyle name="40% - Акцент2 2 2 4 4 2 2 7" xfId="33811"/>
    <cellStyle name="40% - Акцент2 2 2 4 4 2 3" xfId="33812"/>
    <cellStyle name="40% - Акцент2 2 2 4 4 2 3 2" xfId="33813"/>
    <cellStyle name="40% - Акцент2 2 2 4 4 2 4" xfId="33814"/>
    <cellStyle name="40% - Акцент2 2 2 4 4 2 5" xfId="33815"/>
    <cellStyle name="40% - Акцент2 2 2 4 4 2 6" xfId="33816"/>
    <cellStyle name="40% - Акцент2 2 2 4 4 2 7" xfId="33817"/>
    <cellStyle name="40% - Акцент2 2 2 4 4 2 8" xfId="33818"/>
    <cellStyle name="40% - Акцент2 2 2 4 4 2 9" xfId="33819"/>
    <cellStyle name="40% - Акцент2 2 2 4 4 3" xfId="33820"/>
    <cellStyle name="40% - Акцент2 2 2 4 4 3 2" xfId="33821"/>
    <cellStyle name="40% - Акцент2 2 2 4 4 3 2 2" xfId="33822"/>
    <cellStyle name="40% - Акцент2 2 2 4 4 3 3" xfId="33823"/>
    <cellStyle name="40% - Акцент2 2 2 4 4 3 4" xfId="33824"/>
    <cellStyle name="40% - Акцент2 2 2 4 4 3 5" xfId="33825"/>
    <cellStyle name="40% - Акцент2 2 2 4 4 3 6" xfId="33826"/>
    <cellStyle name="40% - Акцент2 2 2 4 4 3 7" xfId="33827"/>
    <cellStyle name="40% - Акцент2 2 2 4 4 4" xfId="33828"/>
    <cellStyle name="40% - Акцент2 2 2 4 4 4 2" xfId="33829"/>
    <cellStyle name="40% - Акцент2 2 2 4 4 5" xfId="33830"/>
    <cellStyle name="40% - Акцент2 2 2 4 4 6" xfId="33831"/>
    <cellStyle name="40% - Акцент2 2 2 4 4 7" xfId="33832"/>
    <cellStyle name="40% - Акцент2 2 2 4 4 8" xfId="33833"/>
    <cellStyle name="40% - Акцент2 2 2 4 4 9" xfId="33834"/>
    <cellStyle name="40% - Акцент2 2 2 4 5" xfId="33835"/>
    <cellStyle name="40% - Акцент2 2 2 4 5 2" xfId="33836"/>
    <cellStyle name="40% - Акцент2 2 2 4 5 2 2" xfId="33837"/>
    <cellStyle name="40% - Акцент2 2 2 4 5 2 2 2" xfId="33838"/>
    <cellStyle name="40% - Акцент2 2 2 4 5 2 3" xfId="33839"/>
    <cellStyle name="40% - Акцент2 2 2 4 5 2 4" xfId="33840"/>
    <cellStyle name="40% - Акцент2 2 2 4 5 2 5" xfId="33841"/>
    <cellStyle name="40% - Акцент2 2 2 4 5 2 6" xfId="33842"/>
    <cellStyle name="40% - Акцент2 2 2 4 5 2 7" xfId="33843"/>
    <cellStyle name="40% - Акцент2 2 2 4 5 3" xfId="33844"/>
    <cellStyle name="40% - Акцент2 2 2 4 5 3 2" xfId="33845"/>
    <cellStyle name="40% - Акцент2 2 2 4 5 4" xfId="33846"/>
    <cellStyle name="40% - Акцент2 2 2 4 5 5" xfId="33847"/>
    <cellStyle name="40% - Акцент2 2 2 4 5 6" xfId="33848"/>
    <cellStyle name="40% - Акцент2 2 2 4 5 7" xfId="33849"/>
    <cellStyle name="40% - Акцент2 2 2 4 5 8" xfId="33850"/>
    <cellStyle name="40% - Акцент2 2 2 4 5 9" xfId="33851"/>
    <cellStyle name="40% - Акцент2 2 2 4 6" xfId="33852"/>
    <cellStyle name="40% - Акцент2 2 2 4 6 2" xfId="33853"/>
    <cellStyle name="40% - Акцент2 2 2 4 6 2 2" xfId="33854"/>
    <cellStyle name="40% - Акцент2 2 2 4 6 2 2 2" xfId="33855"/>
    <cellStyle name="40% - Акцент2 2 2 4 6 2 3" xfId="33856"/>
    <cellStyle name="40% - Акцент2 2 2 4 6 2 4" xfId="33857"/>
    <cellStyle name="40% - Акцент2 2 2 4 6 2 5" xfId="33858"/>
    <cellStyle name="40% - Акцент2 2 2 4 6 2 6" xfId="33859"/>
    <cellStyle name="40% - Акцент2 2 2 4 6 2 7" xfId="33860"/>
    <cellStyle name="40% - Акцент2 2 2 4 6 3" xfId="33861"/>
    <cellStyle name="40% - Акцент2 2 2 4 6 3 2" xfId="33862"/>
    <cellStyle name="40% - Акцент2 2 2 4 6 4" xfId="33863"/>
    <cellStyle name="40% - Акцент2 2 2 4 6 5" xfId="33864"/>
    <cellStyle name="40% - Акцент2 2 2 4 6 6" xfId="33865"/>
    <cellStyle name="40% - Акцент2 2 2 4 6 7" xfId="33866"/>
    <cellStyle name="40% - Акцент2 2 2 4 6 8" xfId="33867"/>
    <cellStyle name="40% - Акцент2 2 2 4 6 9" xfId="33868"/>
    <cellStyle name="40% - Акцент2 2 2 4 7" xfId="33869"/>
    <cellStyle name="40% - Акцент2 2 2 4 7 2" xfId="33870"/>
    <cellStyle name="40% - Акцент2 2 2 4 7 2 2" xfId="33871"/>
    <cellStyle name="40% - Акцент2 2 2 4 7 3" xfId="33872"/>
    <cellStyle name="40% - Акцент2 2 2 4 7 4" xfId="33873"/>
    <cellStyle name="40% - Акцент2 2 2 4 7 5" xfId="33874"/>
    <cellStyle name="40% - Акцент2 2 2 4 7 6" xfId="33875"/>
    <cellStyle name="40% - Акцент2 2 2 4 7 7" xfId="33876"/>
    <cellStyle name="40% - Акцент2 2 2 4 8" xfId="33877"/>
    <cellStyle name="40% - Акцент2 2 2 4 8 2" xfId="33878"/>
    <cellStyle name="40% - Акцент2 2 2 4 9" xfId="33879"/>
    <cellStyle name="40% - Акцент2 2 2 5" xfId="33880"/>
    <cellStyle name="40% - Акцент2 2 2 5 10" xfId="33881"/>
    <cellStyle name="40% - Акцент2 2 2 5 11" xfId="33882"/>
    <cellStyle name="40% - Акцент2 2 2 5 12" xfId="33883"/>
    <cellStyle name="40% - Акцент2 2 2 5 13" xfId="33884"/>
    <cellStyle name="40% - Акцент2 2 2 5 14" xfId="33885"/>
    <cellStyle name="40% - Акцент2 2 2 5 2" xfId="33886"/>
    <cellStyle name="40% - Акцент2 2 2 5 2 10" xfId="33887"/>
    <cellStyle name="40% - Акцент2 2 2 5 2 2" xfId="33888"/>
    <cellStyle name="40% - Акцент2 2 2 5 2 2 2" xfId="33889"/>
    <cellStyle name="40% - Акцент2 2 2 5 2 2 2 2" xfId="33890"/>
    <cellStyle name="40% - Акцент2 2 2 5 2 2 2 2 2" xfId="33891"/>
    <cellStyle name="40% - Акцент2 2 2 5 2 2 2 3" xfId="33892"/>
    <cellStyle name="40% - Акцент2 2 2 5 2 2 2 4" xfId="33893"/>
    <cellStyle name="40% - Акцент2 2 2 5 2 2 2 5" xfId="33894"/>
    <cellStyle name="40% - Акцент2 2 2 5 2 2 2 6" xfId="33895"/>
    <cellStyle name="40% - Акцент2 2 2 5 2 2 2 7" xfId="33896"/>
    <cellStyle name="40% - Акцент2 2 2 5 2 2 3" xfId="33897"/>
    <cellStyle name="40% - Акцент2 2 2 5 2 2 3 2" xfId="33898"/>
    <cellStyle name="40% - Акцент2 2 2 5 2 2 4" xfId="33899"/>
    <cellStyle name="40% - Акцент2 2 2 5 2 2 5" xfId="33900"/>
    <cellStyle name="40% - Акцент2 2 2 5 2 2 6" xfId="33901"/>
    <cellStyle name="40% - Акцент2 2 2 5 2 2 7" xfId="33902"/>
    <cellStyle name="40% - Акцент2 2 2 5 2 2 8" xfId="33903"/>
    <cellStyle name="40% - Акцент2 2 2 5 2 2 9" xfId="33904"/>
    <cellStyle name="40% - Акцент2 2 2 5 2 3" xfId="33905"/>
    <cellStyle name="40% - Акцент2 2 2 5 2 3 2" xfId="33906"/>
    <cellStyle name="40% - Акцент2 2 2 5 2 3 2 2" xfId="33907"/>
    <cellStyle name="40% - Акцент2 2 2 5 2 3 3" xfId="33908"/>
    <cellStyle name="40% - Акцент2 2 2 5 2 3 4" xfId="33909"/>
    <cellStyle name="40% - Акцент2 2 2 5 2 3 5" xfId="33910"/>
    <cellStyle name="40% - Акцент2 2 2 5 2 3 6" xfId="33911"/>
    <cellStyle name="40% - Акцент2 2 2 5 2 3 7" xfId="33912"/>
    <cellStyle name="40% - Акцент2 2 2 5 2 4" xfId="33913"/>
    <cellStyle name="40% - Акцент2 2 2 5 2 4 2" xfId="33914"/>
    <cellStyle name="40% - Акцент2 2 2 5 2 5" xfId="33915"/>
    <cellStyle name="40% - Акцент2 2 2 5 2 6" xfId="33916"/>
    <cellStyle name="40% - Акцент2 2 2 5 2 7" xfId="33917"/>
    <cellStyle name="40% - Акцент2 2 2 5 2 8" xfId="33918"/>
    <cellStyle name="40% - Акцент2 2 2 5 2 9" xfId="33919"/>
    <cellStyle name="40% - Акцент2 2 2 5 3" xfId="33920"/>
    <cellStyle name="40% - Акцент2 2 2 5 3 10" xfId="33921"/>
    <cellStyle name="40% - Акцент2 2 2 5 3 2" xfId="33922"/>
    <cellStyle name="40% - Акцент2 2 2 5 3 2 2" xfId="33923"/>
    <cellStyle name="40% - Акцент2 2 2 5 3 2 2 2" xfId="33924"/>
    <cellStyle name="40% - Акцент2 2 2 5 3 2 2 2 2" xfId="33925"/>
    <cellStyle name="40% - Акцент2 2 2 5 3 2 2 3" xfId="33926"/>
    <cellStyle name="40% - Акцент2 2 2 5 3 2 2 4" xfId="33927"/>
    <cellStyle name="40% - Акцент2 2 2 5 3 2 2 5" xfId="33928"/>
    <cellStyle name="40% - Акцент2 2 2 5 3 2 2 6" xfId="33929"/>
    <cellStyle name="40% - Акцент2 2 2 5 3 2 2 7" xfId="33930"/>
    <cellStyle name="40% - Акцент2 2 2 5 3 2 3" xfId="33931"/>
    <cellStyle name="40% - Акцент2 2 2 5 3 2 3 2" xfId="33932"/>
    <cellStyle name="40% - Акцент2 2 2 5 3 2 4" xfId="33933"/>
    <cellStyle name="40% - Акцент2 2 2 5 3 2 5" xfId="33934"/>
    <cellStyle name="40% - Акцент2 2 2 5 3 2 6" xfId="33935"/>
    <cellStyle name="40% - Акцент2 2 2 5 3 2 7" xfId="33936"/>
    <cellStyle name="40% - Акцент2 2 2 5 3 2 8" xfId="33937"/>
    <cellStyle name="40% - Акцент2 2 2 5 3 2 9" xfId="33938"/>
    <cellStyle name="40% - Акцент2 2 2 5 3 3" xfId="33939"/>
    <cellStyle name="40% - Акцент2 2 2 5 3 3 2" xfId="33940"/>
    <cellStyle name="40% - Акцент2 2 2 5 3 3 2 2" xfId="33941"/>
    <cellStyle name="40% - Акцент2 2 2 5 3 3 3" xfId="33942"/>
    <cellStyle name="40% - Акцент2 2 2 5 3 3 4" xfId="33943"/>
    <cellStyle name="40% - Акцент2 2 2 5 3 3 5" xfId="33944"/>
    <cellStyle name="40% - Акцент2 2 2 5 3 3 6" xfId="33945"/>
    <cellStyle name="40% - Акцент2 2 2 5 3 3 7" xfId="33946"/>
    <cellStyle name="40% - Акцент2 2 2 5 3 4" xfId="33947"/>
    <cellStyle name="40% - Акцент2 2 2 5 3 4 2" xfId="33948"/>
    <cellStyle name="40% - Акцент2 2 2 5 3 5" xfId="33949"/>
    <cellStyle name="40% - Акцент2 2 2 5 3 6" xfId="33950"/>
    <cellStyle name="40% - Акцент2 2 2 5 3 7" xfId="33951"/>
    <cellStyle name="40% - Акцент2 2 2 5 3 8" xfId="33952"/>
    <cellStyle name="40% - Акцент2 2 2 5 3 9" xfId="33953"/>
    <cellStyle name="40% - Акцент2 2 2 5 4" xfId="33954"/>
    <cellStyle name="40% - Акцент2 2 2 5 4 10" xfId="33955"/>
    <cellStyle name="40% - Акцент2 2 2 5 4 2" xfId="33956"/>
    <cellStyle name="40% - Акцент2 2 2 5 4 2 2" xfId="33957"/>
    <cellStyle name="40% - Акцент2 2 2 5 4 2 2 2" xfId="33958"/>
    <cellStyle name="40% - Акцент2 2 2 5 4 2 2 2 2" xfId="33959"/>
    <cellStyle name="40% - Акцент2 2 2 5 4 2 2 3" xfId="33960"/>
    <cellStyle name="40% - Акцент2 2 2 5 4 2 2 4" xfId="33961"/>
    <cellStyle name="40% - Акцент2 2 2 5 4 2 2 5" xfId="33962"/>
    <cellStyle name="40% - Акцент2 2 2 5 4 2 2 6" xfId="33963"/>
    <cellStyle name="40% - Акцент2 2 2 5 4 2 2 7" xfId="33964"/>
    <cellStyle name="40% - Акцент2 2 2 5 4 2 3" xfId="33965"/>
    <cellStyle name="40% - Акцент2 2 2 5 4 2 3 2" xfId="33966"/>
    <cellStyle name="40% - Акцент2 2 2 5 4 2 4" xfId="33967"/>
    <cellStyle name="40% - Акцент2 2 2 5 4 2 5" xfId="33968"/>
    <cellStyle name="40% - Акцент2 2 2 5 4 2 6" xfId="33969"/>
    <cellStyle name="40% - Акцент2 2 2 5 4 2 7" xfId="33970"/>
    <cellStyle name="40% - Акцент2 2 2 5 4 2 8" xfId="33971"/>
    <cellStyle name="40% - Акцент2 2 2 5 4 2 9" xfId="33972"/>
    <cellStyle name="40% - Акцент2 2 2 5 4 3" xfId="33973"/>
    <cellStyle name="40% - Акцент2 2 2 5 4 3 2" xfId="33974"/>
    <cellStyle name="40% - Акцент2 2 2 5 4 3 2 2" xfId="33975"/>
    <cellStyle name="40% - Акцент2 2 2 5 4 3 3" xfId="33976"/>
    <cellStyle name="40% - Акцент2 2 2 5 4 3 4" xfId="33977"/>
    <cellStyle name="40% - Акцент2 2 2 5 4 3 5" xfId="33978"/>
    <cellStyle name="40% - Акцент2 2 2 5 4 3 6" xfId="33979"/>
    <cellStyle name="40% - Акцент2 2 2 5 4 3 7" xfId="33980"/>
    <cellStyle name="40% - Акцент2 2 2 5 4 4" xfId="33981"/>
    <cellStyle name="40% - Акцент2 2 2 5 4 4 2" xfId="33982"/>
    <cellStyle name="40% - Акцент2 2 2 5 4 5" xfId="33983"/>
    <cellStyle name="40% - Акцент2 2 2 5 4 6" xfId="33984"/>
    <cellStyle name="40% - Акцент2 2 2 5 4 7" xfId="33985"/>
    <cellStyle name="40% - Акцент2 2 2 5 4 8" xfId="33986"/>
    <cellStyle name="40% - Акцент2 2 2 5 4 9" xfId="33987"/>
    <cellStyle name="40% - Акцент2 2 2 5 5" xfId="33988"/>
    <cellStyle name="40% - Акцент2 2 2 5 5 2" xfId="33989"/>
    <cellStyle name="40% - Акцент2 2 2 5 5 2 2" xfId="33990"/>
    <cellStyle name="40% - Акцент2 2 2 5 5 2 2 2" xfId="33991"/>
    <cellStyle name="40% - Акцент2 2 2 5 5 2 3" xfId="33992"/>
    <cellStyle name="40% - Акцент2 2 2 5 5 2 4" xfId="33993"/>
    <cellStyle name="40% - Акцент2 2 2 5 5 2 5" xfId="33994"/>
    <cellStyle name="40% - Акцент2 2 2 5 5 2 6" xfId="33995"/>
    <cellStyle name="40% - Акцент2 2 2 5 5 2 7" xfId="33996"/>
    <cellStyle name="40% - Акцент2 2 2 5 5 3" xfId="33997"/>
    <cellStyle name="40% - Акцент2 2 2 5 5 3 2" xfId="33998"/>
    <cellStyle name="40% - Акцент2 2 2 5 5 4" xfId="33999"/>
    <cellStyle name="40% - Акцент2 2 2 5 5 5" xfId="34000"/>
    <cellStyle name="40% - Акцент2 2 2 5 5 6" xfId="34001"/>
    <cellStyle name="40% - Акцент2 2 2 5 5 7" xfId="34002"/>
    <cellStyle name="40% - Акцент2 2 2 5 5 8" xfId="34003"/>
    <cellStyle name="40% - Акцент2 2 2 5 5 9" xfId="34004"/>
    <cellStyle name="40% - Акцент2 2 2 5 6" xfId="34005"/>
    <cellStyle name="40% - Акцент2 2 2 5 6 2" xfId="34006"/>
    <cellStyle name="40% - Акцент2 2 2 5 6 2 2" xfId="34007"/>
    <cellStyle name="40% - Акцент2 2 2 5 6 2 2 2" xfId="34008"/>
    <cellStyle name="40% - Акцент2 2 2 5 6 2 3" xfId="34009"/>
    <cellStyle name="40% - Акцент2 2 2 5 6 2 4" xfId="34010"/>
    <cellStyle name="40% - Акцент2 2 2 5 6 2 5" xfId="34011"/>
    <cellStyle name="40% - Акцент2 2 2 5 6 2 6" xfId="34012"/>
    <cellStyle name="40% - Акцент2 2 2 5 6 2 7" xfId="34013"/>
    <cellStyle name="40% - Акцент2 2 2 5 6 3" xfId="34014"/>
    <cellStyle name="40% - Акцент2 2 2 5 6 3 2" xfId="34015"/>
    <cellStyle name="40% - Акцент2 2 2 5 6 4" xfId="34016"/>
    <cellStyle name="40% - Акцент2 2 2 5 6 5" xfId="34017"/>
    <cellStyle name="40% - Акцент2 2 2 5 6 6" xfId="34018"/>
    <cellStyle name="40% - Акцент2 2 2 5 6 7" xfId="34019"/>
    <cellStyle name="40% - Акцент2 2 2 5 6 8" xfId="34020"/>
    <cellStyle name="40% - Акцент2 2 2 5 6 9" xfId="34021"/>
    <cellStyle name="40% - Акцент2 2 2 5 7" xfId="34022"/>
    <cellStyle name="40% - Акцент2 2 2 5 7 2" xfId="34023"/>
    <cellStyle name="40% - Акцент2 2 2 5 7 2 2" xfId="34024"/>
    <cellStyle name="40% - Акцент2 2 2 5 7 3" xfId="34025"/>
    <cellStyle name="40% - Акцент2 2 2 5 7 4" xfId="34026"/>
    <cellStyle name="40% - Акцент2 2 2 5 7 5" xfId="34027"/>
    <cellStyle name="40% - Акцент2 2 2 5 7 6" xfId="34028"/>
    <cellStyle name="40% - Акцент2 2 2 5 7 7" xfId="34029"/>
    <cellStyle name="40% - Акцент2 2 2 5 8" xfId="34030"/>
    <cellStyle name="40% - Акцент2 2 2 5 8 2" xfId="34031"/>
    <cellStyle name="40% - Акцент2 2 2 5 9" xfId="34032"/>
    <cellStyle name="40% - Акцент2 2 2 6" xfId="34033"/>
    <cellStyle name="40% - Акцент2 2 2 6 10" xfId="34034"/>
    <cellStyle name="40% - Акцент2 2 2 6 11" xfId="34035"/>
    <cellStyle name="40% - Акцент2 2 2 6 12" xfId="34036"/>
    <cellStyle name="40% - Акцент2 2 2 6 13" xfId="34037"/>
    <cellStyle name="40% - Акцент2 2 2 6 2" xfId="34038"/>
    <cellStyle name="40% - Акцент2 2 2 6 2 10" xfId="34039"/>
    <cellStyle name="40% - Акцент2 2 2 6 2 2" xfId="34040"/>
    <cellStyle name="40% - Акцент2 2 2 6 2 2 2" xfId="34041"/>
    <cellStyle name="40% - Акцент2 2 2 6 2 2 2 2" xfId="34042"/>
    <cellStyle name="40% - Акцент2 2 2 6 2 2 2 2 2" xfId="34043"/>
    <cellStyle name="40% - Акцент2 2 2 6 2 2 2 3" xfId="34044"/>
    <cellStyle name="40% - Акцент2 2 2 6 2 2 2 4" xfId="34045"/>
    <cellStyle name="40% - Акцент2 2 2 6 2 2 2 5" xfId="34046"/>
    <cellStyle name="40% - Акцент2 2 2 6 2 2 2 6" xfId="34047"/>
    <cellStyle name="40% - Акцент2 2 2 6 2 2 2 7" xfId="34048"/>
    <cellStyle name="40% - Акцент2 2 2 6 2 2 3" xfId="34049"/>
    <cellStyle name="40% - Акцент2 2 2 6 2 2 3 2" xfId="34050"/>
    <cellStyle name="40% - Акцент2 2 2 6 2 2 4" xfId="34051"/>
    <cellStyle name="40% - Акцент2 2 2 6 2 2 5" xfId="34052"/>
    <cellStyle name="40% - Акцент2 2 2 6 2 2 6" xfId="34053"/>
    <cellStyle name="40% - Акцент2 2 2 6 2 2 7" xfId="34054"/>
    <cellStyle name="40% - Акцент2 2 2 6 2 2 8" xfId="34055"/>
    <cellStyle name="40% - Акцент2 2 2 6 2 2 9" xfId="34056"/>
    <cellStyle name="40% - Акцент2 2 2 6 2 3" xfId="34057"/>
    <cellStyle name="40% - Акцент2 2 2 6 2 3 2" xfId="34058"/>
    <cellStyle name="40% - Акцент2 2 2 6 2 3 2 2" xfId="34059"/>
    <cellStyle name="40% - Акцент2 2 2 6 2 3 3" xfId="34060"/>
    <cellStyle name="40% - Акцент2 2 2 6 2 3 4" xfId="34061"/>
    <cellStyle name="40% - Акцент2 2 2 6 2 3 5" xfId="34062"/>
    <cellStyle name="40% - Акцент2 2 2 6 2 3 6" xfId="34063"/>
    <cellStyle name="40% - Акцент2 2 2 6 2 3 7" xfId="34064"/>
    <cellStyle name="40% - Акцент2 2 2 6 2 4" xfId="34065"/>
    <cellStyle name="40% - Акцент2 2 2 6 2 4 2" xfId="34066"/>
    <cellStyle name="40% - Акцент2 2 2 6 2 5" xfId="34067"/>
    <cellStyle name="40% - Акцент2 2 2 6 2 6" xfId="34068"/>
    <cellStyle name="40% - Акцент2 2 2 6 2 7" xfId="34069"/>
    <cellStyle name="40% - Акцент2 2 2 6 2 8" xfId="34070"/>
    <cellStyle name="40% - Акцент2 2 2 6 2 9" xfId="34071"/>
    <cellStyle name="40% - Акцент2 2 2 6 3" xfId="34072"/>
    <cellStyle name="40% - Акцент2 2 2 6 3 10" xfId="34073"/>
    <cellStyle name="40% - Акцент2 2 2 6 3 2" xfId="34074"/>
    <cellStyle name="40% - Акцент2 2 2 6 3 2 2" xfId="34075"/>
    <cellStyle name="40% - Акцент2 2 2 6 3 2 2 2" xfId="34076"/>
    <cellStyle name="40% - Акцент2 2 2 6 3 2 2 2 2" xfId="34077"/>
    <cellStyle name="40% - Акцент2 2 2 6 3 2 2 3" xfId="34078"/>
    <cellStyle name="40% - Акцент2 2 2 6 3 2 2 4" xfId="34079"/>
    <cellStyle name="40% - Акцент2 2 2 6 3 2 2 5" xfId="34080"/>
    <cellStyle name="40% - Акцент2 2 2 6 3 2 2 6" xfId="34081"/>
    <cellStyle name="40% - Акцент2 2 2 6 3 2 2 7" xfId="34082"/>
    <cellStyle name="40% - Акцент2 2 2 6 3 2 3" xfId="34083"/>
    <cellStyle name="40% - Акцент2 2 2 6 3 2 3 2" xfId="34084"/>
    <cellStyle name="40% - Акцент2 2 2 6 3 2 4" xfId="34085"/>
    <cellStyle name="40% - Акцент2 2 2 6 3 2 5" xfId="34086"/>
    <cellStyle name="40% - Акцент2 2 2 6 3 2 6" xfId="34087"/>
    <cellStyle name="40% - Акцент2 2 2 6 3 2 7" xfId="34088"/>
    <cellStyle name="40% - Акцент2 2 2 6 3 2 8" xfId="34089"/>
    <cellStyle name="40% - Акцент2 2 2 6 3 2 9" xfId="34090"/>
    <cellStyle name="40% - Акцент2 2 2 6 3 3" xfId="34091"/>
    <cellStyle name="40% - Акцент2 2 2 6 3 3 2" xfId="34092"/>
    <cellStyle name="40% - Акцент2 2 2 6 3 3 2 2" xfId="34093"/>
    <cellStyle name="40% - Акцент2 2 2 6 3 3 3" xfId="34094"/>
    <cellStyle name="40% - Акцент2 2 2 6 3 3 4" xfId="34095"/>
    <cellStyle name="40% - Акцент2 2 2 6 3 3 5" xfId="34096"/>
    <cellStyle name="40% - Акцент2 2 2 6 3 3 6" xfId="34097"/>
    <cellStyle name="40% - Акцент2 2 2 6 3 3 7" xfId="34098"/>
    <cellStyle name="40% - Акцент2 2 2 6 3 4" xfId="34099"/>
    <cellStyle name="40% - Акцент2 2 2 6 3 4 2" xfId="34100"/>
    <cellStyle name="40% - Акцент2 2 2 6 3 5" xfId="34101"/>
    <cellStyle name="40% - Акцент2 2 2 6 3 6" xfId="34102"/>
    <cellStyle name="40% - Акцент2 2 2 6 3 7" xfId="34103"/>
    <cellStyle name="40% - Акцент2 2 2 6 3 8" xfId="34104"/>
    <cellStyle name="40% - Акцент2 2 2 6 3 9" xfId="34105"/>
    <cellStyle name="40% - Акцент2 2 2 6 4" xfId="34106"/>
    <cellStyle name="40% - Акцент2 2 2 6 4 2" xfId="34107"/>
    <cellStyle name="40% - Акцент2 2 2 6 4 2 2" xfId="34108"/>
    <cellStyle name="40% - Акцент2 2 2 6 4 2 2 2" xfId="34109"/>
    <cellStyle name="40% - Акцент2 2 2 6 4 2 3" xfId="34110"/>
    <cellStyle name="40% - Акцент2 2 2 6 4 2 4" xfId="34111"/>
    <cellStyle name="40% - Акцент2 2 2 6 4 2 5" xfId="34112"/>
    <cellStyle name="40% - Акцент2 2 2 6 4 2 6" xfId="34113"/>
    <cellStyle name="40% - Акцент2 2 2 6 4 2 7" xfId="34114"/>
    <cellStyle name="40% - Акцент2 2 2 6 4 3" xfId="34115"/>
    <cellStyle name="40% - Акцент2 2 2 6 4 3 2" xfId="34116"/>
    <cellStyle name="40% - Акцент2 2 2 6 4 4" xfId="34117"/>
    <cellStyle name="40% - Акцент2 2 2 6 4 5" xfId="34118"/>
    <cellStyle name="40% - Акцент2 2 2 6 4 6" xfId="34119"/>
    <cellStyle name="40% - Акцент2 2 2 6 4 7" xfId="34120"/>
    <cellStyle name="40% - Акцент2 2 2 6 4 8" xfId="34121"/>
    <cellStyle name="40% - Акцент2 2 2 6 4 9" xfId="34122"/>
    <cellStyle name="40% - Акцент2 2 2 6 5" xfId="34123"/>
    <cellStyle name="40% - Акцент2 2 2 6 5 2" xfId="34124"/>
    <cellStyle name="40% - Акцент2 2 2 6 5 2 2" xfId="34125"/>
    <cellStyle name="40% - Акцент2 2 2 6 5 2 2 2" xfId="34126"/>
    <cellStyle name="40% - Акцент2 2 2 6 5 2 3" xfId="34127"/>
    <cellStyle name="40% - Акцент2 2 2 6 5 2 4" xfId="34128"/>
    <cellStyle name="40% - Акцент2 2 2 6 5 2 5" xfId="34129"/>
    <cellStyle name="40% - Акцент2 2 2 6 5 2 6" xfId="34130"/>
    <cellStyle name="40% - Акцент2 2 2 6 5 2 7" xfId="34131"/>
    <cellStyle name="40% - Акцент2 2 2 6 5 3" xfId="34132"/>
    <cellStyle name="40% - Акцент2 2 2 6 5 3 2" xfId="34133"/>
    <cellStyle name="40% - Акцент2 2 2 6 5 4" xfId="34134"/>
    <cellStyle name="40% - Акцент2 2 2 6 5 5" xfId="34135"/>
    <cellStyle name="40% - Акцент2 2 2 6 5 6" xfId="34136"/>
    <cellStyle name="40% - Акцент2 2 2 6 5 7" xfId="34137"/>
    <cellStyle name="40% - Акцент2 2 2 6 5 8" xfId="34138"/>
    <cellStyle name="40% - Акцент2 2 2 6 5 9" xfId="34139"/>
    <cellStyle name="40% - Акцент2 2 2 6 6" xfId="34140"/>
    <cellStyle name="40% - Акцент2 2 2 6 6 2" xfId="34141"/>
    <cellStyle name="40% - Акцент2 2 2 6 6 2 2" xfId="34142"/>
    <cellStyle name="40% - Акцент2 2 2 6 6 3" xfId="34143"/>
    <cellStyle name="40% - Акцент2 2 2 6 6 4" xfId="34144"/>
    <cellStyle name="40% - Акцент2 2 2 6 6 5" xfId="34145"/>
    <cellStyle name="40% - Акцент2 2 2 6 6 6" xfId="34146"/>
    <cellStyle name="40% - Акцент2 2 2 6 6 7" xfId="34147"/>
    <cellStyle name="40% - Акцент2 2 2 6 7" xfId="34148"/>
    <cellStyle name="40% - Акцент2 2 2 6 7 2" xfId="34149"/>
    <cellStyle name="40% - Акцент2 2 2 6 8" xfId="34150"/>
    <cellStyle name="40% - Акцент2 2 2 6 9" xfId="34151"/>
    <cellStyle name="40% - Акцент2 2 2 7" xfId="34152"/>
    <cellStyle name="40% - Акцент2 2 2 7 10" xfId="34153"/>
    <cellStyle name="40% - Акцент2 2 2 7 11" xfId="34154"/>
    <cellStyle name="40% - Акцент2 2 2 7 12" xfId="34155"/>
    <cellStyle name="40% - Акцент2 2 2 7 13" xfId="34156"/>
    <cellStyle name="40% - Акцент2 2 2 7 2" xfId="34157"/>
    <cellStyle name="40% - Акцент2 2 2 7 2 10" xfId="34158"/>
    <cellStyle name="40% - Акцент2 2 2 7 2 2" xfId="34159"/>
    <cellStyle name="40% - Акцент2 2 2 7 2 2 2" xfId="34160"/>
    <cellStyle name="40% - Акцент2 2 2 7 2 2 2 2" xfId="34161"/>
    <cellStyle name="40% - Акцент2 2 2 7 2 2 2 2 2" xfId="34162"/>
    <cellStyle name="40% - Акцент2 2 2 7 2 2 2 3" xfId="34163"/>
    <cellStyle name="40% - Акцент2 2 2 7 2 2 2 4" xfId="34164"/>
    <cellStyle name="40% - Акцент2 2 2 7 2 2 2 5" xfId="34165"/>
    <cellStyle name="40% - Акцент2 2 2 7 2 2 2 6" xfId="34166"/>
    <cellStyle name="40% - Акцент2 2 2 7 2 2 2 7" xfId="34167"/>
    <cellStyle name="40% - Акцент2 2 2 7 2 2 3" xfId="34168"/>
    <cellStyle name="40% - Акцент2 2 2 7 2 2 3 2" xfId="34169"/>
    <cellStyle name="40% - Акцент2 2 2 7 2 2 4" xfId="34170"/>
    <cellStyle name="40% - Акцент2 2 2 7 2 2 5" xfId="34171"/>
    <cellStyle name="40% - Акцент2 2 2 7 2 2 6" xfId="34172"/>
    <cellStyle name="40% - Акцент2 2 2 7 2 2 7" xfId="34173"/>
    <cellStyle name="40% - Акцент2 2 2 7 2 2 8" xfId="34174"/>
    <cellStyle name="40% - Акцент2 2 2 7 2 2 9" xfId="34175"/>
    <cellStyle name="40% - Акцент2 2 2 7 2 3" xfId="34176"/>
    <cellStyle name="40% - Акцент2 2 2 7 2 3 2" xfId="34177"/>
    <cellStyle name="40% - Акцент2 2 2 7 2 3 2 2" xfId="34178"/>
    <cellStyle name="40% - Акцент2 2 2 7 2 3 3" xfId="34179"/>
    <cellStyle name="40% - Акцент2 2 2 7 2 3 4" xfId="34180"/>
    <cellStyle name="40% - Акцент2 2 2 7 2 3 5" xfId="34181"/>
    <cellStyle name="40% - Акцент2 2 2 7 2 3 6" xfId="34182"/>
    <cellStyle name="40% - Акцент2 2 2 7 2 3 7" xfId="34183"/>
    <cellStyle name="40% - Акцент2 2 2 7 2 4" xfId="34184"/>
    <cellStyle name="40% - Акцент2 2 2 7 2 4 2" xfId="34185"/>
    <cellStyle name="40% - Акцент2 2 2 7 2 5" xfId="34186"/>
    <cellStyle name="40% - Акцент2 2 2 7 2 6" xfId="34187"/>
    <cellStyle name="40% - Акцент2 2 2 7 2 7" xfId="34188"/>
    <cellStyle name="40% - Акцент2 2 2 7 2 8" xfId="34189"/>
    <cellStyle name="40% - Акцент2 2 2 7 2 9" xfId="34190"/>
    <cellStyle name="40% - Акцент2 2 2 7 3" xfId="34191"/>
    <cellStyle name="40% - Акцент2 2 2 7 3 10" xfId="34192"/>
    <cellStyle name="40% - Акцент2 2 2 7 3 2" xfId="34193"/>
    <cellStyle name="40% - Акцент2 2 2 7 3 2 2" xfId="34194"/>
    <cellStyle name="40% - Акцент2 2 2 7 3 2 2 2" xfId="34195"/>
    <cellStyle name="40% - Акцент2 2 2 7 3 2 2 2 2" xfId="34196"/>
    <cellStyle name="40% - Акцент2 2 2 7 3 2 2 3" xfId="34197"/>
    <cellStyle name="40% - Акцент2 2 2 7 3 2 2 4" xfId="34198"/>
    <cellStyle name="40% - Акцент2 2 2 7 3 2 2 5" xfId="34199"/>
    <cellStyle name="40% - Акцент2 2 2 7 3 2 2 6" xfId="34200"/>
    <cellStyle name="40% - Акцент2 2 2 7 3 2 2 7" xfId="34201"/>
    <cellStyle name="40% - Акцент2 2 2 7 3 2 3" xfId="34202"/>
    <cellStyle name="40% - Акцент2 2 2 7 3 2 3 2" xfId="34203"/>
    <cellStyle name="40% - Акцент2 2 2 7 3 2 4" xfId="34204"/>
    <cellStyle name="40% - Акцент2 2 2 7 3 2 5" xfId="34205"/>
    <cellStyle name="40% - Акцент2 2 2 7 3 2 6" xfId="34206"/>
    <cellStyle name="40% - Акцент2 2 2 7 3 2 7" xfId="34207"/>
    <cellStyle name="40% - Акцент2 2 2 7 3 2 8" xfId="34208"/>
    <cellStyle name="40% - Акцент2 2 2 7 3 2 9" xfId="34209"/>
    <cellStyle name="40% - Акцент2 2 2 7 3 3" xfId="34210"/>
    <cellStyle name="40% - Акцент2 2 2 7 3 3 2" xfId="34211"/>
    <cellStyle name="40% - Акцент2 2 2 7 3 3 2 2" xfId="34212"/>
    <cellStyle name="40% - Акцент2 2 2 7 3 3 3" xfId="34213"/>
    <cellStyle name="40% - Акцент2 2 2 7 3 3 4" xfId="34214"/>
    <cellStyle name="40% - Акцент2 2 2 7 3 3 5" xfId="34215"/>
    <cellStyle name="40% - Акцент2 2 2 7 3 3 6" xfId="34216"/>
    <cellStyle name="40% - Акцент2 2 2 7 3 3 7" xfId="34217"/>
    <cellStyle name="40% - Акцент2 2 2 7 3 4" xfId="34218"/>
    <cellStyle name="40% - Акцент2 2 2 7 3 4 2" xfId="34219"/>
    <cellStyle name="40% - Акцент2 2 2 7 3 5" xfId="34220"/>
    <cellStyle name="40% - Акцент2 2 2 7 3 6" xfId="34221"/>
    <cellStyle name="40% - Акцент2 2 2 7 3 7" xfId="34222"/>
    <cellStyle name="40% - Акцент2 2 2 7 3 8" xfId="34223"/>
    <cellStyle name="40% - Акцент2 2 2 7 3 9" xfId="34224"/>
    <cellStyle name="40% - Акцент2 2 2 7 4" xfId="34225"/>
    <cellStyle name="40% - Акцент2 2 2 7 4 2" xfId="34226"/>
    <cellStyle name="40% - Акцент2 2 2 7 4 2 2" xfId="34227"/>
    <cellStyle name="40% - Акцент2 2 2 7 4 2 2 2" xfId="34228"/>
    <cellStyle name="40% - Акцент2 2 2 7 4 2 3" xfId="34229"/>
    <cellStyle name="40% - Акцент2 2 2 7 4 2 4" xfId="34230"/>
    <cellStyle name="40% - Акцент2 2 2 7 4 2 5" xfId="34231"/>
    <cellStyle name="40% - Акцент2 2 2 7 4 2 6" xfId="34232"/>
    <cellStyle name="40% - Акцент2 2 2 7 4 2 7" xfId="34233"/>
    <cellStyle name="40% - Акцент2 2 2 7 4 3" xfId="34234"/>
    <cellStyle name="40% - Акцент2 2 2 7 4 3 2" xfId="34235"/>
    <cellStyle name="40% - Акцент2 2 2 7 4 4" xfId="34236"/>
    <cellStyle name="40% - Акцент2 2 2 7 4 5" xfId="34237"/>
    <cellStyle name="40% - Акцент2 2 2 7 4 6" xfId="34238"/>
    <cellStyle name="40% - Акцент2 2 2 7 4 7" xfId="34239"/>
    <cellStyle name="40% - Акцент2 2 2 7 4 8" xfId="34240"/>
    <cellStyle name="40% - Акцент2 2 2 7 4 9" xfId="34241"/>
    <cellStyle name="40% - Акцент2 2 2 7 5" xfId="34242"/>
    <cellStyle name="40% - Акцент2 2 2 7 5 2" xfId="34243"/>
    <cellStyle name="40% - Акцент2 2 2 7 5 2 2" xfId="34244"/>
    <cellStyle name="40% - Акцент2 2 2 7 5 2 2 2" xfId="34245"/>
    <cellStyle name="40% - Акцент2 2 2 7 5 2 3" xfId="34246"/>
    <cellStyle name="40% - Акцент2 2 2 7 5 2 4" xfId="34247"/>
    <cellStyle name="40% - Акцент2 2 2 7 5 2 5" xfId="34248"/>
    <cellStyle name="40% - Акцент2 2 2 7 5 2 6" xfId="34249"/>
    <cellStyle name="40% - Акцент2 2 2 7 5 2 7" xfId="34250"/>
    <cellStyle name="40% - Акцент2 2 2 7 5 3" xfId="34251"/>
    <cellStyle name="40% - Акцент2 2 2 7 5 3 2" xfId="34252"/>
    <cellStyle name="40% - Акцент2 2 2 7 5 4" xfId="34253"/>
    <cellStyle name="40% - Акцент2 2 2 7 5 5" xfId="34254"/>
    <cellStyle name="40% - Акцент2 2 2 7 5 6" xfId="34255"/>
    <cellStyle name="40% - Акцент2 2 2 7 5 7" xfId="34256"/>
    <cellStyle name="40% - Акцент2 2 2 7 5 8" xfId="34257"/>
    <cellStyle name="40% - Акцент2 2 2 7 5 9" xfId="34258"/>
    <cellStyle name="40% - Акцент2 2 2 7 6" xfId="34259"/>
    <cellStyle name="40% - Акцент2 2 2 7 6 2" xfId="34260"/>
    <cellStyle name="40% - Акцент2 2 2 7 6 2 2" xfId="34261"/>
    <cellStyle name="40% - Акцент2 2 2 7 6 3" xfId="34262"/>
    <cellStyle name="40% - Акцент2 2 2 7 6 4" xfId="34263"/>
    <cellStyle name="40% - Акцент2 2 2 7 6 5" xfId="34264"/>
    <cellStyle name="40% - Акцент2 2 2 7 6 6" xfId="34265"/>
    <cellStyle name="40% - Акцент2 2 2 7 6 7" xfId="34266"/>
    <cellStyle name="40% - Акцент2 2 2 7 7" xfId="34267"/>
    <cellStyle name="40% - Акцент2 2 2 7 7 2" xfId="34268"/>
    <cellStyle name="40% - Акцент2 2 2 7 8" xfId="34269"/>
    <cellStyle name="40% - Акцент2 2 2 7 9" xfId="34270"/>
    <cellStyle name="40% - Акцент2 2 2 8" xfId="34271"/>
    <cellStyle name="40% - Акцент2 2 2 8 10" xfId="34272"/>
    <cellStyle name="40% - Акцент2 2 2 8 2" xfId="34273"/>
    <cellStyle name="40% - Акцент2 2 2 8 2 2" xfId="34274"/>
    <cellStyle name="40% - Акцент2 2 2 8 2 2 2" xfId="34275"/>
    <cellStyle name="40% - Акцент2 2 2 8 2 2 2 2" xfId="34276"/>
    <cellStyle name="40% - Акцент2 2 2 8 2 2 3" xfId="34277"/>
    <cellStyle name="40% - Акцент2 2 2 8 2 2 4" xfId="34278"/>
    <cellStyle name="40% - Акцент2 2 2 8 2 2 5" xfId="34279"/>
    <cellStyle name="40% - Акцент2 2 2 8 2 2 6" xfId="34280"/>
    <cellStyle name="40% - Акцент2 2 2 8 2 2 7" xfId="34281"/>
    <cellStyle name="40% - Акцент2 2 2 8 2 3" xfId="34282"/>
    <cellStyle name="40% - Акцент2 2 2 8 2 3 2" xfId="34283"/>
    <cellStyle name="40% - Акцент2 2 2 8 2 4" xfId="34284"/>
    <cellStyle name="40% - Акцент2 2 2 8 2 5" xfId="34285"/>
    <cellStyle name="40% - Акцент2 2 2 8 2 6" xfId="34286"/>
    <cellStyle name="40% - Акцент2 2 2 8 2 7" xfId="34287"/>
    <cellStyle name="40% - Акцент2 2 2 8 2 8" xfId="34288"/>
    <cellStyle name="40% - Акцент2 2 2 8 2 9" xfId="34289"/>
    <cellStyle name="40% - Акцент2 2 2 8 3" xfId="34290"/>
    <cellStyle name="40% - Акцент2 2 2 8 3 2" xfId="34291"/>
    <cellStyle name="40% - Акцент2 2 2 8 3 2 2" xfId="34292"/>
    <cellStyle name="40% - Акцент2 2 2 8 3 3" xfId="34293"/>
    <cellStyle name="40% - Акцент2 2 2 8 3 4" xfId="34294"/>
    <cellStyle name="40% - Акцент2 2 2 8 3 5" xfId="34295"/>
    <cellStyle name="40% - Акцент2 2 2 8 3 6" xfId="34296"/>
    <cellStyle name="40% - Акцент2 2 2 8 3 7" xfId="34297"/>
    <cellStyle name="40% - Акцент2 2 2 8 4" xfId="34298"/>
    <cellStyle name="40% - Акцент2 2 2 8 4 2" xfId="34299"/>
    <cellStyle name="40% - Акцент2 2 2 8 5" xfId="34300"/>
    <cellStyle name="40% - Акцент2 2 2 8 6" xfId="34301"/>
    <cellStyle name="40% - Акцент2 2 2 8 7" xfId="34302"/>
    <cellStyle name="40% - Акцент2 2 2 8 8" xfId="34303"/>
    <cellStyle name="40% - Акцент2 2 2 8 9" xfId="34304"/>
    <cellStyle name="40% - Акцент2 2 2 9" xfId="34305"/>
    <cellStyle name="40% - Акцент2 2 2 9 10" xfId="34306"/>
    <cellStyle name="40% - Акцент2 2 2 9 2" xfId="34307"/>
    <cellStyle name="40% - Акцент2 2 2 9 2 2" xfId="34308"/>
    <cellStyle name="40% - Акцент2 2 2 9 2 2 2" xfId="34309"/>
    <cellStyle name="40% - Акцент2 2 2 9 2 2 2 2" xfId="34310"/>
    <cellStyle name="40% - Акцент2 2 2 9 2 2 3" xfId="34311"/>
    <cellStyle name="40% - Акцент2 2 2 9 2 2 4" xfId="34312"/>
    <cellStyle name="40% - Акцент2 2 2 9 2 2 5" xfId="34313"/>
    <cellStyle name="40% - Акцент2 2 2 9 2 2 6" xfId="34314"/>
    <cellStyle name="40% - Акцент2 2 2 9 2 2 7" xfId="34315"/>
    <cellStyle name="40% - Акцент2 2 2 9 2 3" xfId="34316"/>
    <cellStyle name="40% - Акцент2 2 2 9 2 3 2" xfId="34317"/>
    <cellStyle name="40% - Акцент2 2 2 9 2 4" xfId="34318"/>
    <cellStyle name="40% - Акцент2 2 2 9 2 5" xfId="34319"/>
    <cellStyle name="40% - Акцент2 2 2 9 2 6" xfId="34320"/>
    <cellStyle name="40% - Акцент2 2 2 9 2 7" xfId="34321"/>
    <cellStyle name="40% - Акцент2 2 2 9 2 8" xfId="34322"/>
    <cellStyle name="40% - Акцент2 2 2 9 2 9" xfId="34323"/>
    <cellStyle name="40% - Акцент2 2 2 9 3" xfId="34324"/>
    <cellStyle name="40% - Акцент2 2 2 9 3 2" xfId="34325"/>
    <cellStyle name="40% - Акцент2 2 2 9 3 2 2" xfId="34326"/>
    <cellStyle name="40% - Акцент2 2 2 9 3 3" xfId="34327"/>
    <cellStyle name="40% - Акцент2 2 2 9 3 4" xfId="34328"/>
    <cellStyle name="40% - Акцент2 2 2 9 3 5" xfId="34329"/>
    <cellStyle name="40% - Акцент2 2 2 9 3 6" xfId="34330"/>
    <cellStyle name="40% - Акцент2 2 2 9 3 7" xfId="34331"/>
    <cellStyle name="40% - Акцент2 2 2 9 4" xfId="34332"/>
    <cellStyle name="40% - Акцент2 2 2 9 4 2" xfId="34333"/>
    <cellStyle name="40% - Акцент2 2 2 9 5" xfId="34334"/>
    <cellStyle name="40% - Акцент2 2 2 9 6" xfId="34335"/>
    <cellStyle name="40% - Акцент2 2 2 9 7" xfId="34336"/>
    <cellStyle name="40% - Акцент2 2 2 9 8" xfId="34337"/>
    <cellStyle name="40% - Акцент2 2 2 9 9" xfId="34338"/>
    <cellStyle name="40% - Акцент2 2 20" xfId="34339"/>
    <cellStyle name="40% - Акцент2 2 21" xfId="34340"/>
    <cellStyle name="40% - Акцент2 2 22" xfId="34341"/>
    <cellStyle name="40% - Акцент2 2 23" xfId="34342"/>
    <cellStyle name="40% - Акцент2 2 3" xfId="34343"/>
    <cellStyle name="40% - Акцент2 2 3 10" xfId="34344"/>
    <cellStyle name="40% - Акцент2 2 3 10 2" xfId="34345"/>
    <cellStyle name="40% - Акцент2 2 3 10 2 2" xfId="34346"/>
    <cellStyle name="40% - Акцент2 2 3 10 2 2 2" xfId="34347"/>
    <cellStyle name="40% - Акцент2 2 3 10 2 3" xfId="34348"/>
    <cellStyle name="40% - Акцент2 2 3 10 2 4" xfId="34349"/>
    <cellStyle name="40% - Акцент2 2 3 10 2 5" xfId="34350"/>
    <cellStyle name="40% - Акцент2 2 3 10 2 6" xfId="34351"/>
    <cellStyle name="40% - Акцент2 2 3 10 2 7" xfId="34352"/>
    <cellStyle name="40% - Акцент2 2 3 10 3" xfId="34353"/>
    <cellStyle name="40% - Акцент2 2 3 10 3 2" xfId="34354"/>
    <cellStyle name="40% - Акцент2 2 3 10 4" xfId="34355"/>
    <cellStyle name="40% - Акцент2 2 3 10 5" xfId="34356"/>
    <cellStyle name="40% - Акцент2 2 3 10 6" xfId="34357"/>
    <cellStyle name="40% - Акцент2 2 3 10 7" xfId="34358"/>
    <cellStyle name="40% - Акцент2 2 3 10 8" xfId="34359"/>
    <cellStyle name="40% - Акцент2 2 3 10 9" xfId="34360"/>
    <cellStyle name="40% - Акцент2 2 3 11" xfId="34361"/>
    <cellStyle name="40% - Акцент2 2 3 11 2" xfId="34362"/>
    <cellStyle name="40% - Акцент2 2 3 11 2 2" xfId="34363"/>
    <cellStyle name="40% - Акцент2 2 3 11 2 3" xfId="34364"/>
    <cellStyle name="40% - Акцент2 2 3 11 3" xfId="34365"/>
    <cellStyle name="40% - Акцент2 2 3 11 4" xfId="34366"/>
    <cellStyle name="40% - Акцент2 2 3 11 5" xfId="34367"/>
    <cellStyle name="40% - Акцент2 2 3 11 6" xfId="34368"/>
    <cellStyle name="40% - Акцент2 2 3 11 7" xfId="34369"/>
    <cellStyle name="40% - Акцент2 2 3 12" xfId="34370"/>
    <cellStyle name="40% - Акцент2 2 3 12 2" xfId="34371"/>
    <cellStyle name="40% - Акцент2 2 3 12 2 2" xfId="34372"/>
    <cellStyle name="40% - Акцент2 2 3 12 2 3" xfId="34373"/>
    <cellStyle name="40% - Акцент2 2 3 12 3" xfId="34374"/>
    <cellStyle name="40% - Акцент2 2 3 12 4" xfId="34375"/>
    <cellStyle name="40% - Акцент2 2 3 12 5" xfId="34376"/>
    <cellStyle name="40% - Акцент2 2 3 12 6" xfId="34377"/>
    <cellStyle name="40% - Акцент2 2 3 12 7" xfId="34378"/>
    <cellStyle name="40% - Акцент2 2 3 13" xfId="34379"/>
    <cellStyle name="40% - Акцент2 2 3 13 2" xfId="34380"/>
    <cellStyle name="40% - Акцент2 2 3 13 3" xfId="34381"/>
    <cellStyle name="40% - Акцент2 2 3 14" xfId="34382"/>
    <cellStyle name="40% - Акцент2 2 3 15" xfId="34383"/>
    <cellStyle name="40% - Акцент2 2 3 16" xfId="34384"/>
    <cellStyle name="40% - Акцент2 2 3 17" xfId="34385"/>
    <cellStyle name="40% - Акцент2 2 3 18" xfId="34386"/>
    <cellStyle name="40% - Акцент2 2 3 19" xfId="34387"/>
    <cellStyle name="40% - Акцент2 2 3 2" xfId="34388"/>
    <cellStyle name="40% - Акцент2 2 3 2 10" xfId="34389"/>
    <cellStyle name="40% - Акцент2 2 3 2 11" xfId="34390"/>
    <cellStyle name="40% - Акцент2 2 3 2 12" xfId="34391"/>
    <cellStyle name="40% - Акцент2 2 3 2 13" xfId="34392"/>
    <cellStyle name="40% - Акцент2 2 3 2 14" xfId="34393"/>
    <cellStyle name="40% - Акцент2 2 3 2 15" xfId="34394"/>
    <cellStyle name="40% - Акцент2 2 3 2 2" xfId="34395"/>
    <cellStyle name="40% - Акцент2 2 3 2 2 10" xfId="34396"/>
    <cellStyle name="40% - Акцент2 2 3 2 2 2" xfId="34397"/>
    <cellStyle name="40% - Акцент2 2 3 2 2 2 2" xfId="34398"/>
    <cellStyle name="40% - Акцент2 2 3 2 2 2 2 2" xfId="34399"/>
    <cellStyle name="40% - Акцент2 2 3 2 2 2 2 2 2" xfId="34400"/>
    <cellStyle name="40% - Акцент2 2 3 2 2 2 2 3" xfId="34401"/>
    <cellStyle name="40% - Акцент2 2 3 2 2 2 2 4" xfId="34402"/>
    <cellStyle name="40% - Акцент2 2 3 2 2 2 2 5" xfId="34403"/>
    <cellStyle name="40% - Акцент2 2 3 2 2 2 2 6" xfId="34404"/>
    <cellStyle name="40% - Акцент2 2 3 2 2 2 2 7" xfId="34405"/>
    <cellStyle name="40% - Акцент2 2 3 2 2 2 3" xfId="34406"/>
    <cellStyle name="40% - Акцент2 2 3 2 2 2 3 2" xfId="34407"/>
    <cellStyle name="40% - Акцент2 2 3 2 2 2 4" xfId="34408"/>
    <cellStyle name="40% - Акцент2 2 3 2 2 2 5" xfId="34409"/>
    <cellStyle name="40% - Акцент2 2 3 2 2 2 6" xfId="34410"/>
    <cellStyle name="40% - Акцент2 2 3 2 2 2 7" xfId="34411"/>
    <cellStyle name="40% - Акцент2 2 3 2 2 2 8" xfId="34412"/>
    <cellStyle name="40% - Акцент2 2 3 2 2 2 9" xfId="34413"/>
    <cellStyle name="40% - Акцент2 2 3 2 2 3" xfId="34414"/>
    <cellStyle name="40% - Акцент2 2 3 2 2 3 2" xfId="34415"/>
    <cellStyle name="40% - Акцент2 2 3 2 2 3 2 2" xfId="34416"/>
    <cellStyle name="40% - Акцент2 2 3 2 2 3 3" xfId="34417"/>
    <cellStyle name="40% - Акцент2 2 3 2 2 3 4" xfId="34418"/>
    <cellStyle name="40% - Акцент2 2 3 2 2 3 5" xfId="34419"/>
    <cellStyle name="40% - Акцент2 2 3 2 2 3 6" xfId="34420"/>
    <cellStyle name="40% - Акцент2 2 3 2 2 3 7" xfId="34421"/>
    <cellStyle name="40% - Акцент2 2 3 2 2 4" xfId="34422"/>
    <cellStyle name="40% - Акцент2 2 3 2 2 4 2" xfId="34423"/>
    <cellStyle name="40% - Акцент2 2 3 2 2 5" xfId="34424"/>
    <cellStyle name="40% - Акцент2 2 3 2 2 6" xfId="34425"/>
    <cellStyle name="40% - Акцент2 2 3 2 2 7" xfId="34426"/>
    <cellStyle name="40% - Акцент2 2 3 2 2 8" xfId="34427"/>
    <cellStyle name="40% - Акцент2 2 3 2 2 9" xfId="34428"/>
    <cellStyle name="40% - Акцент2 2 3 2 3" xfId="34429"/>
    <cellStyle name="40% - Акцент2 2 3 2 3 10" xfId="34430"/>
    <cellStyle name="40% - Акцент2 2 3 2 3 2" xfId="34431"/>
    <cellStyle name="40% - Акцент2 2 3 2 3 2 2" xfId="34432"/>
    <cellStyle name="40% - Акцент2 2 3 2 3 2 2 2" xfId="34433"/>
    <cellStyle name="40% - Акцент2 2 3 2 3 2 2 2 2" xfId="34434"/>
    <cellStyle name="40% - Акцент2 2 3 2 3 2 2 3" xfId="34435"/>
    <cellStyle name="40% - Акцент2 2 3 2 3 2 2 4" xfId="34436"/>
    <cellStyle name="40% - Акцент2 2 3 2 3 2 2 5" xfId="34437"/>
    <cellStyle name="40% - Акцент2 2 3 2 3 2 2 6" xfId="34438"/>
    <cellStyle name="40% - Акцент2 2 3 2 3 2 2 7" xfId="34439"/>
    <cellStyle name="40% - Акцент2 2 3 2 3 2 3" xfId="34440"/>
    <cellStyle name="40% - Акцент2 2 3 2 3 2 3 2" xfId="34441"/>
    <cellStyle name="40% - Акцент2 2 3 2 3 2 4" xfId="34442"/>
    <cellStyle name="40% - Акцент2 2 3 2 3 2 5" xfId="34443"/>
    <cellStyle name="40% - Акцент2 2 3 2 3 2 6" xfId="34444"/>
    <cellStyle name="40% - Акцент2 2 3 2 3 2 7" xfId="34445"/>
    <cellStyle name="40% - Акцент2 2 3 2 3 2 8" xfId="34446"/>
    <cellStyle name="40% - Акцент2 2 3 2 3 2 9" xfId="34447"/>
    <cellStyle name="40% - Акцент2 2 3 2 3 3" xfId="34448"/>
    <cellStyle name="40% - Акцент2 2 3 2 3 3 2" xfId="34449"/>
    <cellStyle name="40% - Акцент2 2 3 2 3 3 2 2" xfId="34450"/>
    <cellStyle name="40% - Акцент2 2 3 2 3 3 3" xfId="34451"/>
    <cellStyle name="40% - Акцент2 2 3 2 3 3 4" xfId="34452"/>
    <cellStyle name="40% - Акцент2 2 3 2 3 3 5" xfId="34453"/>
    <cellStyle name="40% - Акцент2 2 3 2 3 3 6" xfId="34454"/>
    <cellStyle name="40% - Акцент2 2 3 2 3 3 7" xfId="34455"/>
    <cellStyle name="40% - Акцент2 2 3 2 3 4" xfId="34456"/>
    <cellStyle name="40% - Акцент2 2 3 2 3 4 2" xfId="34457"/>
    <cellStyle name="40% - Акцент2 2 3 2 3 5" xfId="34458"/>
    <cellStyle name="40% - Акцент2 2 3 2 3 6" xfId="34459"/>
    <cellStyle name="40% - Акцент2 2 3 2 3 7" xfId="34460"/>
    <cellStyle name="40% - Акцент2 2 3 2 3 8" xfId="34461"/>
    <cellStyle name="40% - Акцент2 2 3 2 3 9" xfId="34462"/>
    <cellStyle name="40% - Акцент2 2 3 2 4" xfId="34463"/>
    <cellStyle name="40% - Акцент2 2 3 2 4 10" xfId="34464"/>
    <cellStyle name="40% - Акцент2 2 3 2 4 2" xfId="34465"/>
    <cellStyle name="40% - Акцент2 2 3 2 4 2 2" xfId="34466"/>
    <cellStyle name="40% - Акцент2 2 3 2 4 2 2 2" xfId="34467"/>
    <cellStyle name="40% - Акцент2 2 3 2 4 2 2 2 2" xfId="34468"/>
    <cellStyle name="40% - Акцент2 2 3 2 4 2 2 3" xfId="34469"/>
    <cellStyle name="40% - Акцент2 2 3 2 4 2 2 4" xfId="34470"/>
    <cellStyle name="40% - Акцент2 2 3 2 4 2 2 5" xfId="34471"/>
    <cellStyle name="40% - Акцент2 2 3 2 4 2 2 6" xfId="34472"/>
    <cellStyle name="40% - Акцент2 2 3 2 4 2 2 7" xfId="34473"/>
    <cellStyle name="40% - Акцент2 2 3 2 4 2 3" xfId="34474"/>
    <cellStyle name="40% - Акцент2 2 3 2 4 2 3 2" xfId="34475"/>
    <cellStyle name="40% - Акцент2 2 3 2 4 2 4" xfId="34476"/>
    <cellStyle name="40% - Акцент2 2 3 2 4 2 5" xfId="34477"/>
    <cellStyle name="40% - Акцент2 2 3 2 4 2 6" xfId="34478"/>
    <cellStyle name="40% - Акцент2 2 3 2 4 2 7" xfId="34479"/>
    <cellStyle name="40% - Акцент2 2 3 2 4 2 8" xfId="34480"/>
    <cellStyle name="40% - Акцент2 2 3 2 4 2 9" xfId="34481"/>
    <cellStyle name="40% - Акцент2 2 3 2 4 3" xfId="34482"/>
    <cellStyle name="40% - Акцент2 2 3 2 4 3 2" xfId="34483"/>
    <cellStyle name="40% - Акцент2 2 3 2 4 3 2 2" xfId="34484"/>
    <cellStyle name="40% - Акцент2 2 3 2 4 3 3" xfId="34485"/>
    <cellStyle name="40% - Акцент2 2 3 2 4 3 4" xfId="34486"/>
    <cellStyle name="40% - Акцент2 2 3 2 4 3 5" xfId="34487"/>
    <cellStyle name="40% - Акцент2 2 3 2 4 3 6" xfId="34488"/>
    <cellStyle name="40% - Акцент2 2 3 2 4 3 7" xfId="34489"/>
    <cellStyle name="40% - Акцент2 2 3 2 4 4" xfId="34490"/>
    <cellStyle name="40% - Акцент2 2 3 2 4 4 2" xfId="34491"/>
    <cellStyle name="40% - Акцент2 2 3 2 4 5" xfId="34492"/>
    <cellStyle name="40% - Акцент2 2 3 2 4 6" xfId="34493"/>
    <cellStyle name="40% - Акцент2 2 3 2 4 7" xfId="34494"/>
    <cellStyle name="40% - Акцент2 2 3 2 4 8" xfId="34495"/>
    <cellStyle name="40% - Акцент2 2 3 2 4 9" xfId="34496"/>
    <cellStyle name="40% - Акцент2 2 3 2 5" xfId="34497"/>
    <cellStyle name="40% - Акцент2 2 3 2 5 2" xfId="34498"/>
    <cellStyle name="40% - Акцент2 2 3 2 5 2 2" xfId="34499"/>
    <cellStyle name="40% - Акцент2 2 3 2 5 2 2 2" xfId="34500"/>
    <cellStyle name="40% - Акцент2 2 3 2 5 2 3" xfId="34501"/>
    <cellStyle name="40% - Акцент2 2 3 2 5 2 4" xfId="34502"/>
    <cellStyle name="40% - Акцент2 2 3 2 5 2 5" xfId="34503"/>
    <cellStyle name="40% - Акцент2 2 3 2 5 2 6" xfId="34504"/>
    <cellStyle name="40% - Акцент2 2 3 2 5 2 7" xfId="34505"/>
    <cellStyle name="40% - Акцент2 2 3 2 5 3" xfId="34506"/>
    <cellStyle name="40% - Акцент2 2 3 2 5 3 2" xfId="34507"/>
    <cellStyle name="40% - Акцент2 2 3 2 5 4" xfId="34508"/>
    <cellStyle name="40% - Акцент2 2 3 2 5 5" xfId="34509"/>
    <cellStyle name="40% - Акцент2 2 3 2 5 6" xfId="34510"/>
    <cellStyle name="40% - Акцент2 2 3 2 5 7" xfId="34511"/>
    <cellStyle name="40% - Акцент2 2 3 2 5 8" xfId="34512"/>
    <cellStyle name="40% - Акцент2 2 3 2 5 9" xfId="34513"/>
    <cellStyle name="40% - Акцент2 2 3 2 6" xfId="34514"/>
    <cellStyle name="40% - Акцент2 2 3 2 6 2" xfId="34515"/>
    <cellStyle name="40% - Акцент2 2 3 2 6 2 2" xfId="34516"/>
    <cellStyle name="40% - Акцент2 2 3 2 6 2 2 2" xfId="34517"/>
    <cellStyle name="40% - Акцент2 2 3 2 6 2 3" xfId="34518"/>
    <cellStyle name="40% - Акцент2 2 3 2 6 2 4" xfId="34519"/>
    <cellStyle name="40% - Акцент2 2 3 2 6 2 5" xfId="34520"/>
    <cellStyle name="40% - Акцент2 2 3 2 6 2 6" xfId="34521"/>
    <cellStyle name="40% - Акцент2 2 3 2 6 2 7" xfId="34522"/>
    <cellStyle name="40% - Акцент2 2 3 2 6 3" xfId="34523"/>
    <cellStyle name="40% - Акцент2 2 3 2 6 3 2" xfId="34524"/>
    <cellStyle name="40% - Акцент2 2 3 2 6 4" xfId="34525"/>
    <cellStyle name="40% - Акцент2 2 3 2 6 5" xfId="34526"/>
    <cellStyle name="40% - Акцент2 2 3 2 6 6" xfId="34527"/>
    <cellStyle name="40% - Акцент2 2 3 2 6 7" xfId="34528"/>
    <cellStyle name="40% - Акцент2 2 3 2 6 8" xfId="34529"/>
    <cellStyle name="40% - Акцент2 2 3 2 6 9" xfId="34530"/>
    <cellStyle name="40% - Акцент2 2 3 2 7" xfId="34531"/>
    <cellStyle name="40% - Акцент2 2 3 2 7 2" xfId="34532"/>
    <cellStyle name="40% - Акцент2 2 3 2 7 2 2" xfId="34533"/>
    <cellStyle name="40% - Акцент2 2 3 2 7 2 3" xfId="34534"/>
    <cellStyle name="40% - Акцент2 2 3 2 7 3" xfId="34535"/>
    <cellStyle name="40% - Акцент2 2 3 2 7 4" xfId="34536"/>
    <cellStyle name="40% - Акцент2 2 3 2 7 5" xfId="34537"/>
    <cellStyle name="40% - Акцент2 2 3 2 7 6" xfId="34538"/>
    <cellStyle name="40% - Акцент2 2 3 2 7 7" xfId="34539"/>
    <cellStyle name="40% - Акцент2 2 3 2 8" xfId="34540"/>
    <cellStyle name="40% - Акцент2 2 3 2 8 2" xfId="34541"/>
    <cellStyle name="40% - Акцент2 2 3 2 8 2 2" xfId="34542"/>
    <cellStyle name="40% - Акцент2 2 3 2 8 2 3" xfId="34543"/>
    <cellStyle name="40% - Акцент2 2 3 2 8 3" xfId="34544"/>
    <cellStyle name="40% - Акцент2 2 3 2 8 4" xfId="34545"/>
    <cellStyle name="40% - Акцент2 2 3 2 8 5" xfId="34546"/>
    <cellStyle name="40% - Акцент2 2 3 2 8 6" xfId="34547"/>
    <cellStyle name="40% - Акцент2 2 3 2 8 7" xfId="34548"/>
    <cellStyle name="40% - Акцент2 2 3 2 9" xfId="34549"/>
    <cellStyle name="40% - Акцент2 2 3 2 9 2" xfId="34550"/>
    <cellStyle name="40% - Акцент2 2 3 2 9 3" xfId="34551"/>
    <cellStyle name="40% - Акцент2 2 3 3" xfId="34552"/>
    <cellStyle name="40% - Акцент2 2 3 3 10" xfId="34553"/>
    <cellStyle name="40% - Акцент2 2 3 3 11" xfId="34554"/>
    <cellStyle name="40% - Акцент2 2 3 3 12" xfId="34555"/>
    <cellStyle name="40% - Акцент2 2 3 3 13" xfId="34556"/>
    <cellStyle name="40% - Акцент2 2 3 3 2" xfId="34557"/>
    <cellStyle name="40% - Акцент2 2 3 3 2 10" xfId="34558"/>
    <cellStyle name="40% - Акцент2 2 3 3 2 2" xfId="34559"/>
    <cellStyle name="40% - Акцент2 2 3 3 2 2 2" xfId="34560"/>
    <cellStyle name="40% - Акцент2 2 3 3 2 2 2 2" xfId="34561"/>
    <cellStyle name="40% - Акцент2 2 3 3 2 2 2 2 2" xfId="34562"/>
    <cellStyle name="40% - Акцент2 2 3 3 2 2 2 3" xfId="34563"/>
    <cellStyle name="40% - Акцент2 2 3 3 2 2 2 4" xfId="34564"/>
    <cellStyle name="40% - Акцент2 2 3 3 2 2 2 5" xfId="34565"/>
    <cellStyle name="40% - Акцент2 2 3 3 2 2 2 6" xfId="34566"/>
    <cellStyle name="40% - Акцент2 2 3 3 2 2 2 7" xfId="34567"/>
    <cellStyle name="40% - Акцент2 2 3 3 2 2 3" xfId="34568"/>
    <cellStyle name="40% - Акцент2 2 3 3 2 2 3 2" xfId="34569"/>
    <cellStyle name="40% - Акцент2 2 3 3 2 2 4" xfId="34570"/>
    <cellStyle name="40% - Акцент2 2 3 3 2 2 5" xfId="34571"/>
    <cellStyle name="40% - Акцент2 2 3 3 2 2 6" xfId="34572"/>
    <cellStyle name="40% - Акцент2 2 3 3 2 2 7" xfId="34573"/>
    <cellStyle name="40% - Акцент2 2 3 3 2 2 8" xfId="34574"/>
    <cellStyle name="40% - Акцент2 2 3 3 2 2 9" xfId="34575"/>
    <cellStyle name="40% - Акцент2 2 3 3 2 3" xfId="34576"/>
    <cellStyle name="40% - Акцент2 2 3 3 2 3 2" xfId="34577"/>
    <cellStyle name="40% - Акцент2 2 3 3 2 3 2 2" xfId="34578"/>
    <cellStyle name="40% - Акцент2 2 3 3 2 3 3" xfId="34579"/>
    <cellStyle name="40% - Акцент2 2 3 3 2 3 4" xfId="34580"/>
    <cellStyle name="40% - Акцент2 2 3 3 2 3 5" xfId="34581"/>
    <cellStyle name="40% - Акцент2 2 3 3 2 3 6" xfId="34582"/>
    <cellStyle name="40% - Акцент2 2 3 3 2 3 7" xfId="34583"/>
    <cellStyle name="40% - Акцент2 2 3 3 2 4" xfId="34584"/>
    <cellStyle name="40% - Акцент2 2 3 3 2 4 2" xfId="34585"/>
    <cellStyle name="40% - Акцент2 2 3 3 2 5" xfId="34586"/>
    <cellStyle name="40% - Акцент2 2 3 3 2 6" xfId="34587"/>
    <cellStyle name="40% - Акцент2 2 3 3 2 7" xfId="34588"/>
    <cellStyle name="40% - Акцент2 2 3 3 2 8" xfId="34589"/>
    <cellStyle name="40% - Акцент2 2 3 3 2 9" xfId="34590"/>
    <cellStyle name="40% - Акцент2 2 3 3 3" xfId="34591"/>
    <cellStyle name="40% - Акцент2 2 3 3 3 10" xfId="34592"/>
    <cellStyle name="40% - Акцент2 2 3 3 3 2" xfId="34593"/>
    <cellStyle name="40% - Акцент2 2 3 3 3 2 2" xfId="34594"/>
    <cellStyle name="40% - Акцент2 2 3 3 3 2 2 2" xfId="34595"/>
    <cellStyle name="40% - Акцент2 2 3 3 3 2 2 2 2" xfId="34596"/>
    <cellStyle name="40% - Акцент2 2 3 3 3 2 2 3" xfId="34597"/>
    <cellStyle name="40% - Акцент2 2 3 3 3 2 2 4" xfId="34598"/>
    <cellStyle name="40% - Акцент2 2 3 3 3 2 2 5" xfId="34599"/>
    <cellStyle name="40% - Акцент2 2 3 3 3 2 2 6" xfId="34600"/>
    <cellStyle name="40% - Акцент2 2 3 3 3 2 2 7" xfId="34601"/>
    <cellStyle name="40% - Акцент2 2 3 3 3 2 3" xfId="34602"/>
    <cellStyle name="40% - Акцент2 2 3 3 3 2 3 2" xfId="34603"/>
    <cellStyle name="40% - Акцент2 2 3 3 3 2 4" xfId="34604"/>
    <cellStyle name="40% - Акцент2 2 3 3 3 2 5" xfId="34605"/>
    <cellStyle name="40% - Акцент2 2 3 3 3 2 6" xfId="34606"/>
    <cellStyle name="40% - Акцент2 2 3 3 3 2 7" xfId="34607"/>
    <cellStyle name="40% - Акцент2 2 3 3 3 2 8" xfId="34608"/>
    <cellStyle name="40% - Акцент2 2 3 3 3 2 9" xfId="34609"/>
    <cellStyle name="40% - Акцент2 2 3 3 3 3" xfId="34610"/>
    <cellStyle name="40% - Акцент2 2 3 3 3 3 2" xfId="34611"/>
    <cellStyle name="40% - Акцент2 2 3 3 3 3 2 2" xfId="34612"/>
    <cellStyle name="40% - Акцент2 2 3 3 3 3 3" xfId="34613"/>
    <cellStyle name="40% - Акцент2 2 3 3 3 3 4" xfId="34614"/>
    <cellStyle name="40% - Акцент2 2 3 3 3 3 5" xfId="34615"/>
    <cellStyle name="40% - Акцент2 2 3 3 3 3 6" xfId="34616"/>
    <cellStyle name="40% - Акцент2 2 3 3 3 3 7" xfId="34617"/>
    <cellStyle name="40% - Акцент2 2 3 3 3 4" xfId="34618"/>
    <cellStyle name="40% - Акцент2 2 3 3 3 4 2" xfId="34619"/>
    <cellStyle name="40% - Акцент2 2 3 3 3 5" xfId="34620"/>
    <cellStyle name="40% - Акцент2 2 3 3 3 6" xfId="34621"/>
    <cellStyle name="40% - Акцент2 2 3 3 3 7" xfId="34622"/>
    <cellStyle name="40% - Акцент2 2 3 3 3 8" xfId="34623"/>
    <cellStyle name="40% - Акцент2 2 3 3 3 9" xfId="34624"/>
    <cellStyle name="40% - Акцент2 2 3 3 4" xfId="34625"/>
    <cellStyle name="40% - Акцент2 2 3 3 4 2" xfId="34626"/>
    <cellStyle name="40% - Акцент2 2 3 3 4 2 2" xfId="34627"/>
    <cellStyle name="40% - Акцент2 2 3 3 4 2 2 2" xfId="34628"/>
    <cellStyle name="40% - Акцент2 2 3 3 4 2 3" xfId="34629"/>
    <cellStyle name="40% - Акцент2 2 3 3 4 2 4" xfId="34630"/>
    <cellStyle name="40% - Акцент2 2 3 3 4 2 5" xfId="34631"/>
    <cellStyle name="40% - Акцент2 2 3 3 4 2 6" xfId="34632"/>
    <cellStyle name="40% - Акцент2 2 3 3 4 2 7" xfId="34633"/>
    <cellStyle name="40% - Акцент2 2 3 3 4 3" xfId="34634"/>
    <cellStyle name="40% - Акцент2 2 3 3 4 3 2" xfId="34635"/>
    <cellStyle name="40% - Акцент2 2 3 3 4 4" xfId="34636"/>
    <cellStyle name="40% - Акцент2 2 3 3 4 5" xfId="34637"/>
    <cellStyle name="40% - Акцент2 2 3 3 4 6" xfId="34638"/>
    <cellStyle name="40% - Акцент2 2 3 3 4 7" xfId="34639"/>
    <cellStyle name="40% - Акцент2 2 3 3 4 8" xfId="34640"/>
    <cellStyle name="40% - Акцент2 2 3 3 4 9" xfId="34641"/>
    <cellStyle name="40% - Акцент2 2 3 3 5" xfId="34642"/>
    <cellStyle name="40% - Акцент2 2 3 3 5 2" xfId="34643"/>
    <cellStyle name="40% - Акцент2 2 3 3 5 2 2" xfId="34644"/>
    <cellStyle name="40% - Акцент2 2 3 3 5 2 2 2" xfId="34645"/>
    <cellStyle name="40% - Акцент2 2 3 3 5 2 3" xfId="34646"/>
    <cellStyle name="40% - Акцент2 2 3 3 5 2 4" xfId="34647"/>
    <cellStyle name="40% - Акцент2 2 3 3 5 2 5" xfId="34648"/>
    <cellStyle name="40% - Акцент2 2 3 3 5 2 6" xfId="34649"/>
    <cellStyle name="40% - Акцент2 2 3 3 5 2 7" xfId="34650"/>
    <cellStyle name="40% - Акцент2 2 3 3 5 3" xfId="34651"/>
    <cellStyle name="40% - Акцент2 2 3 3 5 3 2" xfId="34652"/>
    <cellStyle name="40% - Акцент2 2 3 3 5 4" xfId="34653"/>
    <cellStyle name="40% - Акцент2 2 3 3 5 5" xfId="34654"/>
    <cellStyle name="40% - Акцент2 2 3 3 5 6" xfId="34655"/>
    <cellStyle name="40% - Акцент2 2 3 3 5 7" xfId="34656"/>
    <cellStyle name="40% - Акцент2 2 3 3 5 8" xfId="34657"/>
    <cellStyle name="40% - Акцент2 2 3 3 5 9" xfId="34658"/>
    <cellStyle name="40% - Акцент2 2 3 3 6" xfId="34659"/>
    <cellStyle name="40% - Акцент2 2 3 3 6 2" xfId="34660"/>
    <cellStyle name="40% - Акцент2 2 3 3 6 2 2" xfId="34661"/>
    <cellStyle name="40% - Акцент2 2 3 3 6 2 3" xfId="34662"/>
    <cellStyle name="40% - Акцент2 2 3 3 6 3" xfId="34663"/>
    <cellStyle name="40% - Акцент2 2 3 3 6 4" xfId="34664"/>
    <cellStyle name="40% - Акцент2 2 3 3 6 5" xfId="34665"/>
    <cellStyle name="40% - Акцент2 2 3 3 6 6" xfId="34666"/>
    <cellStyle name="40% - Акцент2 2 3 3 6 7" xfId="34667"/>
    <cellStyle name="40% - Акцент2 2 3 3 7" xfId="34668"/>
    <cellStyle name="40% - Акцент2 2 3 3 7 2" xfId="34669"/>
    <cellStyle name="40% - Акцент2 2 3 3 7 3" xfId="34670"/>
    <cellStyle name="40% - Акцент2 2 3 3 8" xfId="34671"/>
    <cellStyle name="40% - Акцент2 2 3 3 9" xfId="34672"/>
    <cellStyle name="40% - Акцент2 2 3 4" xfId="34673"/>
    <cellStyle name="40% - Акцент2 2 3 4 10" xfId="34674"/>
    <cellStyle name="40% - Акцент2 2 3 4 11" xfId="34675"/>
    <cellStyle name="40% - Акцент2 2 3 4 12" xfId="34676"/>
    <cellStyle name="40% - Акцент2 2 3 4 13" xfId="34677"/>
    <cellStyle name="40% - Акцент2 2 3 4 2" xfId="34678"/>
    <cellStyle name="40% - Акцент2 2 3 4 2 10" xfId="34679"/>
    <cellStyle name="40% - Акцент2 2 3 4 2 2" xfId="34680"/>
    <cellStyle name="40% - Акцент2 2 3 4 2 2 2" xfId="34681"/>
    <cellStyle name="40% - Акцент2 2 3 4 2 2 2 2" xfId="34682"/>
    <cellStyle name="40% - Акцент2 2 3 4 2 2 2 2 2" xfId="34683"/>
    <cellStyle name="40% - Акцент2 2 3 4 2 2 2 3" xfId="34684"/>
    <cellStyle name="40% - Акцент2 2 3 4 2 2 2 4" xfId="34685"/>
    <cellStyle name="40% - Акцент2 2 3 4 2 2 2 5" xfId="34686"/>
    <cellStyle name="40% - Акцент2 2 3 4 2 2 2 6" xfId="34687"/>
    <cellStyle name="40% - Акцент2 2 3 4 2 2 2 7" xfId="34688"/>
    <cellStyle name="40% - Акцент2 2 3 4 2 2 3" xfId="34689"/>
    <cellStyle name="40% - Акцент2 2 3 4 2 2 3 2" xfId="34690"/>
    <cellStyle name="40% - Акцент2 2 3 4 2 2 4" xfId="34691"/>
    <cellStyle name="40% - Акцент2 2 3 4 2 2 5" xfId="34692"/>
    <cellStyle name="40% - Акцент2 2 3 4 2 2 6" xfId="34693"/>
    <cellStyle name="40% - Акцент2 2 3 4 2 2 7" xfId="34694"/>
    <cellStyle name="40% - Акцент2 2 3 4 2 2 8" xfId="34695"/>
    <cellStyle name="40% - Акцент2 2 3 4 2 2 9" xfId="34696"/>
    <cellStyle name="40% - Акцент2 2 3 4 2 3" xfId="34697"/>
    <cellStyle name="40% - Акцент2 2 3 4 2 3 2" xfId="34698"/>
    <cellStyle name="40% - Акцент2 2 3 4 2 3 2 2" xfId="34699"/>
    <cellStyle name="40% - Акцент2 2 3 4 2 3 3" xfId="34700"/>
    <cellStyle name="40% - Акцент2 2 3 4 2 3 4" xfId="34701"/>
    <cellStyle name="40% - Акцент2 2 3 4 2 3 5" xfId="34702"/>
    <cellStyle name="40% - Акцент2 2 3 4 2 3 6" xfId="34703"/>
    <cellStyle name="40% - Акцент2 2 3 4 2 3 7" xfId="34704"/>
    <cellStyle name="40% - Акцент2 2 3 4 2 4" xfId="34705"/>
    <cellStyle name="40% - Акцент2 2 3 4 2 4 2" xfId="34706"/>
    <cellStyle name="40% - Акцент2 2 3 4 2 5" xfId="34707"/>
    <cellStyle name="40% - Акцент2 2 3 4 2 6" xfId="34708"/>
    <cellStyle name="40% - Акцент2 2 3 4 2 7" xfId="34709"/>
    <cellStyle name="40% - Акцент2 2 3 4 2 8" xfId="34710"/>
    <cellStyle name="40% - Акцент2 2 3 4 2 9" xfId="34711"/>
    <cellStyle name="40% - Акцент2 2 3 4 3" xfId="34712"/>
    <cellStyle name="40% - Акцент2 2 3 4 3 10" xfId="34713"/>
    <cellStyle name="40% - Акцент2 2 3 4 3 2" xfId="34714"/>
    <cellStyle name="40% - Акцент2 2 3 4 3 2 2" xfId="34715"/>
    <cellStyle name="40% - Акцент2 2 3 4 3 2 2 2" xfId="34716"/>
    <cellStyle name="40% - Акцент2 2 3 4 3 2 2 2 2" xfId="34717"/>
    <cellStyle name="40% - Акцент2 2 3 4 3 2 2 3" xfId="34718"/>
    <cellStyle name="40% - Акцент2 2 3 4 3 2 2 4" xfId="34719"/>
    <cellStyle name="40% - Акцент2 2 3 4 3 2 2 5" xfId="34720"/>
    <cellStyle name="40% - Акцент2 2 3 4 3 2 2 6" xfId="34721"/>
    <cellStyle name="40% - Акцент2 2 3 4 3 2 2 7" xfId="34722"/>
    <cellStyle name="40% - Акцент2 2 3 4 3 2 3" xfId="34723"/>
    <cellStyle name="40% - Акцент2 2 3 4 3 2 3 2" xfId="34724"/>
    <cellStyle name="40% - Акцент2 2 3 4 3 2 4" xfId="34725"/>
    <cellStyle name="40% - Акцент2 2 3 4 3 2 5" xfId="34726"/>
    <cellStyle name="40% - Акцент2 2 3 4 3 2 6" xfId="34727"/>
    <cellStyle name="40% - Акцент2 2 3 4 3 2 7" xfId="34728"/>
    <cellStyle name="40% - Акцент2 2 3 4 3 2 8" xfId="34729"/>
    <cellStyle name="40% - Акцент2 2 3 4 3 2 9" xfId="34730"/>
    <cellStyle name="40% - Акцент2 2 3 4 3 3" xfId="34731"/>
    <cellStyle name="40% - Акцент2 2 3 4 3 3 2" xfId="34732"/>
    <cellStyle name="40% - Акцент2 2 3 4 3 3 2 2" xfId="34733"/>
    <cellStyle name="40% - Акцент2 2 3 4 3 3 3" xfId="34734"/>
    <cellStyle name="40% - Акцент2 2 3 4 3 3 4" xfId="34735"/>
    <cellStyle name="40% - Акцент2 2 3 4 3 3 5" xfId="34736"/>
    <cellStyle name="40% - Акцент2 2 3 4 3 3 6" xfId="34737"/>
    <cellStyle name="40% - Акцент2 2 3 4 3 3 7" xfId="34738"/>
    <cellStyle name="40% - Акцент2 2 3 4 3 4" xfId="34739"/>
    <cellStyle name="40% - Акцент2 2 3 4 3 4 2" xfId="34740"/>
    <cellStyle name="40% - Акцент2 2 3 4 3 5" xfId="34741"/>
    <cellStyle name="40% - Акцент2 2 3 4 3 6" xfId="34742"/>
    <cellStyle name="40% - Акцент2 2 3 4 3 7" xfId="34743"/>
    <cellStyle name="40% - Акцент2 2 3 4 3 8" xfId="34744"/>
    <cellStyle name="40% - Акцент2 2 3 4 3 9" xfId="34745"/>
    <cellStyle name="40% - Акцент2 2 3 4 4" xfId="34746"/>
    <cellStyle name="40% - Акцент2 2 3 4 4 2" xfId="34747"/>
    <cellStyle name="40% - Акцент2 2 3 4 4 2 2" xfId="34748"/>
    <cellStyle name="40% - Акцент2 2 3 4 4 2 2 2" xfId="34749"/>
    <cellStyle name="40% - Акцент2 2 3 4 4 2 3" xfId="34750"/>
    <cellStyle name="40% - Акцент2 2 3 4 4 2 4" xfId="34751"/>
    <cellStyle name="40% - Акцент2 2 3 4 4 2 5" xfId="34752"/>
    <cellStyle name="40% - Акцент2 2 3 4 4 2 6" xfId="34753"/>
    <cellStyle name="40% - Акцент2 2 3 4 4 2 7" xfId="34754"/>
    <cellStyle name="40% - Акцент2 2 3 4 4 3" xfId="34755"/>
    <cellStyle name="40% - Акцент2 2 3 4 4 3 2" xfId="34756"/>
    <cellStyle name="40% - Акцент2 2 3 4 4 4" xfId="34757"/>
    <cellStyle name="40% - Акцент2 2 3 4 4 5" xfId="34758"/>
    <cellStyle name="40% - Акцент2 2 3 4 4 6" xfId="34759"/>
    <cellStyle name="40% - Акцент2 2 3 4 4 7" xfId="34760"/>
    <cellStyle name="40% - Акцент2 2 3 4 4 8" xfId="34761"/>
    <cellStyle name="40% - Акцент2 2 3 4 4 9" xfId="34762"/>
    <cellStyle name="40% - Акцент2 2 3 4 5" xfId="34763"/>
    <cellStyle name="40% - Акцент2 2 3 4 5 2" xfId="34764"/>
    <cellStyle name="40% - Акцент2 2 3 4 5 2 2" xfId="34765"/>
    <cellStyle name="40% - Акцент2 2 3 4 5 2 2 2" xfId="34766"/>
    <cellStyle name="40% - Акцент2 2 3 4 5 2 3" xfId="34767"/>
    <cellStyle name="40% - Акцент2 2 3 4 5 2 4" xfId="34768"/>
    <cellStyle name="40% - Акцент2 2 3 4 5 2 5" xfId="34769"/>
    <cellStyle name="40% - Акцент2 2 3 4 5 2 6" xfId="34770"/>
    <cellStyle name="40% - Акцент2 2 3 4 5 2 7" xfId="34771"/>
    <cellStyle name="40% - Акцент2 2 3 4 5 3" xfId="34772"/>
    <cellStyle name="40% - Акцент2 2 3 4 5 3 2" xfId="34773"/>
    <cellStyle name="40% - Акцент2 2 3 4 5 4" xfId="34774"/>
    <cellStyle name="40% - Акцент2 2 3 4 5 5" xfId="34775"/>
    <cellStyle name="40% - Акцент2 2 3 4 5 6" xfId="34776"/>
    <cellStyle name="40% - Акцент2 2 3 4 5 7" xfId="34777"/>
    <cellStyle name="40% - Акцент2 2 3 4 5 8" xfId="34778"/>
    <cellStyle name="40% - Акцент2 2 3 4 5 9" xfId="34779"/>
    <cellStyle name="40% - Акцент2 2 3 4 6" xfId="34780"/>
    <cellStyle name="40% - Акцент2 2 3 4 6 2" xfId="34781"/>
    <cellStyle name="40% - Акцент2 2 3 4 6 2 2" xfId="34782"/>
    <cellStyle name="40% - Акцент2 2 3 4 6 3" xfId="34783"/>
    <cellStyle name="40% - Акцент2 2 3 4 6 4" xfId="34784"/>
    <cellStyle name="40% - Акцент2 2 3 4 6 5" xfId="34785"/>
    <cellStyle name="40% - Акцент2 2 3 4 6 6" xfId="34786"/>
    <cellStyle name="40% - Акцент2 2 3 4 6 7" xfId="34787"/>
    <cellStyle name="40% - Акцент2 2 3 4 7" xfId="34788"/>
    <cellStyle name="40% - Акцент2 2 3 4 7 2" xfId="34789"/>
    <cellStyle name="40% - Акцент2 2 3 4 8" xfId="34790"/>
    <cellStyle name="40% - Акцент2 2 3 4 9" xfId="34791"/>
    <cellStyle name="40% - Акцент2 2 3 5" xfId="34792"/>
    <cellStyle name="40% - Акцент2 2 3 5 10" xfId="34793"/>
    <cellStyle name="40% - Акцент2 2 3 5 2" xfId="34794"/>
    <cellStyle name="40% - Акцент2 2 3 5 2 2" xfId="34795"/>
    <cellStyle name="40% - Акцент2 2 3 5 2 2 2" xfId="34796"/>
    <cellStyle name="40% - Акцент2 2 3 5 2 2 2 2" xfId="34797"/>
    <cellStyle name="40% - Акцент2 2 3 5 2 2 3" xfId="34798"/>
    <cellStyle name="40% - Акцент2 2 3 5 2 2 4" xfId="34799"/>
    <cellStyle name="40% - Акцент2 2 3 5 2 2 5" xfId="34800"/>
    <cellStyle name="40% - Акцент2 2 3 5 2 2 6" xfId="34801"/>
    <cellStyle name="40% - Акцент2 2 3 5 2 2 7" xfId="34802"/>
    <cellStyle name="40% - Акцент2 2 3 5 2 3" xfId="34803"/>
    <cellStyle name="40% - Акцент2 2 3 5 2 3 2" xfId="34804"/>
    <cellStyle name="40% - Акцент2 2 3 5 2 4" xfId="34805"/>
    <cellStyle name="40% - Акцент2 2 3 5 2 5" xfId="34806"/>
    <cellStyle name="40% - Акцент2 2 3 5 2 6" xfId="34807"/>
    <cellStyle name="40% - Акцент2 2 3 5 2 7" xfId="34808"/>
    <cellStyle name="40% - Акцент2 2 3 5 2 8" xfId="34809"/>
    <cellStyle name="40% - Акцент2 2 3 5 2 9" xfId="34810"/>
    <cellStyle name="40% - Акцент2 2 3 5 3" xfId="34811"/>
    <cellStyle name="40% - Акцент2 2 3 5 3 2" xfId="34812"/>
    <cellStyle name="40% - Акцент2 2 3 5 3 2 2" xfId="34813"/>
    <cellStyle name="40% - Акцент2 2 3 5 3 3" xfId="34814"/>
    <cellStyle name="40% - Акцент2 2 3 5 3 4" xfId="34815"/>
    <cellStyle name="40% - Акцент2 2 3 5 3 5" xfId="34816"/>
    <cellStyle name="40% - Акцент2 2 3 5 3 6" xfId="34817"/>
    <cellStyle name="40% - Акцент2 2 3 5 3 7" xfId="34818"/>
    <cellStyle name="40% - Акцент2 2 3 5 4" xfId="34819"/>
    <cellStyle name="40% - Акцент2 2 3 5 4 2" xfId="34820"/>
    <cellStyle name="40% - Акцент2 2 3 5 5" xfId="34821"/>
    <cellStyle name="40% - Акцент2 2 3 5 6" xfId="34822"/>
    <cellStyle name="40% - Акцент2 2 3 5 7" xfId="34823"/>
    <cellStyle name="40% - Акцент2 2 3 5 8" xfId="34824"/>
    <cellStyle name="40% - Акцент2 2 3 5 9" xfId="34825"/>
    <cellStyle name="40% - Акцент2 2 3 6" xfId="34826"/>
    <cellStyle name="40% - Акцент2 2 3 6 10" xfId="34827"/>
    <cellStyle name="40% - Акцент2 2 3 6 2" xfId="34828"/>
    <cellStyle name="40% - Акцент2 2 3 6 2 2" xfId="34829"/>
    <cellStyle name="40% - Акцент2 2 3 6 2 2 2" xfId="34830"/>
    <cellStyle name="40% - Акцент2 2 3 6 2 2 2 2" xfId="34831"/>
    <cellStyle name="40% - Акцент2 2 3 6 2 2 3" xfId="34832"/>
    <cellStyle name="40% - Акцент2 2 3 6 2 2 4" xfId="34833"/>
    <cellStyle name="40% - Акцент2 2 3 6 2 2 5" xfId="34834"/>
    <cellStyle name="40% - Акцент2 2 3 6 2 2 6" xfId="34835"/>
    <cellStyle name="40% - Акцент2 2 3 6 2 2 7" xfId="34836"/>
    <cellStyle name="40% - Акцент2 2 3 6 2 3" xfId="34837"/>
    <cellStyle name="40% - Акцент2 2 3 6 2 3 2" xfId="34838"/>
    <cellStyle name="40% - Акцент2 2 3 6 2 4" xfId="34839"/>
    <cellStyle name="40% - Акцент2 2 3 6 2 5" xfId="34840"/>
    <cellStyle name="40% - Акцент2 2 3 6 2 6" xfId="34841"/>
    <cellStyle name="40% - Акцент2 2 3 6 2 7" xfId="34842"/>
    <cellStyle name="40% - Акцент2 2 3 6 2 8" xfId="34843"/>
    <cellStyle name="40% - Акцент2 2 3 6 2 9" xfId="34844"/>
    <cellStyle name="40% - Акцент2 2 3 6 3" xfId="34845"/>
    <cellStyle name="40% - Акцент2 2 3 6 3 2" xfId="34846"/>
    <cellStyle name="40% - Акцент2 2 3 6 3 2 2" xfId="34847"/>
    <cellStyle name="40% - Акцент2 2 3 6 3 3" xfId="34848"/>
    <cellStyle name="40% - Акцент2 2 3 6 3 4" xfId="34849"/>
    <cellStyle name="40% - Акцент2 2 3 6 3 5" xfId="34850"/>
    <cellStyle name="40% - Акцент2 2 3 6 3 6" xfId="34851"/>
    <cellStyle name="40% - Акцент2 2 3 6 3 7" xfId="34852"/>
    <cellStyle name="40% - Акцент2 2 3 6 4" xfId="34853"/>
    <cellStyle name="40% - Акцент2 2 3 6 4 2" xfId="34854"/>
    <cellStyle name="40% - Акцент2 2 3 6 5" xfId="34855"/>
    <cellStyle name="40% - Акцент2 2 3 6 6" xfId="34856"/>
    <cellStyle name="40% - Акцент2 2 3 6 7" xfId="34857"/>
    <cellStyle name="40% - Акцент2 2 3 6 8" xfId="34858"/>
    <cellStyle name="40% - Акцент2 2 3 6 9" xfId="34859"/>
    <cellStyle name="40% - Акцент2 2 3 7" xfId="34860"/>
    <cellStyle name="40% - Акцент2 2 3 7 2" xfId="34861"/>
    <cellStyle name="40% - Акцент2 2 3 7 2 2" xfId="34862"/>
    <cellStyle name="40% - Акцент2 2 3 7 2 2 2" xfId="34863"/>
    <cellStyle name="40% - Акцент2 2 3 7 2 3" xfId="34864"/>
    <cellStyle name="40% - Акцент2 2 3 7 2 4" xfId="34865"/>
    <cellStyle name="40% - Акцент2 2 3 7 2 5" xfId="34866"/>
    <cellStyle name="40% - Акцент2 2 3 7 2 6" xfId="34867"/>
    <cellStyle name="40% - Акцент2 2 3 7 2 7" xfId="34868"/>
    <cellStyle name="40% - Акцент2 2 3 7 3" xfId="34869"/>
    <cellStyle name="40% - Акцент2 2 3 7 3 2" xfId="34870"/>
    <cellStyle name="40% - Акцент2 2 3 7 4" xfId="34871"/>
    <cellStyle name="40% - Акцент2 2 3 7 5" xfId="34872"/>
    <cellStyle name="40% - Акцент2 2 3 7 6" xfId="34873"/>
    <cellStyle name="40% - Акцент2 2 3 7 7" xfId="34874"/>
    <cellStyle name="40% - Акцент2 2 3 7 8" xfId="34875"/>
    <cellStyle name="40% - Акцент2 2 3 7 9" xfId="34876"/>
    <cellStyle name="40% - Акцент2 2 3 8" xfId="34877"/>
    <cellStyle name="40% - Акцент2 2 3 8 2" xfId="34878"/>
    <cellStyle name="40% - Акцент2 2 3 8 2 2" xfId="34879"/>
    <cellStyle name="40% - Акцент2 2 3 8 2 2 2" xfId="34880"/>
    <cellStyle name="40% - Акцент2 2 3 8 2 3" xfId="34881"/>
    <cellStyle name="40% - Акцент2 2 3 8 2 4" xfId="34882"/>
    <cellStyle name="40% - Акцент2 2 3 8 2 5" xfId="34883"/>
    <cellStyle name="40% - Акцент2 2 3 8 2 6" xfId="34884"/>
    <cellStyle name="40% - Акцент2 2 3 8 2 7" xfId="34885"/>
    <cellStyle name="40% - Акцент2 2 3 8 3" xfId="34886"/>
    <cellStyle name="40% - Акцент2 2 3 8 3 2" xfId="34887"/>
    <cellStyle name="40% - Акцент2 2 3 8 4" xfId="34888"/>
    <cellStyle name="40% - Акцент2 2 3 8 5" xfId="34889"/>
    <cellStyle name="40% - Акцент2 2 3 8 6" xfId="34890"/>
    <cellStyle name="40% - Акцент2 2 3 8 7" xfId="34891"/>
    <cellStyle name="40% - Акцент2 2 3 8 8" xfId="34892"/>
    <cellStyle name="40% - Акцент2 2 3 8 9" xfId="34893"/>
    <cellStyle name="40% - Акцент2 2 3 9" xfId="34894"/>
    <cellStyle name="40% - Акцент2 2 3 9 2" xfId="34895"/>
    <cellStyle name="40% - Акцент2 2 3 9 2 2" xfId="34896"/>
    <cellStyle name="40% - Акцент2 2 3 9 2 2 2" xfId="34897"/>
    <cellStyle name="40% - Акцент2 2 3 9 2 3" xfId="34898"/>
    <cellStyle name="40% - Акцент2 2 3 9 2 4" xfId="34899"/>
    <cellStyle name="40% - Акцент2 2 3 9 2 5" xfId="34900"/>
    <cellStyle name="40% - Акцент2 2 3 9 2 6" xfId="34901"/>
    <cellStyle name="40% - Акцент2 2 3 9 2 7" xfId="34902"/>
    <cellStyle name="40% - Акцент2 2 3 9 3" xfId="34903"/>
    <cellStyle name="40% - Акцент2 2 3 9 3 2" xfId="34904"/>
    <cellStyle name="40% - Акцент2 2 3 9 4" xfId="34905"/>
    <cellStyle name="40% - Акцент2 2 3 9 5" xfId="34906"/>
    <cellStyle name="40% - Акцент2 2 3 9 6" xfId="34907"/>
    <cellStyle name="40% - Акцент2 2 3 9 7" xfId="34908"/>
    <cellStyle name="40% - Акцент2 2 3 9 8" xfId="34909"/>
    <cellStyle name="40% - Акцент2 2 3 9 9" xfId="34910"/>
    <cellStyle name="40% - Акцент2 2 4" xfId="34911"/>
    <cellStyle name="40% - Акцент2 2 4 10" xfId="34912"/>
    <cellStyle name="40% - Акцент2 2 4 10 2" xfId="34913"/>
    <cellStyle name="40% - Акцент2 2 4 10 2 2" xfId="34914"/>
    <cellStyle name="40% - Акцент2 2 4 10 2 3" xfId="34915"/>
    <cellStyle name="40% - Акцент2 2 4 10 3" xfId="34916"/>
    <cellStyle name="40% - Акцент2 2 4 10 4" xfId="34917"/>
    <cellStyle name="40% - Акцент2 2 4 10 5" xfId="34918"/>
    <cellStyle name="40% - Акцент2 2 4 10 6" xfId="34919"/>
    <cellStyle name="40% - Акцент2 2 4 10 7" xfId="34920"/>
    <cellStyle name="40% - Акцент2 2 4 11" xfId="34921"/>
    <cellStyle name="40% - Акцент2 2 4 11 2" xfId="34922"/>
    <cellStyle name="40% - Акцент2 2 4 11 2 2" xfId="34923"/>
    <cellStyle name="40% - Акцент2 2 4 11 2 3" xfId="34924"/>
    <cellStyle name="40% - Акцент2 2 4 11 3" xfId="34925"/>
    <cellStyle name="40% - Акцент2 2 4 11 4" xfId="34926"/>
    <cellStyle name="40% - Акцент2 2 4 11 5" xfId="34927"/>
    <cellStyle name="40% - Акцент2 2 4 11 6" xfId="34928"/>
    <cellStyle name="40% - Акцент2 2 4 11 7" xfId="34929"/>
    <cellStyle name="40% - Акцент2 2 4 12" xfId="34930"/>
    <cellStyle name="40% - Акцент2 2 4 12 2" xfId="34931"/>
    <cellStyle name="40% - Акцент2 2 4 12 3" xfId="34932"/>
    <cellStyle name="40% - Акцент2 2 4 13" xfId="34933"/>
    <cellStyle name="40% - Акцент2 2 4 14" xfId="34934"/>
    <cellStyle name="40% - Акцент2 2 4 15" xfId="34935"/>
    <cellStyle name="40% - Акцент2 2 4 16" xfId="34936"/>
    <cellStyle name="40% - Акцент2 2 4 17" xfId="34937"/>
    <cellStyle name="40% - Акцент2 2 4 18" xfId="34938"/>
    <cellStyle name="40% - Акцент2 2 4 2" xfId="34939"/>
    <cellStyle name="40% - Акцент2 2 4 2 10" xfId="34940"/>
    <cellStyle name="40% - Акцент2 2 4 2 11" xfId="34941"/>
    <cellStyle name="40% - Акцент2 2 4 2 12" xfId="34942"/>
    <cellStyle name="40% - Акцент2 2 4 2 13" xfId="34943"/>
    <cellStyle name="40% - Акцент2 2 4 2 14" xfId="34944"/>
    <cellStyle name="40% - Акцент2 2 4 2 2" xfId="34945"/>
    <cellStyle name="40% - Акцент2 2 4 2 2 10" xfId="34946"/>
    <cellStyle name="40% - Акцент2 2 4 2 2 2" xfId="34947"/>
    <cellStyle name="40% - Акцент2 2 4 2 2 2 2" xfId="34948"/>
    <cellStyle name="40% - Акцент2 2 4 2 2 2 2 2" xfId="34949"/>
    <cellStyle name="40% - Акцент2 2 4 2 2 2 2 2 2" xfId="34950"/>
    <cellStyle name="40% - Акцент2 2 4 2 2 2 2 3" xfId="34951"/>
    <cellStyle name="40% - Акцент2 2 4 2 2 2 2 4" xfId="34952"/>
    <cellStyle name="40% - Акцент2 2 4 2 2 2 2 5" xfId="34953"/>
    <cellStyle name="40% - Акцент2 2 4 2 2 2 2 6" xfId="34954"/>
    <cellStyle name="40% - Акцент2 2 4 2 2 2 2 7" xfId="34955"/>
    <cellStyle name="40% - Акцент2 2 4 2 2 2 3" xfId="34956"/>
    <cellStyle name="40% - Акцент2 2 4 2 2 2 3 2" xfId="34957"/>
    <cellStyle name="40% - Акцент2 2 4 2 2 2 4" xfId="34958"/>
    <cellStyle name="40% - Акцент2 2 4 2 2 2 5" xfId="34959"/>
    <cellStyle name="40% - Акцент2 2 4 2 2 2 6" xfId="34960"/>
    <cellStyle name="40% - Акцент2 2 4 2 2 2 7" xfId="34961"/>
    <cellStyle name="40% - Акцент2 2 4 2 2 2 8" xfId="34962"/>
    <cellStyle name="40% - Акцент2 2 4 2 2 2 9" xfId="34963"/>
    <cellStyle name="40% - Акцент2 2 4 2 2 3" xfId="34964"/>
    <cellStyle name="40% - Акцент2 2 4 2 2 3 2" xfId="34965"/>
    <cellStyle name="40% - Акцент2 2 4 2 2 3 2 2" xfId="34966"/>
    <cellStyle name="40% - Акцент2 2 4 2 2 3 3" xfId="34967"/>
    <cellStyle name="40% - Акцент2 2 4 2 2 3 4" xfId="34968"/>
    <cellStyle name="40% - Акцент2 2 4 2 2 3 5" xfId="34969"/>
    <cellStyle name="40% - Акцент2 2 4 2 2 3 6" xfId="34970"/>
    <cellStyle name="40% - Акцент2 2 4 2 2 3 7" xfId="34971"/>
    <cellStyle name="40% - Акцент2 2 4 2 2 4" xfId="34972"/>
    <cellStyle name="40% - Акцент2 2 4 2 2 4 2" xfId="34973"/>
    <cellStyle name="40% - Акцент2 2 4 2 2 5" xfId="34974"/>
    <cellStyle name="40% - Акцент2 2 4 2 2 6" xfId="34975"/>
    <cellStyle name="40% - Акцент2 2 4 2 2 7" xfId="34976"/>
    <cellStyle name="40% - Акцент2 2 4 2 2 8" xfId="34977"/>
    <cellStyle name="40% - Акцент2 2 4 2 2 9" xfId="34978"/>
    <cellStyle name="40% - Акцент2 2 4 2 3" xfId="34979"/>
    <cellStyle name="40% - Акцент2 2 4 2 3 10" xfId="34980"/>
    <cellStyle name="40% - Акцент2 2 4 2 3 2" xfId="34981"/>
    <cellStyle name="40% - Акцент2 2 4 2 3 2 2" xfId="34982"/>
    <cellStyle name="40% - Акцент2 2 4 2 3 2 2 2" xfId="34983"/>
    <cellStyle name="40% - Акцент2 2 4 2 3 2 2 2 2" xfId="34984"/>
    <cellStyle name="40% - Акцент2 2 4 2 3 2 2 3" xfId="34985"/>
    <cellStyle name="40% - Акцент2 2 4 2 3 2 2 4" xfId="34986"/>
    <cellStyle name="40% - Акцент2 2 4 2 3 2 2 5" xfId="34987"/>
    <cellStyle name="40% - Акцент2 2 4 2 3 2 2 6" xfId="34988"/>
    <cellStyle name="40% - Акцент2 2 4 2 3 2 2 7" xfId="34989"/>
    <cellStyle name="40% - Акцент2 2 4 2 3 2 3" xfId="34990"/>
    <cellStyle name="40% - Акцент2 2 4 2 3 2 3 2" xfId="34991"/>
    <cellStyle name="40% - Акцент2 2 4 2 3 2 4" xfId="34992"/>
    <cellStyle name="40% - Акцент2 2 4 2 3 2 5" xfId="34993"/>
    <cellStyle name="40% - Акцент2 2 4 2 3 2 6" xfId="34994"/>
    <cellStyle name="40% - Акцент2 2 4 2 3 2 7" xfId="34995"/>
    <cellStyle name="40% - Акцент2 2 4 2 3 2 8" xfId="34996"/>
    <cellStyle name="40% - Акцент2 2 4 2 3 2 9" xfId="34997"/>
    <cellStyle name="40% - Акцент2 2 4 2 3 3" xfId="34998"/>
    <cellStyle name="40% - Акцент2 2 4 2 3 3 2" xfId="34999"/>
    <cellStyle name="40% - Акцент2 2 4 2 3 3 2 2" xfId="35000"/>
    <cellStyle name="40% - Акцент2 2 4 2 3 3 3" xfId="35001"/>
    <cellStyle name="40% - Акцент2 2 4 2 3 3 4" xfId="35002"/>
    <cellStyle name="40% - Акцент2 2 4 2 3 3 5" xfId="35003"/>
    <cellStyle name="40% - Акцент2 2 4 2 3 3 6" xfId="35004"/>
    <cellStyle name="40% - Акцент2 2 4 2 3 3 7" xfId="35005"/>
    <cellStyle name="40% - Акцент2 2 4 2 3 4" xfId="35006"/>
    <cellStyle name="40% - Акцент2 2 4 2 3 4 2" xfId="35007"/>
    <cellStyle name="40% - Акцент2 2 4 2 3 5" xfId="35008"/>
    <cellStyle name="40% - Акцент2 2 4 2 3 6" xfId="35009"/>
    <cellStyle name="40% - Акцент2 2 4 2 3 7" xfId="35010"/>
    <cellStyle name="40% - Акцент2 2 4 2 3 8" xfId="35011"/>
    <cellStyle name="40% - Акцент2 2 4 2 3 9" xfId="35012"/>
    <cellStyle name="40% - Акцент2 2 4 2 4" xfId="35013"/>
    <cellStyle name="40% - Акцент2 2 4 2 4 10" xfId="35014"/>
    <cellStyle name="40% - Акцент2 2 4 2 4 2" xfId="35015"/>
    <cellStyle name="40% - Акцент2 2 4 2 4 2 2" xfId="35016"/>
    <cellStyle name="40% - Акцент2 2 4 2 4 2 2 2" xfId="35017"/>
    <cellStyle name="40% - Акцент2 2 4 2 4 2 2 2 2" xfId="35018"/>
    <cellStyle name="40% - Акцент2 2 4 2 4 2 2 3" xfId="35019"/>
    <cellStyle name="40% - Акцент2 2 4 2 4 2 2 4" xfId="35020"/>
    <cellStyle name="40% - Акцент2 2 4 2 4 2 2 5" xfId="35021"/>
    <cellStyle name="40% - Акцент2 2 4 2 4 2 2 6" xfId="35022"/>
    <cellStyle name="40% - Акцент2 2 4 2 4 2 2 7" xfId="35023"/>
    <cellStyle name="40% - Акцент2 2 4 2 4 2 3" xfId="35024"/>
    <cellStyle name="40% - Акцент2 2 4 2 4 2 3 2" xfId="35025"/>
    <cellStyle name="40% - Акцент2 2 4 2 4 2 4" xfId="35026"/>
    <cellStyle name="40% - Акцент2 2 4 2 4 2 5" xfId="35027"/>
    <cellStyle name="40% - Акцент2 2 4 2 4 2 6" xfId="35028"/>
    <cellStyle name="40% - Акцент2 2 4 2 4 2 7" xfId="35029"/>
    <cellStyle name="40% - Акцент2 2 4 2 4 2 8" xfId="35030"/>
    <cellStyle name="40% - Акцент2 2 4 2 4 2 9" xfId="35031"/>
    <cellStyle name="40% - Акцент2 2 4 2 4 3" xfId="35032"/>
    <cellStyle name="40% - Акцент2 2 4 2 4 3 2" xfId="35033"/>
    <cellStyle name="40% - Акцент2 2 4 2 4 3 2 2" xfId="35034"/>
    <cellStyle name="40% - Акцент2 2 4 2 4 3 3" xfId="35035"/>
    <cellStyle name="40% - Акцент2 2 4 2 4 3 4" xfId="35036"/>
    <cellStyle name="40% - Акцент2 2 4 2 4 3 5" xfId="35037"/>
    <cellStyle name="40% - Акцент2 2 4 2 4 3 6" xfId="35038"/>
    <cellStyle name="40% - Акцент2 2 4 2 4 3 7" xfId="35039"/>
    <cellStyle name="40% - Акцент2 2 4 2 4 4" xfId="35040"/>
    <cellStyle name="40% - Акцент2 2 4 2 4 4 2" xfId="35041"/>
    <cellStyle name="40% - Акцент2 2 4 2 4 5" xfId="35042"/>
    <cellStyle name="40% - Акцент2 2 4 2 4 6" xfId="35043"/>
    <cellStyle name="40% - Акцент2 2 4 2 4 7" xfId="35044"/>
    <cellStyle name="40% - Акцент2 2 4 2 4 8" xfId="35045"/>
    <cellStyle name="40% - Акцент2 2 4 2 4 9" xfId="35046"/>
    <cellStyle name="40% - Акцент2 2 4 2 5" xfId="35047"/>
    <cellStyle name="40% - Акцент2 2 4 2 5 2" xfId="35048"/>
    <cellStyle name="40% - Акцент2 2 4 2 5 2 2" xfId="35049"/>
    <cellStyle name="40% - Акцент2 2 4 2 5 2 2 2" xfId="35050"/>
    <cellStyle name="40% - Акцент2 2 4 2 5 2 3" xfId="35051"/>
    <cellStyle name="40% - Акцент2 2 4 2 5 2 4" xfId="35052"/>
    <cellStyle name="40% - Акцент2 2 4 2 5 2 5" xfId="35053"/>
    <cellStyle name="40% - Акцент2 2 4 2 5 2 6" xfId="35054"/>
    <cellStyle name="40% - Акцент2 2 4 2 5 2 7" xfId="35055"/>
    <cellStyle name="40% - Акцент2 2 4 2 5 3" xfId="35056"/>
    <cellStyle name="40% - Акцент2 2 4 2 5 3 2" xfId="35057"/>
    <cellStyle name="40% - Акцент2 2 4 2 5 4" xfId="35058"/>
    <cellStyle name="40% - Акцент2 2 4 2 5 5" xfId="35059"/>
    <cellStyle name="40% - Акцент2 2 4 2 5 6" xfId="35060"/>
    <cellStyle name="40% - Акцент2 2 4 2 5 7" xfId="35061"/>
    <cellStyle name="40% - Акцент2 2 4 2 5 8" xfId="35062"/>
    <cellStyle name="40% - Акцент2 2 4 2 5 9" xfId="35063"/>
    <cellStyle name="40% - Акцент2 2 4 2 6" xfId="35064"/>
    <cellStyle name="40% - Акцент2 2 4 2 6 2" xfId="35065"/>
    <cellStyle name="40% - Акцент2 2 4 2 6 2 2" xfId="35066"/>
    <cellStyle name="40% - Акцент2 2 4 2 6 2 2 2" xfId="35067"/>
    <cellStyle name="40% - Акцент2 2 4 2 6 2 3" xfId="35068"/>
    <cellStyle name="40% - Акцент2 2 4 2 6 2 4" xfId="35069"/>
    <cellStyle name="40% - Акцент2 2 4 2 6 2 5" xfId="35070"/>
    <cellStyle name="40% - Акцент2 2 4 2 6 2 6" xfId="35071"/>
    <cellStyle name="40% - Акцент2 2 4 2 6 2 7" xfId="35072"/>
    <cellStyle name="40% - Акцент2 2 4 2 6 3" xfId="35073"/>
    <cellStyle name="40% - Акцент2 2 4 2 6 3 2" xfId="35074"/>
    <cellStyle name="40% - Акцент2 2 4 2 6 4" xfId="35075"/>
    <cellStyle name="40% - Акцент2 2 4 2 6 5" xfId="35076"/>
    <cellStyle name="40% - Акцент2 2 4 2 6 6" xfId="35077"/>
    <cellStyle name="40% - Акцент2 2 4 2 6 7" xfId="35078"/>
    <cellStyle name="40% - Акцент2 2 4 2 6 8" xfId="35079"/>
    <cellStyle name="40% - Акцент2 2 4 2 6 9" xfId="35080"/>
    <cellStyle name="40% - Акцент2 2 4 2 7" xfId="35081"/>
    <cellStyle name="40% - Акцент2 2 4 2 7 2" xfId="35082"/>
    <cellStyle name="40% - Акцент2 2 4 2 7 2 2" xfId="35083"/>
    <cellStyle name="40% - Акцент2 2 4 2 7 3" xfId="35084"/>
    <cellStyle name="40% - Акцент2 2 4 2 7 4" xfId="35085"/>
    <cellStyle name="40% - Акцент2 2 4 2 7 5" xfId="35086"/>
    <cellStyle name="40% - Акцент2 2 4 2 7 6" xfId="35087"/>
    <cellStyle name="40% - Акцент2 2 4 2 7 7" xfId="35088"/>
    <cellStyle name="40% - Акцент2 2 4 2 8" xfId="35089"/>
    <cellStyle name="40% - Акцент2 2 4 2 8 2" xfId="35090"/>
    <cellStyle name="40% - Акцент2 2 4 2 9" xfId="35091"/>
    <cellStyle name="40% - Акцент2 2 4 3" xfId="35092"/>
    <cellStyle name="40% - Акцент2 2 4 3 10" xfId="35093"/>
    <cellStyle name="40% - Акцент2 2 4 3 11" xfId="35094"/>
    <cellStyle name="40% - Акцент2 2 4 3 12" xfId="35095"/>
    <cellStyle name="40% - Акцент2 2 4 3 13" xfId="35096"/>
    <cellStyle name="40% - Акцент2 2 4 3 2" xfId="35097"/>
    <cellStyle name="40% - Акцент2 2 4 3 2 10" xfId="35098"/>
    <cellStyle name="40% - Акцент2 2 4 3 2 2" xfId="35099"/>
    <cellStyle name="40% - Акцент2 2 4 3 2 2 2" xfId="35100"/>
    <cellStyle name="40% - Акцент2 2 4 3 2 2 2 2" xfId="35101"/>
    <cellStyle name="40% - Акцент2 2 4 3 2 2 2 2 2" xfId="35102"/>
    <cellStyle name="40% - Акцент2 2 4 3 2 2 2 3" xfId="35103"/>
    <cellStyle name="40% - Акцент2 2 4 3 2 2 2 4" xfId="35104"/>
    <cellStyle name="40% - Акцент2 2 4 3 2 2 2 5" xfId="35105"/>
    <cellStyle name="40% - Акцент2 2 4 3 2 2 2 6" xfId="35106"/>
    <cellStyle name="40% - Акцент2 2 4 3 2 2 2 7" xfId="35107"/>
    <cellStyle name="40% - Акцент2 2 4 3 2 2 3" xfId="35108"/>
    <cellStyle name="40% - Акцент2 2 4 3 2 2 3 2" xfId="35109"/>
    <cellStyle name="40% - Акцент2 2 4 3 2 2 4" xfId="35110"/>
    <cellStyle name="40% - Акцент2 2 4 3 2 2 5" xfId="35111"/>
    <cellStyle name="40% - Акцент2 2 4 3 2 2 6" xfId="35112"/>
    <cellStyle name="40% - Акцент2 2 4 3 2 2 7" xfId="35113"/>
    <cellStyle name="40% - Акцент2 2 4 3 2 2 8" xfId="35114"/>
    <cellStyle name="40% - Акцент2 2 4 3 2 2 9" xfId="35115"/>
    <cellStyle name="40% - Акцент2 2 4 3 2 3" xfId="35116"/>
    <cellStyle name="40% - Акцент2 2 4 3 2 3 2" xfId="35117"/>
    <cellStyle name="40% - Акцент2 2 4 3 2 3 2 2" xfId="35118"/>
    <cellStyle name="40% - Акцент2 2 4 3 2 3 3" xfId="35119"/>
    <cellStyle name="40% - Акцент2 2 4 3 2 3 4" xfId="35120"/>
    <cellStyle name="40% - Акцент2 2 4 3 2 3 5" xfId="35121"/>
    <cellStyle name="40% - Акцент2 2 4 3 2 3 6" xfId="35122"/>
    <cellStyle name="40% - Акцент2 2 4 3 2 3 7" xfId="35123"/>
    <cellStyle name="40% - Акцент2 2 4 3 2 4" xfId="35124"/>
    <cellStyle name="40% - Акцент2 2 4 3 2 4 2" xfId="35125"/>
    <cellStyle name="40% - Акцент2 2 4 3 2 5" xfId="35126"/>
    <cellStyle name="40% - Акцент2 2 4 3 2 6" xfId="35127"/>
    <cellStyle name="40% - Акцент2 2 4 3 2 7" xfId="35128"/>
    <cellStyle name="40% - Акцент2 2 4 3 2 8" xfId="35129"/>
    <cellStyle name="40% - Акцент2 2 4 3 2 9" xfId="35130"/>
    <cellStyle name="40% - Акцент2 2 4 3 3" xfId="35131"/>
    <cellStyle name="40% - Акцент2 2 4 3 3 10" xfId="35132"/>
    <cellStyle name="40% - Акцент2 2 4 3 3 2" xfId="35133"/>
    <cellStyle name="40% - Акцент2 2 4 3 3 2 2" xfId="35134"/>
    <cellStyle name="40% - Акцент2 2 4 3 3 2 2 2" xfId="35135"/>
    <cellStyle name="40% - Акцент2 2 4 3 3 2 2 2 2" xfId="35136"/>
    <cellStyle name="40% - Акцент2 2 4 3 3 2 2 3" xfId="35137"/>
    <cellStyle name="40% - Акцент2 2 4 3 3 2 2 4" xfId="35138"/>
    <cellStyle name="40% - Акцент2 2 4 3 3 2 2 5" xfId="35139"/>
    <cellStyle name="40% - Акцент2 2 4 3 3 2 2 6" xfId="35140"/>
    <cellStyle name="40% - Акцент2 2 4 3 3 2 2 7" xfId="35141"/>
    <cellStyle name="40% - Акцент2 2 4 3 3 2 3" xfId="35142"/>
    <cellStyle name="40% - Акцент2 2 4 3 3 2 3 2" xfId="35143"/>
    <cellStyle name="40% - Акцент2 2 4 3 3 2 4" xfId="35144"/>
    <cellStyle name="40% - Акцент2 2 4 3 3 2 5" xfId="35145"/>
    <cellStyle name="40% - Акцент2 2 4 3 3 2 6" xfId="35146"/>
    <cellStyle name="40% - Акцент2 2 4 3 3 2 7" xfId="35147"/>
    <cellStyle name="40% - Акцент2 2 4 3 3 2 8" xfId="35148"/>
    <cellStyle name="40% - Акцент2 2 4 3 3 2 9" xfId="35149"/>
    <cellStyle name="40% - Акцент2 2 4 3 3 3" xfId="35150"/>
    <cellStyle name="40% - Акцент2 2 4 3 3 3 2" xfId="35151"/>
    <cellStyle name="40% - Акцент2 2 4 3 3 3 2 2" xfId="35152"/>
    <cellStyle name="40% - Акцент2 2 4 3 3 3 3" xfId="35153"/>
    <cellStyle name="40% - Акцент2 2 4 3 3 3 4" xfId="35154"/>
    <cellStyle name="40% - Акцент2 2 4 3 3 3 5" xfId="35155"/>
    <cellStyle name="40% - Акцент2 2 4 3 3 3 6" xfId="35156"/>
    <cellStyle name="40% - Акцент2 2 4 3 3 3 7" xfId="35157"/>
    <cellStyle name="40% - Акцент2 2 4 3 3 4" xfId="35158"/>
    <cellStyle name="40% - Акцент2 2 4 3 3 4 2" xfId="35159"/>
    <cellStyle name="40% - Акцент2 2 4 3 3 5" xfId="35160"/>
    <cellStyle name="40% - Акцент2 2 4 3 3 6" xfId="35161"/>
    <cellStyle name="40% - Акцент2 2 4 3 3 7" xfId="35162"/>
    <cellStyle name="40% - Акцент2 2 4 3 3 8" xfId="35163"/>
    <cellStyle name="40% - Акцент2 2 4 3 3 9" xfId="35164"/>
    <cellStyle name="40% - Акцент2 2 4 3 4" xfId="35165"/>
    <cellStyle name="40% - Акцент2 2 4 3 4 2" xfId="35166"/>
    <cellStyle name="40% - Акцент2 2 4 3 4 2 2" xfId="35167"/>
    <cellStyle name="40% - Акцент2 2 4 3 4 2 2 2" xfId="35168"/>
    <cellStyle name="40% - Акцент2 2 4 3 4 2 3" xfId="35169"/>
    <cellStyle name="40% - Акцент2 2 4 3 4 2 4" xfId="35170"/>
    <cellStyle name="40% - Акцент2 2 4 3 4 2 5" xfId="35171"/>
    <cellStyle name="40% - Акцент2 2 4 3 4 2 6" xfId="35172"/>
    <cellStyle name="40% - Акцент2 2 4 3 4 2 7" xfId="35173"/>
    <cellStyle name="40% - Акцент2 2 4 3 4 3" xfId="35174"/>
    <cellStyle name="40% - Акцент2 2 4 3 4 3 2" xfId="35175"/>
    <cellStyle name="40% - Акцент2 2 4 3 4 4" xfId="35176"/>
    <cellStyle name="40% - Акцент2 2 4 3 4 5" xfId="35177"/>
    <cellStyle name="40% - Акцент2 2 4 3 4 6" xfId="35178"/>
    <cellStyle name="40% - Акцент2 2 4 3 4 7" xfId="35179"/>
    <cellStyle name="40% - Акцент2 2 4 3 4 8" xfId="35180"/>
    <cellStyle name="40% - Акцент2 2 4 3 4 9" xfId="35181"/>
    <cellStyle name="40% - Акцент2 2 4 3 5" xfId="35182"/>
    <cellStyle name="40% - Акцент2 2 4 3 5 2" xfId="35183"/>
    <cellStyle name="40% - Акцент2 2 4 3 5 2 2" xfId="35184"/>
    <cellStyle name="40% - Акцент2 2 4 3 5 2 2 2" xfId="35185"/>
    <cellStyle name="40% - Акцент2 2 4 3 5 2 3" xfId="35186"/>
    <cellStyle name="40% - Акцент2 2 4 3 5 2 4" xfId="35187"/>
    <cellStyle name="40% - Акцент2 2 4 3 5 2 5" xfId="35188"/>
    <cellStyle name="40% - Акцент2 2 4 3 5 2 6" xfId="35189"/>
    <cellStyle name="40% - Акцент2 2 4 3 5 2 7" xfId="35190"/>
    <cellStyle name="40% - Акцент2 2 4 3 5 3" xfId="35191"/>
    <cellStyle name="40% - Акцент2 2 4 3 5 3 2" xfId="35192"/>
    <cellStyle name="40% - Акцент2 2 4 3 5 4" xfId="35193"/>
    <cellStyle name="40% - Акцент2 2 4 3 5 5" xfId="35194"/>
    <cellStyle name="40% - Акцент2 2 4 3 5 6" xfId="35195"/>
    <cellStyle name="40% - Акцент2 2 4 3 5 7" xfId="35196"/>
    <cellStyle name="40% - Акцент2 2 4 3 5 8" xfId="35197"/>
    <cellStyle name="40% - Акцент2 2 4 3 5 9" xfId="35198"/>
    <cellStyle name="40% - Акцент2 2 4 3 6" xfId="35199"/>
    <cellStyle name="40% - Акцент2 2 4 3 6 2" xfId="35200"/>
    <cellStyle name="40% - Акцент2 2 4 3 6 2 2" xfId="35201"/>
    <cellStyle name="40% - Акцент2 2 4 3 6 3" xfId="35202"/>
    <cellStyle name="40% - Акцент2 2 4 3 6 4" xfId="35203"/>
    <cellStyle name="40% - Акцент2 2 4 3 6 5" xfId="35204"/>
    <cellStyle name="40% - Акцент2 2 4 3 6 6" xfId="35205"/>
    <cellStyle name="40% - Акцент2 2 4 3 6 7" xfId="35206"/>
    <cellStyle name="40% - Акцент2 2 4 3 7" xfId="35207"/>
    <cellStyle name="40% - Акцент2 2 4 3 7 2" xfId="35208"/>
    <cellStyle name="40% - Акцент2 2 4 3 8" xfId="35209"/>
    <cellStyle name="40% - Акцент2 2 4 3 9" xfId="35210"/>
    <cellStyle name="40% - Акцент2 2 4 4" xfId="35211"/>
    <cellStyle name="40% - Акцент2 2 4 4 10" xfId="35212"/>
    <cellStyle name="40% - Акцент2 2 4 4 11" xfId="35213"/>
    <cellStyle name="40% - Акцент2 2 4 4 12" xfId="35214"/>
    <cellStyle name="40% - Акцент2 2 4 4 13" xfId="35215"/>
    <cellStyle name="40% - Акцент2 2 4 4 2" xfId="35216"/>
    <cellStyle name="40% - Акцент2 2 4 4 2 10" xfId="35217"/>
    <cellStyle name="40% - Акцент2 2 4 4 2 2" xfId="35218"/>
    <cellStyle name="40% - Акцент2 2 4 4 2 2 2" xfId="35219"/>
    <cellStyle name="40% - Акцент2 2 4 4 2 2 2 2" xfId="35220"/>
    <cellStyle name="40% - Акцент2 2 4 4 2 2 2 2 2" xfId="35221"/>
    <cellStyle name="40% - Акцент2 2 4 4 2 2 2 3" xfId="35222"/>
    <cellStyle name="40% - Акцент2 2 4 4 2 2 2 4" xfId="35223"/>
    <cellStyle name="40% - Акцент2 2 4 4 2 2 2 5" xfId="35224"/>
    <cellStyle name="40% - Акцент2 2 4 4 2 2 2 6" xfId="35225"/>
    <cellStyle name="40% - Акцент2 2 4 4 2 2 2 7" xfId="35226"/>
    <cellStyle name="40% - Акцент2 2 4 4 2 2 3" xfId="35227"/>
    <cellStyle name="40% - Акцент2 2 4 4 2 2 3 2" xfId="35228"/>
    <cellStyle name="40% - Акцент2 2 4 4 2 2 4" xfId="35229"/>
    <cellStyle name="40% - Акцент2 2 4 4 2 2 5" xfId="35230"/>
    <cellStyle name="40% - Акцент2 2 4 4 2 2 6" xfId="35231"/>
    <cellStyle name="40% - Акцент2 2 4 4 2 2 7" xfId="35232"/>
    <cellStyle name="40% - Акцент2 2 4 4 2 2 8" xfId="35233"/>
    <cellStyle name="40% - Акцент2 2 4 4 2 2 9" xfId="35234"/>
    <cellStyle name="40% - Акцент2 2 4 4 2 3" xfId="35235"/>
    <cellStyle name="40% - Акцент2 2 4 4 2 3 2" xfId="35236"/>
    <cellStyle name="40% - Акцент2 2 4 4 2 3 2 2" xfId="35237"/>
    <cellStyle name="40% - Акцент2 2 4 4 2 3 3" xfId="35238"/>
    <cellStyle name="40% - Акцент2 2 4 4 2 3 4" xfId="35239"/>
    <cellStyle name="40% - Акцент2 2 4 4 2 3 5" xfId="35240"/>
    <cellStyle name="40% - Акцент2 2 4 4 2 3 6" xfId="35241"/>
    <cellStyle name="40% - Акцент2 2 4 4 2 3 7" xfId="35242"/>
    <cellStyle name="40% - Акцент2 2 4 4 2 4" xfId="35243"/>
    <cellStyle name="40% - Акцент2 2 4 4 2 4 2" xfId="35244"/>
    <cellStyle name="40% - Акцент2 2 4 4 2 5" xfId="35245"/>
    <cellStyle name="40% - Акцент2 2 4 4 2 6" xfId="35246"/>
    <cellStyle name="40% - Акцент2 2 4 4 2 7" xfId="35247"/>
    <cellStyle name="40% - Акцент2 2 4 4 2 8" xfId="35248"/>
    <cellStyle name="40% - Акцент2 2 4 4 2 9" xfId="35249"/>
    <cellStyle name="40% - Акцент2 2 4 4 3" xfId="35250"/>
    <cellStyle name="40% - Акцент2 2 4 4 3 10" xfId="35251"/>
    <cellStyle name="40% - Акцент2 2 4 4 3 2" xfId="35252"/>
    <cellStyle name="40% - Акцент2 2 4 4 3 2 2" xfId="35253"/>
    <cellStyle name="40% - Акцент2 2 4 4 3 2 2 2" xfId="35254"/>
    <cellStyle name="40% - Акцент2 2 4 4 3 2 2 2 2" xfId="35255"/>
    <cellStyle name="40% - Акцент2 2 4 4 3 2 2 3" xfId="35256"/>
    <cellStyle name="40% - Акцент2 2 4 4 3 2 2 4" xfId="35257"/>
    <cellStyle name="40% - Акцент2 2 4 4 3 2 2 5" xfId="35258"/>
    <cellStyle name="40% - Акцент2 2 4 4 3 2 2 6" xfId="35259"/>
    <cellStyle name="40% - Акцент2 2 4 4 3 2 2 7" xfId="35260"/>
    <cellStyle name="40% - Акцент2 2 4 4 3 2 3" xfId="35261"/>
    <cellStyle name="40% - Акцент2 2 4 4 3 2 3 2" xfId="35262"/>
    <cellStyle name="40% - Акцент2 2 4 4 3 2 4" xfId="35263"/>
    <cellStyle name="40% - Акцент2 2 4 4 3 2 5" xfId="35264"/>
    <cellStyle name="40% - Акцент2 2 4 4 3 2 6" xfId="35265"/>
    <cellStyle name="40% - Акцент2 2 4 4 3 2 7" xfId="35266"/>
    <cellStyle name="40% - Акцент2 2 4 4 3 2 8" xfId="35267"/>
    <cellStyle name="40% - Акцент2 2 4 4 3 2 9" xfId="35268"/>
    <cellStyle name="40% - Акцент2 2 4 4 3 3" xfId="35269"/>
    <cellStyle name="40% - Акцент2 2 4 4 3 3 2" xfId="35270"/>
    <cellStyle name="40% - Акцент2 2 4 4 3 3 2 2" xfId="35271"/>
    <cellStyle name="40% - Акцент2 2 4 4 3 3 3" xfId="35272"/>
    <cellStyle name="40% - Акцент2 2 4 4 3 3 4" xfId="35273"/>
    <cellStyle name="40% - Акцент2 2 4 4 3 3 5" xfId="35274"/>
    <cellStyle name="40% - Акцент2 2 4 4 3 3 6" xfId="35275"/>
    <cellStyle name="40% - Акцент2 2 4 4 3 3 7" xfId="35276"/>
    <cellStyle name="40% - Акцент2 2 4 4 3 4" xfId="35277"/>
    <cellStyle name="40% - Акцент2 2 4 4 3 4 2" xfId="35278"/>
    <cellStyle name="40% - Акцент2 2 4 4 3 5" xfId="35279"/>
    <cellStyle name="40% - Акцент2 2 4 4 3 6" xfId="35280"/>
    <cellStyle name="40% - Акцент2 2 4 4 3 7" xfId="35281"/>
    <cellStyle name="40% - Акцент2 2 4 4 3 8" xfId="35282"/>
    <cellStyle name="40% - Акцент2 2 4 4 3 9" xfId="35283"/>
    <cellStyle name="40% - Акцент2 2 4 4 4" xfId="35284"/>
    <cellStyle name="40% - Акцент2 2 4 4 4 2" xfId="35285"/>
    <cellStyle name="40% - Акцент2 2 4 4 4 2 2" xfId="35286"/>
    <cellStyle name="40% - Акцент2 2 4 4 4 2 2 2" xfId="35287"/>
    <cellStyle name="40% - Акцент2 2 4 4 4 2 3" xfId="35288"/>
    <cellStyle name="40% - Акцент2 2 4 4 4 2 4" xfId="35289"/>
    <cellStyle name="40% - Акцент2 2 4 4 4 2 5" xfId="35290"/>
    <cellStyle name="40% - Акцент2 2 4 4 4 2 6" xfId="35291"/>
    <cellStyle name="40% - Акцент2 2 4 4 4 2 7" xfId="35292"/>
    <cellStyle name="40% - Акцент2 2 4 4 4 3" xfId="35293"/>
    <cellStyle name="40% - Акцент2 2 4 4 4 3 2" xfId="35294"/>
    <cellStyle name="40% - Акцент2 2 4 4 4 4" xfId="35295"/>
    <cellStyle name="40% - Акцент2 2 4 4 4 5" xfId="35296"/>
    <cellStyle name="40% - Акцент2 2 4 4 4 6" xfId="35297"/>
    <cellStyle name="40% - Акцент2 2 4 4 4 7" xfId="35298"/>
    <cellStyle name="40% - Акцент2 2 4 4 4 8" xfId="35299"/>
    <cellStyle name="40% - Акцент2 2 4 4 4 9" xfId="35300"/>
    <cellStyle name="40% - Акцент2 2 4 4 5" xfId="35301"/>
    <cellStyle name="40% - Акцент2 2 4 4 5 2" xfId="35302"/>
    <cellStyle name="40% - Акцент2 2 4 4 5 2 2" xfId="35303"/>
    <cellStyle name="40% - Акцент2 2 4 4 5 2 2 2" xfId="35304"/>
    <cellStyle name="40% - Акцент2 2 4 4 5 2 3" xfId="35305"/>
    <cellStyle name="40% - Акцент2 2 4 4 5 2 4" xfId="35306"/>
    <cellStyle name="40% - Акцент2 2 4 4 5 2 5" xfId="35307"/>
    <cellStyle name="40% - Акцент2 2 4 4 5 2 6" xfId="35308"/>
    <cellStyle name="40% - Акцент2 2 4 4 5 2 7" xfId="35309"/>
    <cellStyle name="40% - Акцент2 2 4 4 5 3" xfId="35310"/>
    <cellStyle name="40% - Акцент2 2 4 4 5 3 2" xfId="35311"/>
    <cellStyle name="40% - Акцент2 2 4 4 5 4" xfId="35312"/>
    <cellStyle name="40% - Акцент2 2 4 4 5 5" xfId="35313"/>
    <cellStyle name="40% - Акцент2 2 4 4 5 6" xfId="35314"/>
    <cellStyle name="40% - Акцент2 2 4 4 5 7" xfId="35315"/>
    <cellStyle name="40% - Акцент2 2 4 4 5 8" xfId="35316"/>
    <cellStyle name="40% - Акцент2 2 4 4 5 9" xfId="35317"/>
    <cellStyle name="40% - Акцент2 2 4 4 6" xfId="35318"/>
    <cellStyle name="40% - Акцент2 2 4 4 6 2" xfId="35319"/>
    <cellStyle name="40% - Акцент2 2 4 4 6 2 2" xfId="35320"/>
    <cellStyle name="40% - Акцент2 2 4 4 6 3" xfId="35321"/>
    <cellStyle name="40% - Акцент2 2 4 4 6 4" xfId="35322"/>
    <cellStyle name="40% - Акцент2 2 4 4 6 5" xfId="35323"/>
    <cellStyle name="40% - Акцент2 2 4 4 6 6" xfId="35324"/>
    <cellStyle name="40% - Акцент2 2 4 4 6 7" xfId="35325"/>
    <cellStyle name="40% - Акцент2 2 4 4 7" xfId="35326"/>
    <cellStyle name="40% - Акцент2 2 4 4 7 2" xfId="35327"/>
    <cellStyle name="40% - Акцент2 2 4 4 8" xfId="35328"/>
    <cellStyle name="40% - Акцент2 2 4 4 9" xfId="35329"/>
    <cellStyle name="40% - Акцент2 2 4 5" xfId="35330"/>
    <cellStyle name="40% - Акцент2 2 4 5 10" xfId="35331"/>
    <cellStyle name="40% - Акцент2 2 4 5 2" xfId="35332"/>
    <cellStyle name="40% - Акцент2 2 4 5 2 2" xfId="35333"/>
    <cellStyle name="40% - Акцент2 2 4 5 2 2 2" xfId="35334"/>
    <cellStyle name="40% - Акцент2 2 4 5 2 2 2 2" xfId="35335"/>
    <cellStyle name="40% - Акцент2 2 4 5 2 2 3" xfId="35336"/>
    <cellStyle name="40% - Акцент2 2 4 5 2 2 4" xfId="35337"/>
    <cellStyle name="40% - Акцент2 2 4 5 2 2 5" xfId="35338"/>
    <cellStyle name="40% - Акцент2 2 4 5 2 2 6" xfId="35339"/>
    <cellStyle name="40% - Акцент2 2 4 5 2 2 7" xfId="35340"/>
    <cellStyle name="40% - Акцент2 2 4 5 2 3" xfId="35341"/>
    <cellStyle name="40% - Акцент2 2 4 5 2 3 2" xfId="35342"/>
    <cellStyle name="40% - Акцент2 2 4 5 2 4" xfId="35343"/>
    <cellStyle name="40% - Акцент2 2 4 5 2 5" xfId="35344"/>
    <cellStyle name="40% - Акцент2 2 4 5 2 6" xfId="35345"/>
    <cellStyle name="40% - Акцент2 2 4 5 2 7" xfId="35346"/>
    <cellStyle name="40% - Акцент2 2 4 5 2 8" xfId="35347"/>
    <cellStyle name="40% - Акцент2 2 4 5 2 9" xfId="35348"/>
    <cellStyle name="40% - Акцент2 2 4 5 3" xfId="35349"/>
    <cellStyle name="40% - Акцент2 2 4 5 3 2" xfId="35350"/>
    <cellStyle name="40% - Акцент2 2 4 5 3 2 2" xfId="35351"/>
    <cellStyle name="40% - Акцент2 2 4 5 3 3" xfId="35352"/>
    <cellStyle name="40% - Акцент2 2 4 5 3 4" xfId="35353"/>
    <cellStyle name="40% - Акцент2 2 4 5 3 5" xfId="35354"/>
    <cellStyle name="40% - Акцент2 2 4 5 3 6" xfId="35355"/>
    <cellStyle name="40% - Акцент2 2 4 5 3 7" xfId="35356"/>
    <cellStyle name="40% - Акцент2 2 4 5 4" xfId="35357"/>
    <cellStyle name="40% - Акцент2 2 4 5 4 2" xfId="35358"/>
    <cellStyle name="40% - Акцент2 2 4 5 5" xfId="35359"/>
    <cellStyle name="40% - Акцент2 2 4 5 6" xfId="35360"/>
    <cellStyle name="40% - Акцент2 2 4 5 7" xfId="35361"/>
    <cellStyle name="40% - Акцент2 2 4 5 8" xfId="35362"/>
    <cellStyle name="40% - Акцент2 2 4 5 9" xfId="35363"/>
    <cellStyle name="40% - Акцент2 2 4 6" xfId="35364"/>
    <cellStyle name="40% - Акцент2 2 4 6 10" xfId="35365"/>
    <cellStyle name="40% - Акцент2 2 4 6 2" xfId="35366"/>
    <cellStyle name="40% - Акцент2 2 4 6 2 2" xfId="35367"/>
    <cellStyle name="40% - Акцент2 2 4 6 2 2 2" xfId="35368"/>
    <cellStyle name="40% - Акцент2 2 4 6 2 2 2 2" xfId="35369"/>
    <cellStyle name="40% - Акцент2 2 4 6 2 2 3" xfId="35370"/>
    <cellStyle name="40% - Акцент2 2 4 6 2 2 4" xfId="35371"/>
    <cellStyle name="40% - Акцент2 2 4 6 2 2 5" xfId="35372"/>
    <cellStyle name="40% - Акцент2 2 4 6 2 2 6" xfId="35373"/>
    <cellStyle name="40% - Акцент2 2 4 6 2 2 7" xfId="35374"/>
    <cellStyle name="40% - Акцент2 2 4 6 2 3" xfId="35375"/>
    <cellStyle name="40% - Акцент2 2 4 6 2 3 2" xfId="35376"/>
    <cellStyle name="40% - Акцент2 2 4 6 2 4" xfId="35377"/>
    <cellStyle name="40% - Акцент2 2 4 6 2 5" xfId="35378"/>
    <cellStyle name="40% - Акцент2 2 4 6 2 6" xfId="35379"/>
    <cellStyle name="40% - Акцент2 2 4 6 2 7" xfId="35380"/>
    <cellStyle name="40% - Акцент2 2 4 6 2 8" xfId="35381"/>
    <cellStyle name="40% - Акцент2 2 4 6 2 9" xfId="35382"/>
    <cellStyle name="40% - Акцент2 2 4 6 3" xfId="35383"/>
    <cellStyle name="40% - Акцент2 2 4 6 3 2" xfId="35384"/>
    <cellStyle name="40% - Акцент2 2 4 6 3 2 2" xfId="35385"/>
    <cellStyle name="40% - Акцент2 2 4 6 3 3" xfId="35386"/>
    <cellStyle name="40% - Акцент2 2 4 6 3 4" xfId="35387"/>
    <cellStyle name="40% - Акцент2 2 4 6 3 5" xfId="35388"/>
    <cellStyle name="40% - Акцент2 2 4 6 3 6" xfId="35389"/>
    <cellStyle name="40% - Акцент2 2 4 6 3 7" xfId="35390"/>
    <cellStyle name="40% - Акцент2 2 4 6 4" xfId="35391"/>
    <cellStyle name="40% - Акцент2 2 4 6 4 2" xfId="35392"/>
    <cellStyle name="40% - Акцент2 2 4 6 5" xfId="35393"/>
    <cellStyle name="40% - Акцент2 2 4 6 6" xfId="35394"/>
    <cellStyle name="40% - Акцент2 2 4 6 7" xfId="35395"/>
    <cellStyle name="40% - Акцент2 2 4 6 8" xfId="35396"/>
    <cellStyle name="40% - Акцент2 2 4 6 9" xfId="35397"/>
    <cellStyle name="40% - Акцент2 2 4 7" xfId="35398"/>
    <cellStyle name="40% - Акцент2 2 4 7 2" xfId="35399"/>
    <cellStyle name="40% - Акцент2 2 4 7 2 2" xfId="35400"/>
    <cellStyle name="40% - Акцент2 2 4 7 2 2 2" xfId="35401"/>
    <cellStyle name="40% - Акцент2 2 4 7 2 3" xfId="35402"/>
    <cellStyle name="40% - Акцент2 2 4 7 2 4" xfId="35403"/>
    <cellStyle name="40% - Акцент2 2 4 7 2 5" xfId="35404"/>
    <cellStyle name="40% - Акцент2 2 4 7 2 6" xfId="35405"/>
    <cellStyle name="40% - Акцент2 2 4 7 2 7" xfId="35406"/>
    <cellStyle name="40% - Акцент2 2 4 7 3" xfId="35407"/>
    <cellStyle name="40% - Акцент2 2 4 7 3 2" xfId="35408"/>
    <cellStyle name="40% - Акцент2 2 4 7 4" xfId="35409"/>
    <cellStyle name="40% - Акцент2 2 4 7 5" xfId="35410"/>
    <cellStyle name="40% - Акцент2 2 4 7 6" xfId="35411"/>
    <cellStyle name="40% - Акцент2 2 4 7 7" xfId="35412"/>
    <cellStyle name="40% - Акцент2 2 4 7 8" xfId="35413"/>
    <cellStyle name="40% - Акцент2 2 4 7 9" xfId="35414"/>
    <cellStyle name="40% - Акцент2 2 4 8" xfId="35415"/>
    <cellStyle name="40% - Акцент2 2 4 8 2" xfId="35416"/>
    <cellStyle name="40% - Акцент2 2 4 8 2 2" xfId="35417"/>
    <cellStyle name="40% - Акцент2 2 4 8 2 2 2" xfId="35418"/>
    <cellStyle name="40% - Акцент2 2 4 8 2 3" xfId="35419"/>
    <cellStyle name="40% - Акцент2 2 4 8 2 4" xfId="35420"/>
    <cellStyle name="40% - Акцент2 2 4 8 2 5" xfId="35421"/>
    <cellStyle name="40% - Акцент2 2 4 8 2 6" xfId="35422"/>
    <cellStyle name="40% - Акцент2 2 4 8 2 7" xfId="35423"/>
    <cellStyle name="40% - Акцент2 2 4 8 3" xfId="35424"/>
    <cellStyle name="40% - Акцент2 2 4 8 3 2" xfId="35425"/>
    <cellStyle name="40% - Акцент2 2 4 8 4" xfId="35426"/>
    <cellStyle name="40% - Акцент2 2 4 8 5" xfId="35427"/>
    <cellStyle name="40% - Акцент2 2 4 8 6" xfId="35428"/>
    <cellStyle name="40% - Акцент2 2 4 8 7" xfId="35429"/>
    <cellStyle name="40% - Акцент2 2 4 8 8" xfId="35430"/>
    <cellStyle name="40% - Акцент2 2 4 8 9" xfId="35431"/>
    <cellStyle name="40% - Акцент2 2 4 9" xfId="35432"/>
    <cellStyle name="40% - Акцент2 2 4 9 2" xfId="35433"/>
    <cellStyle name="40% - Акцент2 2 4 9 2 2" xfId="35434"/>
    <cellStyle name="40% - Акцент2 2 4 9 2 2 2" xfId="35435"/>
    <cellStyle name="40% - Акцент2 2 4 9 2 3" xfId="35436"/>
    <cellStyle name="40% - Акцент2 2 4 9 2 4" xfId="35437"/>
    <cellStyle name="40% - Акцент2 2 4 9 2 5" xfId="35438"/>
    <cellStyle name="40% - Акцент2 2 4 9 2 6" xfId="35439"/>
    <cellStyle name="40% - Акцент2 2 4 9 2 7" xfId="35440"/>
    <cellStyle name="40% - Акцент2 2 4 9 3" xfId="35441"/>
    <cellStyle name="40% - Акцент2 2 4 9 3 2" xfId="35442"/>
    <cellStyle name="40% - Акцент2 2 4 9 4" xfId="35443"/>
    <cellStyle name="40% - Акцент2 2 4 9 5" xfId="35444"/>
    <cellStyle name="40% - Акцент2 2 4 9 6" xfId="35445"/>
    <cellStyle name="40% - Акцент2 2 4 9 7" xfId="35446"/>
    <cellStyle name="40% - Акцент2 2 4 9 8" xfId="35447"/>
    <cellStyle name="40% - Акцент2 2 4 9 9" xfId="35448"/>
    <cellStyle name="40% - Акцент2 2 5" xfId="35449"/>
    <cellStyle name="40% - Акцент2 2 5 10" xfId="35450"/>
    <cellStyle name="40% - Акцент2 2 5 11" xfId="35451"/>
    <cellStyle name="40% - Акцент2 2 5 12" xfId="35452"/>
    <cellStyle name="40% - Акцент2 2 5 13" xfId="35453"/>
    <cellStyle name="40% - Акцент2 2 5 14" xfId="35454"/>
    <cellStyle name="40% - Акцент2 2 5 2" xfId="35455"/>
    <cellStyle name="40% - Акцент2 2 5 2 10" xfId="35456"/>
    <cellStyle name="40% - Акцент2 2 5 2 2" xfId="35457"/>
    <cellStyle name="40% - Акцент2 2 5 2 2 2" xfId="35458"/>
    <cellStyle name="40% - Акцент2 2 5 2 2 2 2" xfId="35459"/>
    <cellStyle name="40% - Акцент2 2 5 2 2 2 2 2" xfId="35460"/>
    <cellStyle name="40% - Акцент2 2 5 2 2 2 3" xfId="35461"/>
    <cellStyle name="40% - Акцент2 2 5 2 2 2 4" xfId="35462"/>
    <cellStyle name="40% - Акцент2 2 5 2 2 2 5" xfId="35463"/>
    <cellStyle name="40% - Акцент2 2 5 2 2 2 6" xfId="35464"/>
    <cellStyle name="40% - Акцент2 2 5 2 2 2 7" xfId="35465"/>
    <cellStyle name="40% - Акцент2 2 5 2 2 3" xfId="35466"/>
    <cellStyle name="40% - Акцент2 2 5 2 2 3 2" xfId="35467"/>
    <cellStyle name="40% - Акцент2 2 5 2 2 4" xfId="35468"/>
    <cellStyle name="40% - Акцент2 2 5 2 2 5" xfId="35469"/>
    <cellStyle name="40% - Акцент2 2 5 2 2 6" xfId="35470"/>
    <cellStyle name="40% - Акцент2 2 5 2 2 7" xfId="35471"/>
    <cellStyle name="40% - Акцент2 2 5 2 2 8" xfId="35472"/>
    <cellStyle name="40% - Акцент2 2 5 2 2 9" xfId="35473"/>
    <cellStyle name="40% - Акцент2 2 5 2 3" xfId="35474"/>
    <cellStyle name="40% - Акцент2 2 5 2 3 2" xfId="35475"/>
    <cellStyle name="40% - Акцент2 2 5 2 3 2 2" xfId="35476"/>
    <cellStyle name="40% - Акцент2 2 5 2 3 3" xfId="35477"/>
    <cellStyle name="40% - Акцент2 2 5 2 3 4" xfId="35478"/>
    <cellStyle name="40% - Акцент2 2 5 2 3 5" xfId="35479"/>
    <cellStyle name="40% - Акцент2 2 5 2 3 6" xfId="35480"/>
    <cellStyle name="40% - Акцент2 2 5 2 3 7" xfId="35481"/>
    <cellStyle name="40% - Акцент2 2 5 2 4" xfId="35482"/>
    <cellStyle name="40% - Акцент2 2 5 2 4 2" xfId="35483"/>
    <cellStyle name="40% - Акцент2 2 5 2 5" xfId="35484"/>
    <cellStyle name="40% - Акцент2 2 5 2 6" xfId="35485"/>
    <cellStyle name="40% - Акцент2 2 5 2 7" xfId="35486"/>
    <cellStyle name="40% - Акцент2 2 5 2 8" xfId="35487"/>
    <cellStyle name="40% - Акцент2 2 5 2 9" xfId="35488"/>
    <cellStyle name="40% - Акцент2 2 5 3" xfId="35489"/>
    <cellStyle name="40% - Акцент2 2 5 3 10" xfId="35490"/>
    <cellStyle name="40% - Акцент2 2 5 3 2" xfId="35491"/>
    <cellStyle name="40% - Акцент2 2 5 3 2 2" xfId="35492"/>
    <cellStyle name="40% - Акцент2 2 5 3 2 2 2" xfId="35493"/>
    <cellStyle name="40% - Акцент2 2 5 3 2 2 2 2" xfId="35494"/>
    <cellStyle name="40% - Акцент2 2 5 3 2 2 3" xfId="35495"/>
    <cellStyle name="40% - Акцент2 2 5 3 2 2 4" xfId="35496"/>
    <cellStyle name="40% - Акцент2 2 5 3 2 2 5" xfId="35497"/>
    <cellStyle name="40% - Акцент2 2 5 3 2 2 6" xfId="35498"/>
    <cellStyle name="40% - Акцент2 2 5 3 2 2 7" xfId="35499"/>
    <cellStyle name="40% - Акцент2 2 5 3 2 3" xfId="35500"/>
    <cellStyle name="40% - Акцент2 2 5 3 2 3 2" xfId="35501"/>
    <cellStyle name="40% - Акцент2 2 5 3 2 4" xfId="35502"/>
    <cellStyle name="40% - Акцент2 2 5 3 2 5" xfId="35503"/>
    <cellStyle name="40% - Акцент2 2 5 3 2 6" xfId="35504"/>
    <cellStyle name="40% - Акцент2 2 5 3 2 7" xfId="35505"/>
    <cellStyle name="40% - Акцент2 2 5 3 2 8" xfId="35506"/>
    <cellStyle name="40% - Акцент2 2 5 3 2 9" xfId="35507"/>
    <cellStyle name="40% - Акцент2 2 5 3 3" xfId="35508"/>
    <cellStyle name="40% - Акцент2 2 5 3 3 2" xfId="35509"/>
    <cellStyle name="40% - Акцент2 2 5 3 3 2 2" xfId="35510"/>
    <cellStyle name="40% - Акцент2 2 5 3 3 3" xfId="35511"/>
    <cellStyle name="40% - Акцент2 2 5 3 3 4" xfId="35512"/>
    <cellStyle name="40% - Акцент2 2 5 3 3 5" xfId="35513"/>
    <cellStyle name="40% - Акцент2 2 5 3 3 6" xfId="35514"/>
    <cellStyle name="40% - Акцент2 2 5 3 3 7" xfId="35515"/>
    <cellStyle name="40% - Акцент2 2 5 3 4" xfId="35516"/>
    <cellStyle name="40% - Акцент2 2 5 3 4 2" xfId="35517"/>
    <cellStyle name="40% - Акцент2 2 5 3 5" xfId="35518"/>
    <cellStyle name="40% - Акцент2 2 5 3 6" xfId="35519"/>
    <cellStyle name="40% - Акцент2 2 5 3 7" xfId="35520"/>
    <cellStyle name="40% - Акцент2 2 5 3 8" xfId="35521"/>
    <cellStyle name="40% - Акцент2 2 5 3 9" xfId="35522"/>
    <cellStyle name="40% - Акцент2 2 5 4" xfId="35523"/>
    <cellStyle name="40% - Акцент2 2 5 4 10" xfId="35524"/>
    <cellStyle name="40% - Акцент2 2 5 4 2" xfId="35525"/>
    <cellStyle name="40% - Акцент2 2 5 4 2 2" xfId="35526"/>
    <cellStyle name="40% - Акцент2 2 5 4 2 2 2" xfId="35527"/>
    <cellStyle name="40% - Акцент2 2 5 4 2 2 2 2" xfId="35528"/>
    <cellStyle name="40% - Акцент2 2 5 4 2 2 3" xfId="35529"/>
    <cellStyle name="40% - Акцент2 2 5 4 2 2 4" xfId="35530"/>
    <cellStyle name="40% - Акцент2 2 5 4 2 2 5" xfId="35531"/>
    <cellStyle name="40% - Акцент2 2 5 4 2 2 6" xfId="35532"/>
    <cellStyle name="40% - Акцент2 2 5 4 2 2 7" xfId="35533"/>
    <cellStyle name="40% - Акцент2 2 5 4 2 3" xfId="35534"/>
    <cellStyle name="40% - Акцент2 2 5 4 2 3 2" xfId="35535"/>
    <cellStyle name="40% - Акцент2 2 5 4 2 4" xfId="35536"/>
    <cellStyle name="40% - Акцент2 2 5 4 2 5" xfId="35537"/>
    <cellStyle name="40% - Акцент2 2 5 4 2 6" xfId="35538"/>
    <cellStyle name="40% - Акцент2 2 5 4 2 7" xfId="35539"/>
    <cellStyle name="40% - Акцент2 2 5 4 2 8" xfId="35540"/>
    <cellStyle name="40% - Акцент2 2 5 4 2 9" xfId="35541"/>
    <cellStyle name="40% - Акцент2 2 5 4 3" xfId="35542"/>
    <cellStyle name="40% - Акцент2 2 5 4 3 2" xfId="35543"/>
    <cellStyle name="40% - Акцент2 2 5 4 3 2 2" xfId="35544"/>
    <cellStyle name="40% - Акцент2 2 5 4 3 3" xfId="35545"/>
    <cellStyle name="40% - Акцент2 2 5 4 3 4" xfId="35546"/>
    <cellStyle name="40% - Акцент2 2 5 4 3 5" xfId="35547"/>
    <cellStyle name="40% - Акцент2 2 5 4 3 6" xfId="35548"/>
    <cellStyle name="40% - Акцент2 2 5 4 3 7" xfId="35549"/>
    <cellStyle name="40% - Акцент2 2 5 4 4" xfId="35550"/>
    <cellStyle name="40% - Акцент2 2 5 4 4 2" xfId="35551"/>
    <cellStyle name="40% - Акцент2 2 5 4 5" xfId="35552"/>
    <cellStyle name="40% - Акцент2 2 5 4 6" xfId="35553"/>
    <cellStyle name="40% - Акцент2 2 5 4 7" xfId="35554"/>
    <cellStyle name="40% - Акцент2 2 5 4 8" xfId="35555"/>
    <cellStyle name="40% - Акцент2 2 5 4 9" xfId="35556"/>
    <cellStyle name="40% - Акцент2 2 5 5" xfId="35557"/>
    <cellStyle name="40% - Акцент2 2 5 5 2" xfId="35558"/>
    <cellStyle name="40% - Акцент2 2 5 5 2 2" xfId="35559"/>
    <cellStyle name="40% - Акцент2 2 5 5 2 2 2" xfId="35560"/>
    <cellStyle name="40% - Акцент2 2 5 5 2 3" xfId="35561"/>
    <cellStyle name="40% - Акцент2 2 5 5 2 4" xfId="35562"/>
    <cellStyle name="40% - Акцент2 2 5 5 2 5" xfId="35563"/>
    <cellStyle name="40% - Акцент2 2 5 5 2 6" xfId="35564"/>
    <cellStyle name="40% - Акцент2 2 5 5 2 7" xfId="35565"/>
    <cellStyle name="40% - Акцент2 2 5 5 3" xfId="35566"/>
    <cellStyle name="40% - Акцент2 2 5 5 3 2" xfId="35567"/>
    <cellStyle name="40% - Акцент2 2 5 5 4" xfId="35568"/>
    <cellStyle name="40% - Акцент2 2 5 5 5" xfId="35569"/>
    <cellStyle name="40% - Акцент2 2 5 5 6" xfId="35570"/>
    <cellStyle name="40% - Акцент2 2 5 5 7" xfId="35571"/>
    <cellStyle name="40% - Акцент2 2 5 5 8" xfId="35572"/>
    <cellStyle name="40% - Акцент2 2 5 5 9" xfId="35573"/>
    <cellStyle name="40% - Акцент2 2 5 6" xfId="35574"/>
    <cellStyle name="40% - Акцент2 2 5 6 2" xfId="35575"/>
    <cellStyle name="40% - Акцент2 2 5 6 2 2" xfId="35576"/>
    <cellStyle name="40% - Акцент2 2 5 6 2 2 2" xfId="35577"/>
    <cellStyle name="40% - Акцент2 2 5 6 2 3" xfId="35578"/>
    <cellStyle name="40% - Акцент2 2 5 6 2 4" xfId="35579"/>
    <cellStyle name="40% - Акцент2 2 5 6 2 5" xfId="35580"/>
    <cellStyle name="40% - Акцент2 2 5 6 2 6" xfId="35581"/>
    <cellStyle name="40% - Акцент2 2 5 6 2 7" xfId="35582"/>
    <cellStyle name="40% - Акцент2 2 5 6 3" xfId="35583"/>
    <cellStyle name="40% - Акцент2 2 5 6 3 2" xfId="35584"/>
    <cellStyle name="40% - Акцент2 2 5 6 4" xfId="35585"/>
    <cellStyle name="40% - Акцент2 2 5 6 5" xfId="35586"/>
    <cellStyle name="40% - Акцент2 2 5 6 6" xfId="35587"/>
    <cellStyle name="40% - Акцент2 2 5 6 7" xfId="35588"/>
    <cellStyle name="40% - Акцент2 2 5 6 8" xfId="35589"/>
    <cellStyle name="40% - Акцент2 2 5 6 9" xfId="35590"/>
    <cellStyle name="40% - Акцент2 2 5 7" xfId="35591"/>
    <cellStyle name="40% - Акцент2 2 5 7 2" xfId="35592"/>
    <cellStyle name="40% - Акцент2 2 5 7 2 2" xfId="35593"/>
    <cellStyle name="40% - Акцент2 2 5 7 3" xfId="35594"/>
    <cellStyle name="40% - Акцент2 2 5 7 4" xfId="35595"/>
    <cellStyle name="40% - Акцент2 2 5 7 5" xfId="35596"/>
    <cellStyle name="40% - Акцент2 2 5 7 6" xfId="35597"/>
    <cellStyle name="40% - Акцент2 2 5 7 7" xfId="35598"/>
    <cellStyle name="40% - Акцент2 2 5 8" xfId="35599"/>
    <cellStyle name="40% - Акцент2 2 5 8 2" xfId="35600"/>
    <cellStyle name="40% - Акцент2 2 5 9" xfId="35601"/>
    <cellStyle name="40% - Акцент2 2 6" xfId="35602"/>
    <cellStyle name="40% - Акцент2 2 6 10" xfId="35603"/>
    <cellStyle name="40% - Акцент2 2 6 11" xfId="35604"/>
    <cellStyle name="40% - Акцент2 2 6 12" xfId="35605"/>
    <cellStyle name="40% - Акцент2 2 6 13" xfId="35606"/>
    <cellStyle name="40% - Акцент2 2 6 14" xfId="35607"/>
    <cellStyle name="40% - Акцент2 2 6 2" xfId="35608"/>
    <cellStyle name="40% - Акцент2 2 6 2 10" xfId="35609"/>
    <cellStyle name="40% - Акцент2 2 6 2 2" xfId="35610"/>
    <cellStyle name="40% - Акцент2 2 6 2 2 2" xfId="35611"/>
    <cellStyle name="40% - Акцент2 2 6 2 2 2 2" xfId="35612"/>
    <cellStyle name="40% - Акцент2 2 6 2 2 2 2 2" xfId="35613"/>
    <cellStyle name="40% - Акцент2 2 6 2 2 2 3" xfId="35614"/>
    <cellStyle name="40% - Акцент2 2 6 2 2 2 4" xfId="35615"/>
    <cellStyle name="40% - Акцент2 2 6 2 2 2 5" xfId="35616"/>
    <cellStyle name="40% - Акцент2 2 6 2 2 2 6" xfId="35617"/>
    <cellStyle name="40% - Акцент2 2 6 2 2 2 7" xfId="35618"/>
    <cellStyle name="40% - Акцент2 2 6 2 2 3" xfId="35619"/>
    <cellStyle name="40% - Акцент2 2 6 2 2 3 2" xfId="35620"/>
    <cellStyle name="40% - Акцент2 2 6 2 2 4" xfId="35621"/>
    <cellStyle name="40% - Акцент2 2 6 2 2 5" xfId="35622"/>
    <cellStyle name="40% - Акцент2 2 6 2 2 6" xfId="35623"/>
    <cellStyle name="40% - Акцент2 2 6 2 2 7" xfId="35624"/>
    <cellStyle name="40% - Акцент2 2 6 2 2 8" xfId="35625"/>
    <cellStyle name="40% - Акцент2 2 6 2 2 9" xfId="35626"/>
    <cellStyle name="40% - Акцент2 2 6 2 3" xfId="35627"/>
    <cellStyle name="40% - Акцент2 2 6 2 3 2" xfId="35628"/>
    <cellStyle name="40% - Акцент2 2 6 2 3 2 2" xfId="35629"/>
    <cellStyle name="40% - Акцент2 2 6 2 3 3" xfId="35630"/>
    <cellStyle name="40% - Акцент2 2 6 2 3 4" xfId="35631"/>
    <cellStyle name="40% - Акцент2 2 6 2 3 5" xfId="35632"/>
    <cellStyle name="40% - Акцент2 2 6 2 3 6" xfId="35633"/>
    <cellStyle name="40% - Акцент2 2 6 2 3 7" xfId="35634"/>
    <cellStyle name="40% - Акцент2 2 6 2 4" xfId="35635"/>
    <cellStyle name="40% - Акцент2 2 6 2 4 2" xfId="35636"/>
    <cellStyle name="40% - Акцент2 2 6 2 5" xfId="35637"/>
    <cellStyle name="40% - Акцент2 2 6 2 6" xfId="35638"/>
    <cellStyle name="40% - Акцент2 2 6 2 7" xfId="35639"/>
    <cellStyle name="40% - Акцент2 2 6 2 8" xfId="35640"/>
    <cellStyle name="40% - Акцент2 2 6 2 9" xfId="35641"/>
    <cellStyle name="40% - Акцент2 2 6 3" xfId="35642"/>
    <cellStyle name="40% - Акцент2 2 6 3 10" xfId="35643"/>
    <cellStyle name="40% - Акцент2 2 6 3 2" xfId="35644"/>
    <cellStyle name="40% - Акцент2 2 6 3 2 2" xfId="35645"/>
    <cellStyle name="40% - Акцент2 2 6 3 2 2 2" xfId="35646"/>
    <cellStyle name="40% - Акцент2 2 6 3 2 2 2 2" xfId="35647"/>
    <cellStyle name="40% - Акцент2 2 6 3 2 2 3" xfId="35648"/>
    <cellStyle name="40% - Акцент2 2 6 3 2 2 4" xfId="35649"/>
    <cellStyle name="40% - Акцент2 2 6 3 2 2 5" xfId="35650"/>
    <cellStyle name="40% - Акцент2 2 6 3 2 2 6" xfId="35651"/>
    <cellStyle name="40% - Акцент2 2 6 3 2 2 7" xfId="35652"/>
    <cellStyle name="40% - Акцент2 2 6 3 2 3" xfId="35653"/>
    <cellStyle name="40% - Акцент2 2 6 3 2 3 2" xfId="35654"/>
    <cellStyle name="40% - Акцент2 2 6 3 2 4" xfId="35655"/>
    <cellStyle name="40% - Акцент2 2 6 3 2 5" xfId="35656"/>
    <cellStyle name="40% - Акцент2 2 6 3 2 6" xfId="35657"/>
    <cellStyle name="40% - Акцент2 2 6 3 2 7" xfId="35658"/>
    <cellStyle name="40% - Акцент2 2 6 3 2 8" xfId="35659"/>
    <cellStyle name="40% - Акцент2 2 6 3 2 9" xfId="35660"/>
    <cellStyle name="40% - Акцент2 2 6 3 3" xfId="35661"/>
    <cellStyle name="40% - Акцент2 2 6 3 3 2" xfId="35662"/>
    <cellStyle name="40% - Акцент2 2 6 3 3 2 2" xfId="35663"/>
    <cellStyle name="40% - Акцент2 2 6 3 3 3" xfId="35664"/>
    <cellStyle name="40% - Акцент2 2 6 3 3 4" xfId="35665"/>
    <cellStyle name="40% - Акцент2 2 6 3 3 5" xfId="35666"/>
    <cellStyle name="40% - Акцент2 2 6 3 3 6" xfId="35667"/>
    <cellStyle name="40% - Акцент2 2 6 3 3 7" xfId="35668"/>
    <cellStyle name="40% - Акцент2 2 6 3 4" xfId="35669"/>
    <cellStyle name="40% - Акцент2 2 6 3 4 2" xfId="35670"/>
    <cellStyle name="40% - Акцент2 2 6 3 5" xfId="35671"/>
    <cellStyle name="40% - Акцент2 2 6 3 6" xfId="35672"/>
    <cellStyle name="40% - Акцент2 2 6 3 7" xfId="35673"/>
    <cellStyle name="40% - Акцент2 2 6 3 8" xfId="35674"/>
    <cellStyle name="40% - Акцент2 2 6 3 9" xfId="35675"/>
    <cellStyle name="40% - Акцент2 2 6 4" xfId="35676"/>
    <cellStyle name="40% - Акцент2 2 6 4 10" xfId="35677"/>
    <cellStyle name="40% - Акцент2 2 6 4 2" xfId="35678"/>
    <cellStyle name="40% - Акцент2 2 6 4 2 2" xfId="35679"/>
    <cellStyle name="40% - Акцент2 2 6 4 2 2 2" xfId="35680"/>
    <cellStyle name="40% - Акцент2 2 6 4 2 2 2 2" xfId="35681"/>
    <cellStyle name="40% - Акцент2 2 6 4 2 2 3" xfId="35682"/>
    <cellStyle name="40% - Акцент2 2 6 4 2 2 4" xfId="35683"/>
    <cellStyle name="40% - Акцент2 2 6 4 2 2 5" xfId="35684"/>
    <cellStyle name="40% - Акцент2 2 6 4 2 2 6" xfId="35685"/>
    <cellStyle name="40% - Акцент2 2 6 4 2 2 7" xfId="35686"/>
    <cellStyle name="40% - Акцент2 2 6 4 2 3" xfId="35687"/>
    <cellStyle name="40% - Акцент2 2 6 4 2 3 2" xfId="35688"/>
    <cellStyle name="40% - Акцент2 2 6 4 2 4" xfId="35689"/>
    <cellStyle name="40% - Акцент2 2 6 4 2 5" xfId="35690"/>
    <cellStyle name="40% - Акцент2 2 6 4 2 6" xfId="35691"/>
    <cellStyle name="40% - Акцент2 2 6 4 2 7" xfId="35692"/>
    <cellStyle name="40% - Акцент2 2 6 4 2 8" xfId="35693"/>
    <cellStyle name="40% - Акцент2 2 6 4 2 9" xfId="35694"/>
    <cellStyle name="40% - Акцент2 2 6 4 3" xfId="35695"/>
    <cellStyle name="40% - Акцент2 2 6 4 3 2" xfId="35696"/>
    <cellStyle name="40% - Акцент2 2 6 4 3 2 2" xfId="35697"/>
    <cellStyle name="40% - Акцент2 2 6 4 3 3" xfId="35698"/>
    <cellStyle name="40% - Акцент2 2 6 4 3 4" xfId="35699"/>
    <cellStyle name="40% - Акцент2 2 6 4 3 5" xfId="35700"/>
    <cellStyle name="40% - Акцент2 2 6 4 3 6" xfId="35701"/>
    <cellStyle name="40% - Акцент2 2 6 4 3 7" xfId="35702"/>
    <cellStyle name="40% - Акцент2 2 6 4 4" xfId="35703"/>
    <cellStyle name="40% - Акцент2 2 6 4 4 2" xfId="35704"/>
    <cellStyle name="40% - Акцент2 2 6 4 5" xfId="35705"/>
    <cellStyle name="40% - Акцент2 2 6 4 6" xfId="35706"/>
    <cellStyle name="40% - Акцент2 2 6 4 7" xfId="35707"/>
    <cellStyle name="40% - Акцент2 2 6 4 8" xfId="35708"/>
    <cellStyle name="40% - Акцент2 2 6 4 9" xfId="35709"/>
    <cellStyle name="40% - Акцент2 2 6 5" xfId="35710"/>
    <cellStyle name="40% - Акцент2 2 6 5 2" xfId="35711"/>
    <cellStyle name="40% - Акцент2 2 6 5 2 2" xfId="35712"/>
    <cellStyle name="40% - Акцент2 2 6 5 2 2 2" xfId="35713"/>
    <cellStyle name="40% - Акцент2 2 6 5 2 3" xfId="35714"/>
    <cellStyle name="40% - Акцент2 2 6 5 2 4" xfId="35715"/>
    <cellStyle name="40% - Акцент2 2 6 5 2 5" xfId="35716"/>
    <cellStyle name="40% - Акцент2 2 6 5 2 6" xfId="35717"/>
    <cellStyle name="40% - Акцент2 2 6 5 2 7" xfId="35718"/>
    <cellStyle name="40% - Акцент2 2 6 5 3" xfId="35719"/>
    <cellStyle name="40% - Акцент2 2 6 5 3 2" xfId="35720"/>
    <cellStyle name="40% - Акцент2 2 6 5 4" xfId="35721"/>
    <cellStyle name="40% - Акцент2 2 6 5 5" xfId="35722"/>
    <cellStyle name="40% - Акцент2 2 6 5 6" xfId="35723"/>
    <cellStyle name="40% - Акцент2 2 6 5 7" xfId="35724"/>
    <cellStyle name="40% - Акцент2 2 6 5 8" xfId="35725"/>
    <cellStyle name="40% - Акцент2 2 6 5 9" xfId="35726"/>
    <cellStyle name="40% - Акцент2 2 6 6" xfId="35727"/>
    <cellStyle name="40% - Акцент2 2 6 6 2" xfId="35728"/>
    <cellStyle name="40% - Акцент2 2 6 6 2 2" xfId="35729"/>
    <cellStyle name="40% - Акцент2 2 6 6 2 2 2" xfId="35730"/>
    <cellStyle name="40% - Акцент2 2 6 6 2 3" xfId="35731"/>
    <cellStyle name="40% - Акцент2 2 6 6 2 4" xfId="35732"/>
    <cellStyle name="40% - Акцент2 2 6 6 2 5" xfId="35733"/>
    <cellStyle name="40% - Акцент2 2 6 6 2 6" xfId="35734"/>
    <cellStyle name="40% - Акцент2 2 6 6 2 7" xfId="35735"/>
    <cellStyle name="40% - Акцент2 2 6 6 3" xfId="35736"/>
    <cellStyle name="40% - Акцент2 2 6 6 3 2" xfId="35737"/>
    <cellStyle name="40% - Акцент2 2 6 6 4" xfId="35738"/>
    <cellStyle name="40% - Акцент2 2 6 6 5" xfId="35739"/>
    <cellStyle name="40% - Акцент2 2 6 6 6" xfId="35740"/>
    <cellStyle name="40% - Акцент2 2 6 6 7" xfId="35741"/>
    <cellStyle name="40% - Акцент2 2 6 6 8" xfId="35742"/>
    <cellStyle name="40% - Акцент2 2 6 6 9" xfId="35743"/>
    <cellStyle name="40% - Акцент2 2 6 7" xfId="35744"/>
    <cellStyle name="40% - Акцент2 2 6 7 2" xfId="35745"/>
    <cellStyle name="40% - Акцент2 2 6 7 2 2" xfId="35746"/>
    <cellStyle name="40% - Акцент2 2 6 7 3" xfId="35747"/>
    <cellStyle name="40% - Акцент2 2 6 7 4" xfId="35748"/>
    <cellStyle name="40% - Акцент2 2 6 7 5" xfId="35749"/>
    <cellStyle name="40% - Акцент2 2 6 7 6" xfId="35750"/>
    <cellStyle name="40% - Акцент2 2 6 7 7" xfId="35751"/>
    <cellStyle name="40% - Акцент2 2 6 8" xfId="35752"/>
    <cellStyle name="40% - Акцент2 2 6 8 2" xfId="35753"/>
    <cellStyle name="40% - Акцент2 2 6 9" xfId="35754"/>
    <cellStyle name="40% - Акцент2 2 7" xfId="35755"/>
    <cellStyle name="40% - Акцент2 2 7 10" xfId="35756"/>
    <cellStyle name="40% - Акцент2 2 7 11" xfId="35757"/>
    <cellStyle name="40% - Акцент2 2 7 12" xfId="35758"/>
    <cellStyle name="40% - Акцент2 2 7 13" xfId="35759"/>
    <cellStyle name="40% - Акцент2 2 7 2" xfId="35760"/>
    <cellStyle name="40% - Акцент2 2 7 2 10" xfId="35761"/>
    <cellStyle name="40% - Акцент2 2 7 2 2" xfId="35762"/>
    <cellStyle name="40% - Акцент2 2 7 2 2 2" xfId="35763"/>
    <cellStyle name="40% - Акцент2 2 7 2 2 2 2" xfId="35764"/>
    <cellStyle name="40% - Акцент2 2 7 2 2 2 2 2" xfId="35765"/>
    <cellStyle name="40% - Акцент2 2 7 2 2 2 3" xfId="35766"/>
    <cellStyle name="40% - Акцент2 2 7 2 2 2 4" xfId="35767"/>
    <cellStyle name="40% - Акцент2 2 7 2 2 2 5" xfId="35768"/>
    <cellStyle name="40% - Акцент2 2 7 2 2 2 6" xfId="35769"/>
    <cellStyle name="40% - Акцент2 2 7 2 2 2 7" xfId="35770"/>
    <cellStyle name="40% - Акцент2 2 7 2 2 3" xfId="35771"/>
    <cellStyle name="40% - Акцент2 2 7 2 2 3 2" xfId="35772"/>
    <cellStyle name="40% - Акцент2 2 7 2 2 4" xfId="35773"/>
    <cellStyle name="40% - Акцент2 2 7 2 2 5" xfId="35774"/>
    <cellStyle name="40% - Акцент2 2 7 2 2 6" xfId="35775"/>
    <cellStyle name="40% - Акцент2 2 7 2 2 7" xfId="35776"/>
    <cellStyle name="40% - Акцент2 2 7 2 2 8" xfId="35777"/>
    <cellStyle name="40% - Акцент2 2 7 2 2 9" xfId="35778"/>
    <cellStyle name="40% - Акцент2 2 7 2 3" xfId="35779"/>
    <cellStyle name="40% - Акцент2 2 7 2 3 2" xfId="35780"/>
    <cellStyle name="40% - Акцент2 2 7 2 3 2 2" xfId="35781"/>
    <cellStyle name="40% - Акцент2 2 7 2 3 3" xfId="35782"/>
    <cellStyle name="40% - Акцент2 2 7 2 3 4" xfId="35783"/>
    <cellStyle name="40% - Акцент2 2 7 2 3 5" xfId="35784"/>
    <cellStyle name="40% - Акцент2 2 7 2 3 6" xfId="35785"/>
    <cellStyle name="40% - Акцент2 2 7 2 3 7" xfId="35786"/>
    <cellStyle name="40% - Акцент2 2 7 2 4" xfId="35787"/>
    <cellStyle name="40% - Акцент2 2 7 2 4 2" xfId="35788"/>
    <cellStyle name="40% - Акцент2 2 7 2 5" xfId="35789"/>
    <cellStyle name="40% - Акцент2 2 7 2 6" xfId="35790"/>
    <cellStyle name="40% - Акцент2 2 7 2 7" xfId="35791"/>
    <cellStyle name="40% - Акцент2 2 7 2 8" xfId="35792"/>
    <cellStyle name="40% - Акцент2 2 7 2 9" xfId="35793"/>
    <cellStyle name="40% - Акцент2 2 7 3" xfId="35794"/>
    <cellStyle name="40% - Акцент2 2 7 3 10" xfId="35795"/>
    <cellStyle name="40% - Акцент2 2 7 3 2" xfId="35796"/>
    <cellStyle name="40% - Акцент2 2 7 3 2 2" xfId="35797"/>
    <cellStyle name="40% - Акцент2 2 7 3 2 2 2" xfId="35798"/>
    <cellStyle name="40% - Акцент2 2 7 3 2 2 2 2" xfId="35799"/>
    <cellStyle name="40% - Акцент2 2 7 3 2 2 3" xfId="35800"/>
    <cellStyle name="40% - Акцент2 2 7 3 2 2 4" xfId="35801"/>
    <cellStyle name="40% - Акцент2 2 7 3 2 2 5" xfId="35802"/>
    <cellStyle name="40% - Акцент2 2 7 3 2 2 6" xfId="35803"/>
    <cellStyle name="40% - Акцент2 2 7 3 2 2 7" xfId="35804"/>
    <cellStyle name="40% - Акцент2 2 7 3 2 3" xfId="35805"/>
    <cellStyle name="40% - Акцент2 2 7 3 2 3 2" xfId="35806"/>
    <cellStyle name="40% - Акцент2 2 7 3 2 4" xfId="35807"/>
    <cellStyle name="40% - Акцент2 2 7 3 2 5" xfId="35808"/>
    <cellStyle name="40% - Акцент2 2 7 3 2 6" xfId="35809"/>
    <cellStyle name="40% - Акцент2 2 7 3 2 7" xfId="35810"/>
    <cellStyle name="40% - Акцент2 2 7 3 2 8" xfId="35811"/>
    <cellStyle name="40% - Акцент2 2 7 3 2 9" xfId="35812"/>
    <cellStyle name="40% - Акцент2 2 7 3 3" xfId="35813"/>
    <cellStyle name="40% - Акцент2 2 7 3 3 2" xfId="35814"/>
    <cellStyle name="40% - Акцент2 2 7 3 3 2 2" xfId="35815"/>
    <cellStyle name="40% - Акцент2 2 7 3 3 3" xfId="35816"/>
    <cellStyle name="40% - Акцент2 2 7 3 3 4" xfId="35817"/>
    <cellStyle name="40% - Акцент2 2 7 3 3 5" xfId="35818"/>
    <cellStyle name="40% - Акцент2 2 7 3 3 6" xfId="35819"/>
    <cellStyle name="40% - Акцент2 2 7 3 3 7" xfId="35820"/>
    <cellStyle name="40% - Акцент2 2 7 3 4" xfId="35821"/>
    <cellStyle name="40% - Акцент2 2 7 3 4 2" xfId="35822"/>
    <cellStyle name="40% - Акцент2 2 7 3 5" xfId="35823"/>
    <cellStyle name="40% - Акцент2 2 7 3 6" xfId="35824"/>
    <cellStyle name="40% - Акцент2 2 7 3 7" xfId="35825"/>
    <cellStyle name="40% - Акцент2 2 7 3 8" xfId="35826"/>
    <cellStyle name="40% - Акцент2 2 7 3 9" xfId="35827"/>
    <cellStyle name="40% - Акцент2 2 7 4" xfId="35828"/>
    <cellStyle name="40% - Акцент2 2 7 4 2" xfId="35829"/>
    <cellStyle name="40% - Акцент2 2 7 4 2 2" xfId="35830"/>
    <cellStyle name="40% - Акцент2 2 7 4 2 2 2" xfId="35831"/>
    <cellStyle name="40% - Акцент2 2 7 4 2 3" xfId="35832"/>
    <cellStyle name="40% - Акцент2 2 7 4 2 4" xfId="35833"/>
    <cellStyle name="40% - Акцент2 2 7 4 2 5" xfId="35834"/>
    <cellStyle name="40% - Акцент2 2 7 4 2 6" xfId="35835"/>
    <cellStyle name="40% - Акцент2 2 7 4 2 7" xfId="35836"/>
    <cellStyle name="40% - Акцент2 2 7 4 3" xfId="35837"/>
    <cellStyle name="40% - Акцент2 2 7 4 3 2" xfId="35838"/>
    <cellStyle name="40% - Акцент2 2 7 4 4" xfId="35839"/>
    <cellStyle name="40% - Акцент2 2 7 4 5" xfId="35840"/>
    <cellStyle name="40% - Акцент2 2 7 4 6" xfId="35841"/>
    <cellStyle name="40% - Акцент2 2 7 4 7" xfId="35842"/>
    <cellStyle name="40% - Акцент2 2 7 4 8" xfId="35843"/>
    <cellStyle name="40% - Акцент2 2 7 4 9" xfId="35844"/>
    <cellStyle name="40% - Акцент2 2 7 5" xfId="35845"/>
    <cellStyle name="40% - Акцент2 2 7 5 2" xfId="35846"/>
    <cellStyle name="40% - Акцент2 2 7 5 2 2" xfId="35847"/>
    <cellStyle name="40% - Акцент2 2 7 5 2 2 2" xfId="35848"/>
    <cellStyle name="40% - Акцент2 2 7 5 2 3" xfId="35849"/>
    <cellStyle name="40% - Акцент2 2 7 5 2 4" xfId="35850"/>
    <cellStyle name="40% - Акцент2 2 7 5 2 5" xfId="35851"/>
    <cellStyle name="40% - Акцент2 2 7 5 2 6" xfId="35852"/>
    <cellStyle name="40% - Акцент2 2 7 5 2 7" xfId="35853"/>
    <cellStyle name="40% - Акцент2 2 7 5 3" xfId="35854"/>
    <cellStyle name="40% - Акцент2 2 7 5 3 2" xfId="35855"/>
    <cellStyle name="40% - Акцент2 2 7 5 4" xfId="35856"/>
    <cellStyle name="40% - Акцент2 2 7 5 5" xfId="35857"/>
    <cellStyle name="40% - Акцент2 2 7 5 6" xfId="35858"/>
    <cellStyle name="40% - Акцент2 2 7 5 7" xfId="35859"/>
    <cellStyle name="40% - Акцент2 2 7 5 8" xfId="35860"/>
    <cellStyle name="40% - Акцент2 2 7 5 9" xfId="35861"/>
    <cellStyle name="40% - Акцент2 2 7 6" xfId="35862"/>
    <cellStyle name="40% - Акцент2 2 7 6 2" xfId="35863"/>
    <cellStyle name="40% - Акцент2 2 7 6 2 2" xfId="35864"/>
    <cellStyle name="40% - Акцент2 2 7 6 3" xfId="35865"/>
    <cellStyle name="40% - Акцент2 2 7 6 4" xfId="35866"/>
    <cellStyle name="40% - Акцент2 2 7 6 5" xfId="35867"/>
    <cellStyle name="40% - Акцент2 2 7 6 6" xfId="35868"/>
    <cellStyle name="40% - Акцент2 2 7 6 7" xfId="35869"/>
    <cellStyle name="40% - Акцент2 2 7 7" xfId="35870"/>
    <cellStyle name="40% - Акцент2 2 7 7 2" xfId="35871"/>
    <cellStyle name="40% - Акцент2 2 7 8" xfId="35872"/>
    <cellStyle name="40% - Акцент2 2 7 9" xfId="35873"/>
    <cellStyle name="40% - Акцент2 2 8" xfId="35874"/>
    <cellStyle name="40% - Акцент2 2 8 10" xfId="35875"/>
    <cellStyle name="40% - Акцент2 2 8 11" xfId="35876"/>
    <cellStyle name="40% - Акцент2 2 8 12" xfId="35877"/>
    <cellStyle name="40% - Акцент2 2 8 13" xfId="35878"/>
    <cellStyle name="40% - Акцент2 2 8 2" xfId="35879"/>
    <cellStyle name="40% - Акцент2 2 8 2 10" xfId="35880"/>
    <cellStyle name="40% - Акцент2 2 8 2 2" xfId="35881"/>
    <cellStyle name="40% - Акцент2 2 8 2 2 2" xfId="35882"/>
    <cellStyle name="40% - Акцент2 2 8 2 2 2 2" xfId="35883"/>
    <cellStyle name="40% - Акцент2 2 8 2 2 2 2 2" xfId="35884"/>
    <cellStyle name="40% - Акцент2 2 8 2 2 2 3" xfId="35885"/>
    <cellStyle name="40% - Акцент2 2 8 2 2 2 4" xfId="35886"/>
    <cellStyle name="40% - Акцент2 2 8 2 2 2 5" xfId="35887"/>
    <cellStyle name="40% - Акцент2 2 8 2 2 2 6" xfId="35888"/>
    <cellStyle name="40% - Акцент2 2 8 2 2 2 7" xfId="35889"/>
    <cellStyle name="40% - Акцент2 2 8 2 2 3" xfId="35890"/>
    <cellStyle name="40% - Акцент2 2 8 2 2 3 2" xfId="35891"/>
    <cellStyle name="40% - Акцент2 2 8 2 2 4" xfId="35892"/>
    <cellStyle name="40% - Акцент2 2 8 2 2 5" xfId="35893"/>
    <cellStyle name="40% - Акцент2 2 8 2 2 6" xfId="35894"/>
    <cellStyle name="40% - Акцент2 2 8 2 2 7" xfId="35895"/>
    <cellStyle name="40% - Акцент2 2 8 2 2 8" xfId="35896"/>
    <cellStyle name="40% - Акцент2 2 8 2 2 9" xfId="35897"/>
    <cellStyle name="40% - Акцент2 2 8 2 3" xfId="35898"/>
    <cellStyle name="40% - Акцент2 2 8 2 3 2" xfId="35899"/>
    <cellStyle name="40% - Акцент2 2 8 2 3 2 2" xfId="35900"/>
    <cellStyle name="40% - Акцент2 2 8 2 3 3" xfId="35901"/>
    <cellStyle name="40% - Акцент2 2 8 2 3 4" xfId="35902"/>
    <cellStyle name="40% - Акцент2 2 8 2 3 5" xfId="35903"/>
    <cellStyle name="40% - Акцент2 2 8 2 3 6" xfId="35904"/>
    <cellStyle name="40% - Акцент2 2 8 2 3 7" xfId="35905"/>
    <cellStyle name="40% - Акцент2 2 8 2 4" xfId="35906"/>
    <cellStyle name="40% - Акцент2 2 8 2 4 2" xfId="35907"/>
    <cellStyle name="40% - Акцент2 2 8 2 5" xfId="35908"/>
    <cellStyle name="40% - Акцент2 2 8 2 6" xfId="35909"/>
    <cellStyle name="40% - Акцент2 2 8 2 7" xfId="35910"/>
    <cellStyle name="40% - Акцент2 2 8 2 8" xfId="35911"/>
    <cellStyle name="40% - Акцент2 2 8 2 9" xfId="35912"/>
    <cellStyle name="40% - Акцент2 2 8 3" xfId="35913"/>
    <cellStyle name="40% - Акцент2 2 8 3 10" xfId="35914"/>
    <cellStyle name="40% - Акцент2 2 8 3 2" xfId="35915"/>
    <cellStyle name="40% - Акцент2 2 8 3 2 2" xfId="35916"/>
    <cellStyle name="40% - Акцент2 2 8 3 2 2 2" xfId="35917"/>
    <cellStyle name="40% - Акцент2 2 8 3 2 2 2 2" xfId="35918"/>
    <cellStyle name="40% - Акцент2 2 8 3 2 2 3" xfId="35919"/>
    <cellStyle name="40% - Акцент2 2 8 3 2 2 4" xfId="35920"/>
    <cellStyle name="40% - Акцент2 2 8 3 2 2 5" xfId="35921"/>
    <cellStyle name="40% - Акцент2 2 8 3 2 2 6" xfId="35922"/>
    <cellStyle name="40% - Акцент2 2 8 3 2 2 7" xfId="35923"/>
    <cellStyle name="40% - Акцент2 2 8 3 2 3" xfId="35924"/>
    <cellStyle name="40% - Акцент2 2 8 3 2 3 2" xfId="35925"/>
    <cellStyle name="40% - Акцент2 2 8 3 2 4" xfId="35926"/>
    <cellStyle name="40% - Акцент2 2 8 3 2 5" xfId="35927"/>
    <cellStyle name="40% - Акцент2 2 8 3 2 6" xfId="35928"/>
    <cellStyle name="40% - Акцент2 2 8 3 2 7" xfId="35929"/>
    <cellStyle name="40% - Акцент2 2 8 3 2 8" xfId="35930"/>
    <cellStyle name="40% - Акцент2 2 8 3 2 9" xfId="35931"/>
    <cellStyle name="40% - Акцент2 2 8 3 3" xfId="35932"/>
    <cellStyle name="40% - Акцент2 2 8 3 3 2" xfId="35933"/>
    <cellStyle name="40% - Акцент2 2 8 3 3 2 2" xfId="35934"/>
    <cellStyle name="40% - Акцент2 2 8 3 3 3" xfId="35935"/>
    <cellStyle name="40% - Акцент2 2 8 3 3 4" xfId="35936"/>
    <cellStyle name="40% - Акцент2 2 8 3 3 5" xfId="35937"/>
    <cellStyle name="40% - Акцент2 2 8 3 3 6" xfId="35938"/>
    <cellStyle name="40% - Акцент2 2 8 3 3 7" xfId="35939"/>
    <cellStyle name="40% - Акцент2 2 8 3 4" xfId="35940"/>
    <cellStyle name="40% - Акцент2 2 8 3 4 2" xfId="35941"/>
    <cellStyle name="40% - Акцент2 2 8 3 5" xfId="35942"/>
    <cellStyle name="40% - Акцент2 2 8 3 6" xfId="35943"/>
    <cellStyle name="40% - Акцент2 2 8 3 7" xfId="35944"/>
    <cellStyle name="40% - Акцент2 2 8 3 8" xfId="35945"/>
    <cellStyle name="40% - Акцент2 2 8 3 9" xfId="35946"/>
    <cellStyle name="40% - Акцент2 2 8 4" xfId="35947"/>
    <cellStyle name="40% - Акцент2 2 8 4 2" xfId="35948"/>
    <cellStyle name="40% - Акцент2 2 8 4 2 2" xfId="35949"/>
    <cellStyle name="40% - Акцент2 2 8 4 2 2 2" xfId="35950"/>
    <cellStyle name="40% - Акцент2 2 8 4 2 3" xfId="35951"/>
    <cellStyle name="40% - Акцент2 2 8 4 2 4" xfId="35952"/>
    <cellStyle name="40% - Акцент2 2 8 4 2 5" xfId="35953"/>
    <cellStyle name="40% - Акцент2 2 8 4 2 6" xfId="35954"/>
    <cellStyle name="40% - Акцент2 2 8 4 2 7" xfId="35955"/>
    <cellStyle name="40% - Акцент2 2 8 4 3" xfId="35956"/>
    <cellStyle name="40% - Акцент2 2 8 4 3 2" xfId="35957"/>
    <cellStyle name="40% - Акцент2 2 8 4 4" xfId="35958"/>
    <cellStyle name="40% - Акцент2 2 8 4 5" xfId="35959"/>
    <cellStyle name="40% - Акцент2 2 8 4 6" xfId="35960"/>
    <cellStyle name="40% - Акцент2 2 8 4 7" xfId="35961"/>
    <cellStyle name="40% - Акцент2 2 8 4 8" xfId="35962"/>
    <cellStyle name="40% - Акцент2 2 8 4 9" xfId="35963"/>
    <cellStyle name="40% - Акцент2 2 8 5" xfId="35964"/>
    <cellStyle name="40% - Акцент2 2 8 5 2" xfId="35965"/>
    <cellStyle name="40% - Акцент2 2 8 5 2 2" xfId="35966"/>
    <cellStyle name="40% - Акцент2 2 8 5 2 2 2" xfId="35967"/>
    <cellStyle name="40% - Акцент2 2 8 5 2 3" xfId="35968"/>
    <cellStyle name="40% - Акцент2 2 8 5 2 4" xfId="35969"/>
    <cellStyle name="40% - Акцент2 2 8 5 2 5" xfId="35970"/>
    <cellStyle name="40% - Акцент2 2 8 5 2 6" xfId="35971"/>
    <cellStyle name="40% - Акцент2 2 8 5 2 7" xfId="35972"/>
    <cellStyle name="40% - Акцент2 2 8 5 3" xfId="35973"/>
    <cellStyle name="40% - Акцент2 2 8 5 3 2" xfId="35974"/>
    <cellStyle name="40% - Акцент2 2 8 5 4" xfId="35975"/>
    <cellStyle name="40% - Акцент2 2 8 5 5" xfId="35976"/>
    <cellStyle name="40% - Акцент2 2 8 5 6" xfId="35977"/>
    <cellStyle name="40% - Акцент2 2 8 5 7" xfId="35978"/>
    <cellStyle name="40% - Акцент2 2 8 5 8" xfId="35979"/>
    <cellStyle name="40% - Акцент2 2 8 5 9" xfId="35980"/>
    <cellStyle name="40% - Акцент2 2 8 6" xfId="35981"/>
    <cellStyle name="40% - Акцент2 2 8 6 2" xfId="35982"/>
    <cellStyle name="40% - Акцент2 2 8 6 2 2" xfId="35983"/>
    <cellStyle name="40% - Акцент2 2 8 6 3" xfId="35984"/>
    <cellStyle name="40% - Акцент2 2 8 6 4" xfId="35985"/>
    <cellStyle name="40% - Акцент2 2 8 6 5" xfId="35986"/>
    <cellStyle name="40% - Акцент2 2 8 6 6" xfId="35987"/>
    <cellStyle name="40% - Акцент2 2 8 6 7" xfId="35988"/>
    <cellStyle name="40% - Акцент2 2 8 7" xfId="35989"/>
    <cellStyle name="40% - Акцент2 2 8 7 2" xfId="35990"/>
    <cellStyle name="40% - Акцент2 2 8 8" xfId="35991"/>
    <cellStyle name="40% - Акцент2 2 8 9" xfId="35992"/>
    <cellStyle name="40% - Акцент2 2 9" xfId="35993"/>
    <cellStyle name="40% - Акцент2 2 9 10" xfId="35994"/>
    <cellStyle name="40% - Акцент2 2 9 2" xfId="35995"/>
    <cellStyle name="40% - Акцент2 2 9 2 2" xfId="35996"/>
    <cellStyle name="40% - Акцент2 2 9 2 2 2" xfId="35997"/>
    <cellStyle name="40% - Акцент2 2 9 2 2 2 2" xfId="35998"/>
    <cellStyle name="40% - Акцент2 2 9 2 2 3" xfId="35999"/>
    <cellStyle name="40% - Акцент2 2 9 2 2 4" xfId="36000"/>
    <cellStyle name="40% - Акцент2 2 9 2 2 5" xfId="36001"/>
    <cellStyle name="40% - Акцент2 2 9 2 2 6" xfId="36002"/>
    <cellStyle name="40% - Акцент2 2 9 2 2 7" xfId="36003"/>
    <cellStyle name="40% - Акцент2 2 9 2 3" xfId="36004"/>
    <cellStyle name="40% - Акцент2 2 9 2 3 2" xfId="36005"/>
    <cellStyle name="40% - Акцент2 2 9 2 4" xfId="36006"/>
    <cellStyle name="40% - Акцент2 2 9 2 5" xfId="36007"/>
    <cellStyle name="40% - Акцент2 2 9 2 6" xfId="36008"/>
    <cellStyle name="40% - Акцент2 2 9 2 7" xfId="36009"/>
    <cellStyle name="40% - Акцент2 2 9 2 8" xfId="36010"/>
    <cellStyle name="40% - Акцент2 2 9 2 9" xfId="36011"/>
    <cellStyle name="40% - Акцент2 2 9 3" xfId="36012"/>
    <cellStyle name="40% - Акцент2 2 9 3 2" xfId="36013"/>
    <cellStyle name="40% - Акцент2 2 9 3 2 2" xfId="36014"/>
    <cellStyle name="40% - Акцент2 2 9 3 3" xfId="36015"/>
    <cellStyle name="40% - Акцент2 2 9 3 4" xfId="36016"/>
    <cellStyle name="40% - Акцент2 2 9 3 5" xfId="36017"/>
    <cellStyle name="40% - Акцент2 2 9 3 6" xfId="36018"/>
    <cellStyle name="40% - Акцент2 2 9 3 7" xfId="36019"/>
    <cellStyle name="40% - Акцент2 2 9 4" xfId="36020"/>
    <cellStyle name="40% - Акцент2 2 9 4 2" xfId="36021"/>
    <cellStyle name="40% - Акцент2 2 9 5" xfId="36022"/>
    <cellStyle name="40% - Акцент2 2 9 6" xfId="36023"/>
    <cellStyle name="40% - Акцент2 2 9 7" xfId="36024"/>
    <cellStyle name="40% - Акцент2 2 9 8" xfId="36025"/>
    <cellStyle name="40% - Акцент2 2 9 9" xfId="36026"/>
    <cellStyle name="40% - Акцент2 3" xfId="36027"/>
    <cellStyle name="40% - Акцент2 3 2" xfId="36028"/>
    <cellStyle name="40% - Акцент2 3 2 2" xfId="36029"/>
    <cellStyle name="40% - Акцент2 3 2 2 10" xfId="36030"/>
    <cellStyle name="40% - Акцент2 3 2 2 11" xfId="36031"/>
    <cellStyle name="40% - Акцент2 3 2 2 2" xfId="36032"/>
    <cellStyle name="40% - Акцент2 3 2 2 2 10" xfId="36033"/>
    <cellStyle name="40% - Акцент2 3 2 2 2 2" xfId="36034"/>
    <cellStyle name="40% - Акцент2 3 2 2 2 2 2" xfId="36035"/>
    <cellStyle name="40% - Акцент2 3 2 2 2 2 2 2" xfId="36036"/>
    <cellStyle name="40% - Акцент2 3 2 2 2 2 2 3" xfId="36037"/>
    <cellStyle name="40% - Акцент2 3 2 2 2 2 3" xfId="36038"/>
    <cellStyle name="40% - Акцент2 3 2 2 2 2 4" xfId="36039"/>
    <cellStyle name="40% - Акцент2 3 2 2 2 2 5" xfId="36040"/>
    <cellStyle name="40% - Акцент2 3 2 2 2 2 6" xfId="36041"/>
    <cellStyle name="40% - Акцент2 3 2 2 2 2 7" xfId="36042"/>
    <cellStyle name="40% - Акцент2 3 2 2 2 3" xfId="36043"/>
    <cellStyle name="40% - Акцент2 3 2 2 2 3 2" xfId="36044"/>
    <cellStyle name="40% - Акцент2 3 2 2 2 3 2 2" xfId="36045"/>
    <cellStyle name="40% - Акцент2 3 2 2 2 3 2 3" xfId="36046"/>
    <cellStyle name="40% - Акцент2 3 2 2 2 3 3" xfId="36047"/>
    <cellStyle name="40% - Акцент2 3 2 2 2 3 4" xfId="36048"/>
    <cellStyle name="40% - Акцент2 3 2 2 2 3 5" xfId="36049"/>
    <cellStyle name="40% - Акцент2 3 2 2 2 3 6" xfId="36050"/>
    <cellStyle name="40% - Акцент2 3 2 2 2 3 7" xfId="36051"/>
    <cellStyle name="40% - Акцент2 3 2 2 2 4" xfId="36052"/>
    <cellStyle name="40% - Акцент2 3 2 2 2 4 2" xfId="36053"/>
    <cellStyle name="40% - Акцент2 3 2 2 2 4 3" xfId="36054"/>
    <cellStyle name="40% - Акцент2 3 2 2 2 5" xfId="36055"/>
    <cellStyle name="40% - Акцент2 3 2 2 2 6" xfId="36056"/>
    <cellStyle name="40% - Акцент2 3 2 2 2 7" xfId="36057"/>
    <cellStyle name="40% - Акцент2 3 2 2 2 8" xfId="36058"/>
    <cellStyle name="40% - Акцент2 3 2 2 2 9" xfId="36059"/>
    <cellStyle name="40% - Акцент2 3 2 2 3" xfId="36060"/>
    <cellStyle name="40% - Акцент2 3 2 2 3 2" xfId="36061"/>
    <cellStyle name="40% - Акцент2 3 2 2 3 2 2" xfId="36062"/>
    <cellStyle name="40% - Акцент2 3 2 2 3 2 3" xfId="36063"/>
    <cellStyle name="40% - Акцент2 3 2 2 3 3" xfId="36064"/>
    <cellStyle name="40% - Акцент2 3 2 2 3 4" xfId="36065"/>
    <cellStyle name="40% - Акцент2 3 2 2 3 5" xfId="36066"/>
    <cellStyle name="40% - Акцент2 3 2 2 3 6" xfId="36067"/>
    <cellStyle name="40% - Акцент2 3 2 2 3 7" xfId="36068"/>
    <cellStyle name="40% - Акцент2 3 2 2 4" xfId="36069"/>
    <cellStyle name="40% - Акцент2 3 2 2 4 2" xfId="36070"/>
    <cellStyle name="40% - Акцент2 3 2 2 4 2 2" xfId="36071"/>
    <cellStyle name="40% - Акцент2 3 2 2 4 2 3" xfId="36072"/>
    <cellStyle name="40% - Акцент2 3 2 2 4 3" xfId="36073"/>
    <cellStyle name="40% - Акцент2 3 2 2 4 4" xfId="36074"/>
    <cellStyle name="40% - Акцент2 3 2 2 4 5" xfId="36075"/>
    <cellStyle name="40% - Акцент2 3 2 2 4 6" xfId="36076"/>
    <cellStyle name="40% - Акцент2 3 2 2 4 7" xfId="36077"/>
    <cellStyle name="40% - Акцент2 3 2 2 5" xfId="36078"/>
    <cellStyle name="40% - Акцент2 3 2 2 5 2" xfId="36079"/>
    <cellStyle name="40% - Акцент2 3 2 2 5 3" xfId="36080"/>
    <cellStyle name="40% - Акцент2 3 2 2 6" xfId="36081"/>
    <cellStyle name="40% - Акцент2 3 2 2 7" xfId="36082"/>
    <cellStyle name="40% - Акцент2 3 2 2 8" xfId="36083"/>
    <cellStyle name="40% - Акцент2 3 2 2 9" xfId="36084"/>
    <cellStyle name="40% - Акцент2 3 2 3" xfId="36085"/>
    <cellStyle name="40% - Акцент2 3 2 3 10" xfId="36086"/>
    <cellStyle name="40% - Акцент2 3 2 3 11" xfId="36087"/>
    <cellStyle name="40% - Акцент2 3 2 3 2" xfId="36088"/>
    <cellStyle name="40% - Акцент2 3 2 3 2 2" xfId="36089"/>
    <cellStyle name="40% - Акцент2 3 2 3 2 2 2" xfId="36090"/>
    <cellStyle name="40% - Акцент2 3 2 3 2 2 2 2" xfId="36091"/>
    <cellStyle name="40% - Акцент2 3 2 3 2 2 3" xfId="36092"/>
    <cellStyle name="40% - Акцент2 3 2 3 2 2 4" xfId="36093"/>
    <cellStyle name="40% - Акцент2 3 2 3 2 2 5" xfId="36094"/>
    <cellStyle name="40% - Акцент2 3 2 3 2 2 6" xfId="36095"/>
    <cellStyle name="40% - Акцент2 3 2 3 2 2 7" xfId="36096"/>
    <cellStyle name="40% - Акцент2 3 2 3 2 3" xfId="36097"/>
    <cellStyle name="40% - Акцент2 3 2 3 2 3 2" xfId="36098"/>
    <cellStyle name="40% - Акцент2 3 2 3 2 4" xfId="36099"/>
    <cellStyle name="40% - Акцент2 3 2 3 2 5" xfId="36100"/>
    <cellStyle name="40% - Акцент2 3 2 3 2 6" xfId="36101"/>
    <cellStyle name="40% - Акцент2 3 2 3 2 7" xfId="36102"/>
    <cellStyle name="40% - Акцент2 3 2 3 2 8" xfId="36103"/>
    <cellStyle name="40% - Акцент2 3 2 3 2 9" xfId="36104"/>
    <cellStyle name="40% - Акцент2 3 2 3 3" xfId="36105"/>
    <cellStyle name="40% - Акцент2 3 2 3 3 2" xfId="36106"/>
    <cellStyle name="40% - Акцент2 3 2 3 3 2 2" xfId="36107"/>
    <cellStyle name="40% - Акцент2 3 2 3 3 2 3" xfId="36108"/>
    <cellStyle name="40% - Акцент2 3 2 3 3 3" xfId="36109"/>
    <cellStyle name="40% - Акцент2 3 2 3 3 4" xfId="36110"/>
    <cellStyle name="40% - Акцент2 3 2 3 3 5" xfId="36111"/>
    <cellStyle name="40% - Акцент2 3 2 3 3 6" xfId="36112"/>
    <cellStyle name="40% - Акцент2 3 2 3 3 7" xfId="36113"/>
    <cellStyle name="40% - Акцент2 3 2 3 4" xfId="36114"/>
    <cellStyle name="40% - Акцент2 3 2 3 4 2" xfId="36115"/>
    <cellStyle name="40% - Акцент2 3 2 3 4 2 2" xfId="36116"/>
    <cellStyle name="40% - Акцент2 3 2 3 4 2 3" xfId="36117"/>
    <cellStyle name="40% - Акцент2 3 2 3 4 3" xfId="36118"/>
    <cellStyle name="40% - Акцент2 3 2 3 4 4" xfId="36119"/>
    <cellStyle name="40% - Акцент2 3 2 3 4 5" xfId="36120"/>
    <cellStyle name="40% - Акцент2 3 2 3 4 6" xfId="36121"/>
    <cellStyle name="40% - Акцент2 3 2 3 4 7" xfId="36122"/>
    <cellStyle name="40% - Акцент2 3 2 3 5" xfId="36123"/>
    <cellStyle name="40% - Акцент2 3 2 3 5 2" xfId="36124"/>
    <cellStyle name="40% - Акцент2 3 2 3 5 3" xfId="36125"/>
    <cellStyle name="40% - Акцент2 3 2 3 6" xfId="36126"/>
    <cellStyle name="40% - Акцент2 3 2 3 7" xfId="36127"/>
    <cellStyle name="40% - Акцент2 3 2 3 8" xfId="36128"/>
    <cellStyle name="40% - Акцент2 3 2 3 9" xfId="36129"/>
    <cellStyle name="40% - Акцент2 3 2 4" xfId="36130"/>
    <cellStyle name="40% - Акцент2 3 2 4 2" xfId="36131"/>
    <cellStyle name="40% - Акцент2 3 2 4 2 2" xfId="36132"/>
    <cellStyle name="40% - Акцент2 3 2 4 2 2 2" xfId="36133"/>
    <cellStyle name="40% - Акцент2 3 2 4 2 3" xfId="36134"/>
    <cellStyle name="40% - Акцент2 3 2 4 2 4" xfId="36135"/>
    <cellStyle name="40% - Акцент2 3 2 4 2 5" xfId="36136"/>
    <cellStyle name="40% - Акцент2 3 2 4 2 6" xfId="36137"/>
    <cellStyle name="40% - Акцент2 3 2 4 2 7" xfId="36138"/>
    <cellStyle name="40% - Акцент2 3 2 4 3" xfId="36139"/>
    <cellStyle name="40% - Акцент2 3 2 4 3 2" xfId="36140"/>
    <cellStyle name="40% - Акцент2 3 2 4 4" xfId="36141"/>
    <cellStyle name="40% - Акцент2 3 2 4 5" xfId="36142"/>
    <cellStyle name="40% - Акцент2 3 2 4 6" xfId="36143"/>
    <cellStyle name="40% - Акцент2 3 2 4 7" xfId="36144"/>
    <cellStyle name="40% - Акцент2 3 2 4 8" xfId="36145"/>
    <cellStyle name="40% - Акцент2 3 2 4 9" xfId="36146"/>
    <cellStyle name="40% - Акцент2 3 2 5" xfId="36147"/>
    <cellStyle name="40% - Акцент2 3 2 6" xfId="36148"/>
    <cellStyle name="40% - Акцент2 3 2 6 2" xfId="36149"/>
    <cellStyle name="40% - Акцент2 3 2 6 2 2" xfId="36150"/>
    <cellStyle name="40% - Акцент2 3 2 6 2 3" xfId="36151"/>
    <cellStyle name="40% - Акцент2 3 2 6 3" xfId="36152"/>
    <cellStyle name="40% - Акцент2 3 2 6 4" xfId="36153"/>
    <cellStyle name="40% - Акцент2 3 2 6 5" xfId="36154"/>
    <cellStyle name="40% - Акцент2 3 2 6 6" xfId="36155"/>
    <cellStyle name="40% - Акцент2 3 2 6 7" xfId="36156"/>
    <cellStyle name="40% - Акцент2 3 2 7" xfId="36157"/>
    <cellStyle name="40% - Акцент2 3 2 8" xfId="36158"/>
    <cellStyle name="40% - Акцент2 3 3" xfId="36159"/>
    <cellStyle name="40% - Акцент2 3 3 10" xfId="36160"/>
    <cellStyle name="40% - Акцент2 3 3 11" xfId="36161"/>
    <cellStyle name="40% - Акцент2 3 3 2" xfId="36162"/>
    <cellStyle name="40% - Акцент2 3 3 2 10" xfId="36163"/>
    <cellStyle name="40% - Акцент2 3 3 2 2" xfId="36164"/>
    <cellStyle name="40% - Акцент2 3 3 2 2 2" xfId="36165"/>
    <cellStyle name="40% - Акцент2 3 3 2 2 2 2" xfId="36166"/>
    <cellStyle name="40% - Акцент2 3 3 2 2 2 3" xfId="36167"/>
    <cellStyle name="40% - Акцент2 3 3 2 2 3" xfId="36168"/>
    <cellStyle name="40% - Акцент2 3 3 2 2 4" xfId="36169"/>
    <cellStyle name="40% - Акцент2 3 3 2 2 5" xfId="36170"/>
    <cellStyle name="40% - Акцент2 3 3 2 2 6" xfId="36171"/>
    <cellStyle name="40% - Акцент2 3 3 2 2 7" xfId="36172"/>
    <cellStyle name="40% - Акцент2 3 3 2 3" xfId="36173"/>
    <cellStyle name="40% - Акцент2 3 3 2 3 2" xfId="36174"/>
    <cellStyle name="40% - Акцент2 3 3 2 3 2 2" xfId="36175"/>
    <cellStyle name="40% - Акцент2 3 3 2 3 2 3" xfId="36176"/>
    <cellStyle name="40% - Акцент2 3 3 2 3 3" xfId="36177"/>
    <cellStyle name="40% - Акцент2 3 3 2 3 4" xfId="36178"/>
    <cellStyle name="40% - Акцент2 3 3 2 3 5" xfId="36179"/>
    <cellStyle name="40% - Акцент2 3 3 2 3 6" xfId="36180"/>
    <cellStyle name="40% - Акцент2 3 3 2 3 7" xfId="36181"/>
    <cellStyle name="40% - Акцент2 3 3 2 4" xfId="36182"/>
    <cellStyle name="40% - Акцент2 3 3 2 4 2" xfId="36183"/>
    <cellStyle name="40% - Акцент2 3 3 2 4 3" xfId="36184"/>
    <cellStyle name="40% - Акцент2 3 3 2 5" xfId="36185"/>
    <cellStyle name="40% - Акцент2 3 3 2 6" xfId="36186"/>
    <cellStyle name="40% - Акцент2 3 3 2 7" xfId="36187"/>
    <cellStyle name="40% - Акцент2 3 3 2 8" xfId="36188"/>
    <cellStyle name="40% - Акцент2 3 3 2 9" xfId="36189"/>
    <cellStyle name="40% - Акцент2 3 3 3" xfId="36190"/>
    <cellStyle name="40% - Акцент2 3 3 3 2" xfId="36191"/>
    <cellStyle name="40% - Акцент2 3 3 3 2 2" xfId="36192"/>
    <cellStyle name="40% - Акцент2 3 3 3 2 3" xfId="36193"/>
    <cellStyle name="40% - Акцент2 3 3 3 3" xfId="36194"/>
    <cellStyle name="40% - Акцент2 3 3 3 4" xfId="36195"/>
    <cellStyle name="40% - Акцент2 3 3 3 5" xfId="36196"/>
    <cellStyle name="40% - Акцент2 3 3 3 6" xfId="36197"/>
    <cellStyle name="40% - Акцент2 3 3 3 7" xfId="36198"/>
    <cellStyle name="40% - Акцент2 3 3 4" xfId="36199"/>
    <cellStyle name="40% - Акцент2 3 3 4 2" xfId="36200"/>
    <cellStyle name="40% - Акцент2 3 3 4 2 2" xfId="36201"/>
    <cellStyle name="40% - Акцент2 3 3 4 2 3" xfId="36202"/>
    <cellStyle name="40% - Акцент2 3 3 4 3" xfId="36203"/>
    <cellStyle name="40% - Акцент2 3 3 4 4" xfId="36204"/>
    <cellStyle name="40% - Акцент2 3 3 4 5" xfId="36205"/>
    <cellStyle name="40% - Акцент2 3 3 4 6" xfId="36206"/>
    <cellStyle name="40% - Акцент2 3 3 4 7" xfId="36207"/>
    <cellStyle name="40% - Акцент2 3 3 5" xfId="36208"/>
    <cellStyle name="40% - Акцент2 3 3 5 2" xfId="36209"/>
    <cellStyle name="40% - Акцент2 3 3 5 3" xfId="36210"/>
    <cellStyle name="40% - Акцент2 3 3 6" xfId="36211"/>
    <cellStyle name="40% - Акцент2 3 3 7" xfId="36212"/>
    <cellStyle name="40% - Акцент2 3 3 8" xfId="36213"/>
    <cellStyle name="40% - Акцент2 3 3 9" xfId="36214"/>
    <cellStyle name="40% - Акцент2 3 4" xfId="36215"/>
    <cellStyle name="40% - Акцент2 3 4 10" xfId="36216"/>
    <cellStyle name="40% - Акцент2 3 4 11" xfId="36217"/>
    <cellStyle name="40% - Акцент2 3 4 2" xfId="36218"/>
    <cellStyle name="40% - Акцент2 3 4 2 2" xfId="36219"/>
    <cellStyle name="40% - Акцент2 3 4 2 2 2" xfId="36220"/>
    <cellStyle name="40% - Акцент2 3 4 2 2 2 2" xfId="36221"/>
    <cellStyle name="40% - Акцент2 3 4 2 2 3" xfId="36222"/>
    <cellStyle name="40% - Акцент2 3 4 2 2 4" xfId="36223"/>
    <cellStyle name="40% - Акцент2 3 4 2 2 5" xfId="36224"/>
    <cellStyle name="40% - Акцент2 3 4 2 2 6" xfId="36225"/>
    <cellStyle name="40% - Акцент2 3 4 2 2 7" xfId="36226"/>
    <cellStyle name="40% - Акцент2 3 4 2 3" xfId="36227"/>
    <cellStyle name="40% - Акцент2 3 4 2 3 2" xfId="36228"/>
    <cellStyle name="40% - Акцент2 3 4 2 4" xfId="36229"/>
    <cellStyle name="40% - Акцент2 3 4 2 5" xfId="36230"/>
    <cellStyle name="40% - Акцент2 3 4 2 6" xfId="36231"/>
    <cellStyle name="40% - Акцент2 3 4 2 7" xfId="36232"/>
    <cellStyle name="40% - Акцент2 3 4 2 8" xfId="36233"/>
    <cellStyle name="40% - Акцент2 3 4 2 9" xfId="36234"/>
    <cellStyle name="40% - Акцент2 3 4 3" xfId="36235"/>
    <cellStyle name="40% - Акцент2 3 4 3 2" xfId="36236"/>
    <cellStyle name="40% - Акцент2 3 4 3 2 2" xfId="36237"/>
    <cellStyle name="40% - Акцент2 3 4 3 2 3" xfId="36238"/>
    <cellStyle name="40% - Акцент2 3 4 3 3" xfId="36239"/>
    <cellStyle name="40% - Акцент2 3 4 3 4" xfId="36240"/>
    <cellStyle name="40% - Акцент2 3 4 3 5" xfId="36241"/>
    <cellStyle name="40% - Акцент2 3 4 3 6" xfId="36242"/>
    <cellStyle name="40% - Акцент2 3 4 3 7" xfId="36243"/>
    <cellStyle name="40% - Акцент2 3 4 4" xfId="36244"/>
    <cellStyle name="40% - Акцент2 3 4 4 2" xfId="36245"/>
    <cellStyle name="40% - Акцент2 3 4 4 2 2" xfId="36246"/>
    <cellStyle name="40% - Акцент2 3 4 4 2 3" xfId="36247"/>
    <cellStyle name="40% - Акцент2 3 4 4 3" xfId="36248"/>
    <cellStyle name="40% - Акцент2 3 4 4 4" xfId="36249"/>
    <cellStyle name="40% - Акцент2 3 4 4 5" xfId="36250"/>
    <cellStyle name="40% - Акцент2 3 4 4 6" xfId="36251"/>
    <cellStyle name="40% - Акцент2 3 4 4 7" xfId="36252"/>
    <cellStyle name="40% - Акцент2 3 4 5" xfId="36253"/>
    <cellStyle name="40% - Акцент2 3 4 5 2" xfId="36254"/>
    <cellStyle name="40% - Акцент2 3 4 5 3" xfId="36255"/>
    <cellStyle name="40% - Акцент2 3 4 6" xfId="36256"/>
    <cellStyle name="40% - Акцент2 3 4 7" xfId="36257"/>
    <cellStyle name="40% - Акцент2 3 4 8" xfId="36258"/>
    <cellStyle name="40% - Акцент2 3 4 9" xfId="36259"/>
    <cellStyle name="40% - Акцент2 3 5" xfId="36260"/>
    <cellStyle name="40% - Акцент2 3 5 2" xfId="36261"/>
    <cellStyle name="40% - Акцент2 3 5 2 2" xfId="36262"/>
    <cellStyle name="40% - Акцент2 3 5 2 2 2" xfId="36263"/>
    <cellStyle name="40% - Акцент2 3 5 2 3" xfId="36264"/>
    <cellStyle name="40% - Акцент2 3 5 2 4" xfId="36265"/>
    <cellStyle name="40% - Акцент2 3 5 2 5" xfId="36266"/>
    <cellStyle name="40% - Акцент2 3 5 2 6" xfId="36267"/>
    <cellStyle name="40% - Акцент2 3 5 2 7" xfId="36268"/>
    <cellStyle name="40% - Акцент2 3 5 3" xfId="36269"/>
    <cellStyle name="40% - Акцент2 3 5 3 2" xfId="36270"/>
    <cellStyle name="40% - Акцент2 3 5 4" xfId="36271"/>
    <cellStyle name="40% - Акцент2 3 5 5" xfId="36272"/>
    <cellStyle name="40% - Акцент2 3 5 6" xfId="36273"/>
    <cellStyle name="40% - Акцент2 3 5 7" xfId="36274"/>
    <cellStyle name="40% - Акцент2 3 5 8" xfId="36275"/>
    <cellStyle name="40% - Акцент2 3 5 9" xfId="36276"/>
    <cellStyle name="40% - Акцент2 3 6" xfId="36277"/>
    <cellStyle name="40% - Акцент2 3 7" xfId="36278"/>
    <cellStyle name="40% - Акцент2 3 7 2" xfId="36279"/>
    <cellStyle name="40% - Акцент2 3 7 2 2" xfId="36280"/>
    <cellStyle name="40% - Акцент2 3 7 2 3" xfId="36281"/>
    <cellStyle name="40% - Акцент2 3 7 3" xfId="36282"/>
    <cellStyle name="40% - Акцент2 3 7 4" xfId="36283"/>
    <cellStyle name="40% - Акцент2 3 7 5" xfId="36284"/>
    <cellStyle name="40% - Акцент2 3 7 6" xfId="36285"/>
    <cellStyle name="40% - Акцент2 3 7 7" xfId="36286"/>
    <cellStyle name="40% - Акцент2 3 8" xfId="36287"/>
    <cellStyle name="40% - Акцент2 3 8 2" xfId="36288"/>
    <cellStyle name="40% - Акцент2 3 8 2 2" xfId="36289"/>
    <cellStyle name="40% - Акцент2 3 8 3" xfId="36290"/>
    <cellStyle name="40% - Акцент2 3 8 4" xfId="36291"/>
    <cellStyle name="40% - Акцент2 3 8 5" xfId="36292"/>
    <cellStyle name="40% - Акцент2 3 8 6" xfId="36293"/>
    <cellStyle name="40% - Акцент2 3 8 7" xfId="36294"/>
    <cellStyle name="40% - Акцент2 3 9" xfId="36295"/>
    <cellStyle name="40% - Акцент2 4" xfId="36296"/>
    <cellStyle name="40% - Акцент2 4 2" xfId="36297"/>
    <cellStyle name="40% - Акцент2 4 2 10" xfId="36298"/>
    <cellStyle name="40% - Акцент2 4 2 11" xfId="36299"/>
    <cellStyle name="40% - Акцент2 4 2 12" xfId="36300"/>
    <cellStyle name="40% - Акцент2 4 2 2" xfId="36301"/>
    <cellStyle name="40% - Акцент2 4 2 2 10" xfId="36302"/>
    <cellStyle name="40% - Акцент2 4 2 2 11" xfId="36303"/>
    <cellStyle name="40% - Акцент2 4 2 2 2" xfId="36304"/>
    <cellStyle name="40% - Акцент2 4 2 2 2 2" xfId="36305"/>
    <cellStyle name="40% - Акцент2 4 2 2 2 2 2" xfId="36306"/>
    <cellStyle name="40% - Акцент2 4 2 2 2 2 3" xfId="36307"/>
    <cellStyle name="40% - Акцент2 4 2 2 2 2 4" xfId="36308"/>
    <cellStyle name="40% - Акцент2 4 2 2 2 3" xfId="36309"/>
    <cellStyle name="40% - Акцент2 4 2 2 2 4" xfId="36310"/>
    <cellStyle name="40% - Акцент2 4 2 2 2 5" xfId="36311"/>
    <cellStyle name="40% - Акцент2 4 2 2 2 6" xfId="36312"/>
    <cellStyle name="40% - Акцент2 4 2 2 2 7" xfId="36313"/>
    <cellStyle name="40% - Акцент2 4 2 2 2 8" xfId="36314"/>
    <cellStyle name="40% - Акцент2 4 2 2 3" xfId="36315"/>
    <cellStyle name="40% - Акцент2 4 2 2 3 2" xfId="36316"/>
    <cellStyle name="40% - Акцент2 4 2 2 3 2 2" xfId="36317"/>
    <cellStyle name="40% - Акцент2 4 2 2 3 2 3" xfId="36318"/>
    <cellStyle name="40% - Акцент2 4 2 2 3 3" xfId="36319"/>
    <cellStyle name="40% - Акцент2 4 2 2 3 4" xfId="36320"/>
    <cellStyle name="40% - Акцент2 4 2 2 3 5" xfId="36321"/>
    <cellStyle name="40% - Акцент2 4 2 2 3 6" xfId="36322"/>
    <cellStyle name="40% - Акцент2 4 2 2 3 7" xfId="36323"/>
    <cellStyle name="40% - Акцент2 4 2 2 4" xfId="36324"/>
    <cellStyle name="40% - Акцент2 4 2 2 4 2" xfId="36325"/>
    <cellStyle name="40% - Акцент2 4 2 2 4 2 2" xfId="36326"/>
    <cellStyle name="40% - Акцент2 4 2 2 4 2 3" xfId="36327"/>
    <cellStyle name="40% - Акцент2 4 2 2 4 3" xfId="36328"/>
    <cellStyle name="40% - Акцент2 4 2 2 4 4" xfId="36329"/>
    <cellStyle name="40% - Акцент2 4 2 2 4 5" xfId="36330"/>
    <cellStyle name="40% - Акцент2 4 2 2 4 6" xfId="36331"/>
    <cellStyle name="40% - Акцент2 4 2 2 4 7" xfId="36332"/>
    <cellStyle name="40% - Акцент2 4 2 2 5" xfId="36333"/>
    <cellStyle name="40% - Акцент2 4 2 2 5 2" xfId="36334"/>
    <cellStyle name="40% - Акцент2 4 2 2 5 3" xfId="36335"/>
    <cellStyle name="40% - Акцент2 4 2 2 6" xfId="36336"/>
    <cellStyle name="40% - Акцент2 4 2 2 7" xfId="36337"/>
    <cellStyle name="40% - Акцент2 4 2 2 8" xfId="36338"/>
    <cellStyle name="40% - Акцент2 4 2 2 9" xfId="36339"/>
    <cellStyle name="40% - Акцент2 4 2 3" xfId="36340"/>
    <cellStyle name="40% - Акцент2 4 2 3 2" xfId="36341"/>
    <cellStyle name="40% - Акцент2 4 2 3 2 2" xfId="36342"/>
    <cellStyle name="40% - Акцент2 4 2 3 2 3" xfId="36343"/>
    <cellStyle name="40% - Акцент2 4 2 3 2 4" xfId="36344"/>
    <cellStyle name="40% - Акцент2 4 2 3 3" xfId="36345"/>
    <cellStyle name="40% - Акцент2 4 2 3 4" xfId="36346"/>
    <cellStyle name="40% - Акцент2 4 2 3 5" xfId="36347"/>
    <cellStyle name="40% - Акцент2 4 2 3 6" xfId="36348"/>
    <cellStyle name="40% - Акцент2 4 2 3 7" xfId="36349"/>
    <cellStyle name="40% - Акцент2 4 2 3 8" xfId="36350"/>
    <cellStyle name="40% - Акцент2 4 2 4" xfId="36351"/>
    <cellStyle name="40% - Акцент2 4 2 4 2" xfId="36352"/>
    <cellStyle name="40% - Акцент2 4 2 4 2 2" xfId="36353"/>
    <cellStyle name="40% - Акцент2 4 2 4 2 3" xfId="36354"/>
    <cellStyle name="40% - Акцент2 4 2 4 3" xfId="36355"/>
    <cellStyle name="40% - Акцент2 4 2 4 4" xfId="36356"/>
    <cellStyle name="40% - Акцент2 4 2 4 5" xfId="36357"/>
    <cellStyle name="40% - Акцент2 4 2 4 6" xfId="36358"/>
    <cellStyle name="40% - Акцент2 4 2 4 7" xfId="36359"/>
    <cellStyle name="40% - Акцент2 4 2 5" xfId="36360"/>
    <cellStyle name="40% - Акцент2 4 2 5 2" xfId="36361"/>
    <cellStyle name="40% - Акцент2 4 2 5 2 2" xfId="36362"/>
    <cellStyle name="40% - Акцент2 4 2 5 2 3" xfId="36363"/>
    <cellStyle name="40% - Акцент2 4 2 5 3" xfId="36364"/>
    <cellStyle name="40% - Акцент2 4 2 5 4" xfId="36365"/>
    <cellStyle name="40% - Акцент2 4 2 5 5" xfId="36366"/>
    <cellStyle name="40% - Акцент2 4 2 5 6" xfId="36367"/>
    <cellStyle name="40% - Акцент2 4 2 5 7" xfId="36368"/>
    <cellStyle name="40% - Акцент2 4 2 6" xfId="36369"/>
    <cellStyle name="40% - Акцент2 4 2 6 2" xfId="36370"/>
    <cellStyle name="40% - Акцент2 4 2 6 3" xfId="36371"/>
    <cellStyle name="40% - Акцент2 4 2 7" xfId="36372"/>
    <cellStyle name="40% - Акцент2 4 2 8" xfId="36373"/>
    <cellStyle name="40% - Акцент2 4 2 9" xfId="36374"/>
    <cellStyle name="40% - Акцент2 4 3" xfId="36375"/>
    <cellStyle name="40% - Акцент2 4 3 10" xfId="36376"/>
    <cellStyle name="40% - Акцент2 4 3 11" xfId="36377"/>
    <cellStyle name="40% - Акцент2 4 3 2" xfId="36378"/>
    <cellStyle name="40% - Акцент2 4 3 2 10" xfId="36379"/>
    <cellStyle name="40% - Акцент2 4 3 2 2" xfId="36380"/>
    <cellStyle name="40% - Акцент2 4 3 2 2 2" xfId="36381"/>
    <cellStyle name="40% - Акцент2 4 3 2 2 2 2" xfId="36382"/>
    <cellStyle name="40% - Акцент2 4 3 2 2 2 3" xfId="36383"/>
    <cellStyle name="40% - Акцент2 4 3 2 2 3" xfId="36384"/>
    <cellStyle name="40% - Акцент2 4 3 2 2 4" xfId="36385"/>
    <cellStyle name="40% - Акцент2 4 3 2 2 5" xfId="36386"/>
    <cellStyle name="40% - Акцент2 4 3 2 2 6" xfId="36387"/>
    <cellStyle name="40% - Акцент2 4 3 2 2 7" xfId="36388"/>
    <cellStyle name="40% - Акцент2 4 3 2 3" xfId="36389"/>
    <cellStyle name="40% - Акцент2 4 3 2 3 2" xfId="36390"/>
    <cellStyle name="40% - Акцент2 4 3 2 3 2 2" xfId="36391"/>
    <cellStyle name="40% - Акцент2 4 3 2 3 2 3" xfId="36392"/>
    <cellStyle name="40% - Акцент2 4 3 2 3 3" xfId="36393"/>
    <cellStyle name="40% - Акцент2 4 3 2 3 4" xfId="36394"/>
    <cellStyle name="40% - Акцент2 4 3 2 3 5" xfId="36395"/>
    <cellStyle name="40% - Акцент2 4 3 2 3 6" xfId="36396"/>
    <cellStyle name="40% - Акцент2 4 3 2 3 7" xfId="36397"/>
    <cellStyle name="40% - Акцент2 4 3 2 4" xfId="36398"/>
    <cellStyle name="40% - Акцент2 4 3 2 4 2" xfId="36399"/>
    <cellStyle name="40% - Акцент2 4 3 2 4 3" xfId="36400"/>
    <cellStyle name="40% - Акцент2 4 3 2 5" xfId="36401"/>
    <cellStyle name="40% - Акцент2 4 3 2 6" xfId="36402"/>
    <cellStyle name="40% - Акцент2 4 3 2 7" xfId="36403"/>
    <cellStyle name="40% - Акцент2 4 3 2 8" xfId="36404"/>
    <cellStyle name="40% - Акцент2 4 3 2 9" xfId="36405"/>
    <cellStyle name="40% - Акцент2 4 3 3" xfId="36406"/>
    <cellStyle name="40% - Акцент2 4 3 3 2" xfId="36407"/>
    <cellStyle name="40% - Акцент2 4 3 3 2 2" xfId="36408"/>
    <cellStyle name="40% - Акцент2 4 3 3 2 3" xfId="36409"/>
    <cellStyle name="40% - Акцент2 4 3 3 3" xfId="36410"/>
    <cellStyle name="40% - Акцент2 4 3 3 4" xfId="36411"/>
    <cellStyle name="40% - Акцент2 4 3 3 5" xfId="36412"/>
    <cellStyle name="40% - Акцент2 4 3 3 6" xfId="36413"/>
    <cellStyle name="40% - Акцент2 4 3 3 7" xfId="36414"/>
    <cellStyle name="40% - Акцент2 4 3 4" xfId="36415"/>
    <cellStyle name="40% - Акцент2 4 3 4 2" xfId="36416"/>
    <cellStyle name="40% - Акцент2 4 3 4 2 2" xfId="36417"/>
    <cellStyle name="40% - Акцент2 4 3 4 2 3" xfId="36418"/>
    <cellStyle name="40% - Акцент2 4 3 4 3" xfId="36419"/>
    <cellStyle name="40% - Акцент2 4 3 4 4" xfId="36420"/>
    <cellStyle name="40% - Акцент2 4 3 4 5" xfId="36421"/>
    <cellStyle name="40% - Акцент2 4 3 4 6" xfId="36422"/>
    <cellStyle name="40% - Акцент2 4 3 4 7" xfId="36423"/>
    <cellStyle name="40% - Акцент2 4 3 5" xfId="36424"/>
    <cellStyle name="40% - Акцент2 4 3 5 2" xfId="36425"/>
    <cellStyle name="40% - Акцент2 4 3 5 3" xfId="36426"/>
    <cellStyle name="40% - Акцент2 4 3 6" xfId="36427"/>
    <cellStyle name="40% - Акцент2 4 3 7" xfId="36428"/>
    <cellStyle name="40% - Акцент2 4 3 8" xfId="36429"/>
    <cellStyle name="40% - Акцент2 4 3 9" xfId="36430"/>
    <cellStyle name="40% - Акцент2 4 4" xfId="36431"/>
    <cellStyle name="40% - Акцент2 4 4 10" xfId="36432"/>
    <cellStyle name="40% - Акцент2 4 4 11" xfId="36433"/>
    <cellStyle name="40% - Акцент2 4 4 2" xfId="36434"/>
    <cellStyle name="40% - Акцент2 4 4 2 2" xfId="36435"/>
    <cellStyle name="40% - Акцент2 4 4 2 2 2" xfId="36436"/>
    <cellStyle name="40% - Акцент2 4 4 2 2 2 2" xfId="36437"/>
    <cellStyle name="40% - Акцент2 4 4 2 2 3" xfId="36438"/>
    <cellStyle name="40% - Акцент2 4 4 2 2 4" xfId="36439"/>
    <cellStyle name="40% - Акцент2 4 4 2 2 5" xfId="36440"/>
    <cellStyle name="40% - Акцент2 4 4 2 2 6" xfId="36441"/>
    <cellStyle name="40% - Акцент2 4 4 2 2 7" xfId="36442"/>
    <cellStyle name="40% - Акцент2 4 4 2 3" xfId="36443"/>
    <cellStyle name="40% - Акцент2 4 4 2 3 2" xfId="36444"/>
    <cellStyle name="40% - Акцент2 4 4 2 4" xfId="36445"/>
    <cellStyle name="40% - Акцент2 4 4 2 5" xfId="36446"/>
    <cellStyle name="40% - Акцент2 4 4 2 6" xfId="36447"/>
    <cellStyle name="40% - Акцент2 4 4 2 7" xfId="36448"/>
    <cellStyle name="40% - Акцент2 4 4 2 8" xfId="36449"/>
    <cellStyle name="40% - Акцент2 4 4 2 9" xfId="36450"/>
    <cellStyle name="40% - Акцент2 4 4 3" xfId="36451"/>
    <cellStyle name="40% - Акцент2 4 4 3 2" xfId="36452"/>
    <cellStyle name="40% - Акцент2 4 4 3 2 2" xfId="36453"/>
    <cellStyle name="40% - Акцент2 4 4 3 2 3" xfId="36454"/>
    <cellStyle name="40% - Акцент2 4 4 3 3" xfId="36455"/>
    <cellStyle name="40% - Акцент2 4 4 3 4" xfId="36456"/>
    <cellStyle name="40% - Акцент2 4 4 3 5" xfId="36457"/>
    <cellStyle name="40% - Акцент2 4 4 3 6" xfId="36458"/>
    <cellStyle name="40% - Акцент2 4 4 3 7" xfId="36459"/>
    <cellStyle name="40% - Акцент2 4 4 4" xfId="36460"/>
    <cellStyle name="40% - Акцент2 4 4 4 2" xfId="36461"/>
    <cellStyle name="40% - Акцент2 4 4 4 2 2" xfId="36462"/>
    <cellStyle name="40% - Акцент2 4 4 4 2 3" xfId="36463"/>
    <cellStyle name="40% - Акцент2 4 4 4 3" xfId="36464"/>
    <cellStyle name="40% - Акцент2 4 4 4 4" xfId="36465"/>
    <cellStyle name="40% - Акцент2 4 4 4 5" xfId="36466"/>
    <cellStyle name="40% - Акцент2 4 4 4 6" xfId="36467"/>
    <cellStyle name="40% - Акцент2 4 4 4 7" xfId="36468"/>
    <cellStyle name="40% - Акцент2 4 4 5" xfId="36469"/>
    <cellStyle name="40% - Акцент2 4 4 5 2" xfId="36470"/>
    <cellStyle name="40% - Акцент2 4 4 5 3" xfId="36471"/>
    <cellStyle name="40% - Акцент2 4 4 6" xfId="36472"/>
    <cellStyle name="40% - Акцент2 4 4 7" xfId="36473"/>
    <cellStyle name="40% - Акцент2 4 4 8" xfId="36474"/>
    <cellStyle name="40% - Акцент2 4 4 9" xfId="36475"/>
    <cellStyle name="40% - Акцент2 4 5" xfId="36476"/>
    <cellStyle name="40% - Акцент2 4 5 2" xfId="36477"/>
    <cellStyle name="40% - Акцент2 4 5 2 2" xfId="36478"/>
    <cellStyle name="40% - Акцент2 4 5 2 2 2" xfId="36479"/>
    <cellStyle name="40% - Акцент2 4 5 2 3" xfId="36480"/>
    <cellStyle name="40% - Акцент2 4 5 2 4" xfId="36481"/>
    <cellStyle name="40% - Акцент2 4 5 2 5" xfId="36482"/>
    <cellStyle name="40% - Акцент2 4 5 2 6" xfId="36483"/>
    <cellStyle name="40% - Акцент2 4 5 2 7" xfId="36484"/>
    <cellStyle name="40% - Акцент2 4 5 3" xfId="36485"/>
    <cellStyle name="40% - Акцент2 4 5 3 2" xfId="36486"/>
    <cellStyle name="40% - Акцент2 4 5 4" xfId="36487"/>
    <cellStyle name="40% - Акцент2 4 5 5" xfId="36488"/>
    <cellStyle name="40% - Акцент2 4 5 6" xfId="36489"/>
    <cellStyle name="40% - Акцент2 4 5 7" xfId="36490"/>
    <cellStyle name="40% - Акцент2 4 5 8" xfId="36491"/>
    <cellStyle name="40% - Акцент2 4 5 9" xfId="36492"/>
    <cellStyle name="40% - Акцент2 4 6" xfId="36493"/>
    <cellStyle name="40% - Акцент2 4 7" xfId="36494"/>
    <cellStyle name="40% - Акцент2 4 7 2" xfId="36495"/>
    <cellStyle name="40% - Акцент2 4 7 2 2" xfId="36496"/>
    <cellStyle name="40% - Акцент2 4 7 2 3" xfId="36497"/>
    <cellStyle name="40% - Акцент2 4 7 3" xfId="36498"/>
    <cellStyle name="40% - Акцент2 4 7 4" xfId="36499"/>
    <cellStyle name="40% - Акцент2 4 7 5" xfId="36500"/>
    <cellStyle name="40% - Акцент2 4 7 6" xfId="36501"/>
    <cellStyle name="40% - Акцент2 4 7 7" xfId="36502"/>
    <cellStyle name="40% - Акцент2 4 8" xfId="36503"/>
    <cellStyle name="40% - Акцент2 4 8 2" xfId="36504"/>
    <cellStyle name="40% - Акцент2 4 8 2 2" xfId="36505"/>
    <cellStyle name="40% - Акцент2 4 8 3" xfId="36506"/>
    <cellStyle name="40% - Акцент2 4 8 4" xfId="36507"/>
    <cellStyle name="40% - Акцент2 4 8 5" xfId="36508"/>
    <cellStyle name="40% - Акцент2 4 8 6" xfId="36509"/>
    <cellStyle name="40% - Акцент2 4 8 7" xfId="36510"/>
    <cellStyle name="40% - Акцент2 4 9" xfId="36511"/>
    <cellStyle name="40% - Акцент2 5" xfId="36512"/>
    <cellStyle name="40% - Акцент2 5 2" xfId="36513"/>
    <cellStyle name="40% - Акцент2 5 3" xfId="36514"/>
    <cellStyle name="40% - Акцент2 5 3 2" xfId="36515"/>
    <cellStyle name="40% - Акцент2 5 3 2 2" xfId="36516"/>
    <cellStyle name="40% - Акцент2 5 3 2 3" xfId="36517"/>
    <cellStyle name="40% - Акцент2 5 3 3" xfId="36518"/>
    <cellStyle name="40% - Акцент2 5 3 4" xfId="36519"/>
    <cellStyle name="40% - Акцент2 5 3 5" xfId="36520"/>
    <cellStyle name="40% - Акцент2 5 3 6" xfId="36521"/>
    <cellStyle name="40% - Акцент2 5 3 7" xfId="36522"/>
    <cellStyle name="40% - Акцент2 5 4" xfId="36523"/>
    <cellStyle name="40% - Акцент2 5 4 2" xfId="36524"/>
    <cellStyle name="40% - Акцент2 5 4 2 2" xfId="36525"/>
    <cellStyle name="40% - Акцент2 5 4 3" xfId="36526"/>
    <cellStyle name="40% - Акцент2 5 4 4" xfId="36527"/>
    <cellStyle name="40% - Акцент2 5 4 5" xfId="36528"/>
    <cellStyle name="40% - Акцент2 5 4 6" xfId="36529"/>
    <cellStyle name="40% - Акцент2 5 4 7" xfId="36530"/>
    <cellStyle name="40% - Акцент2 5 5" xfId="36531"/>
    <cellStyle name="40% - Акцент2 6" xfId="36532"/>
    <cellStyle name="40% - Акцент2 6 2" xfId="36533"/>
    <cellStyle name="40% - Акцент2 6 2 2" xfId="36534"/>
    <cellStyle name="40% - Акцент2 6 3" xfId="36535"/>
    <cellStyle name="40% - Акцент2 6 4" xfId="36536"/>
    <cellStyle name="40% - Акцент2 6 5" xfId="36537"/>
    <cellStyle name="40% - Акцент2 6 6" xfId="36538"/>
    <cellStyle name="40% - Акцент2 6 7" xfId="36539"/>
    <cellStyle name="40% - Акцент2 7" xfId="36540"/>
    <cellStyle name="40% - Акцент2 8" xfId="36541"/>
    <cellStyle name="40% - Акцент2 9" xfId="36542"/>
    <cellStyle name="40% - Акцент3 2" xfId="36543"/>
    <cellStyle name="40% - Акцент3 2 10" xfId="36544"/>
    <cellStyle name="40% - Акцент3 2 10 10" xfId="36545"/>
    <cellStyle name="40% - Акцент3 2 10 2" xfId="36546"/>
    <cellStyle name="40% - Акцент3 2 10 2 2" xfId="36547"/>
    <cellStyle name="40% - Акцент3 2 10 2 2 2" xfId="36548"/>
    <cellStyle name="40% - Акцент3 2 10 2 2 2 2" xfId="36549"/>
    <cellStyle name="40% - Акцент3 2 10 2 2 3" xfId="36550"/>
    <cellStyle name="40% - Акцент3 2 10 2 2 4" xfId="36551"/>
    <cellStyle name="40% - Акцент3 2 10 2 2 5" xfId="36552"/>
    <cellStyle name="40% - Акцент3 2 10 2 2 6" xfId="36553"/>
    <cellStyle name="40% - Акцент3 2 10 2 2 7" xfId="36554"/>
    <cellStyle name="40% - Акцент3 2 10 2 3" xfId="36555"/>
    <cellStyle name="40% - Акцент3 2 10 2 3 2" xfId="36556"/>
    <cellStyle name="40% - Акцент3 2 10 2 4" xfId="36557"/>
    <cellStyle name="40% - Акцент3 2 10 2 5" xfId="36558"/>
    <cellStyle name="40% - Акцент3 2 10 2 6" xfId="36559"/>
    <cellStyle name="40% - Акцент3 2 10 2 7" xfId="36560"/>
    <cellStyle name="40% - Акцент3 2 10 2 8" xfId="36561"/>
    <cellStyle name="40% - Акцент3 2 10 2 9" xfId="36562"/>
    <cellStyle name="40% - Акцент3 2 10 3" xfId="36563"/>
    <cellStyle name="40% - Акцент3 2 10 3 2" xfId="36564"/>
    <cellStyle name="40% - Акцент3 2 10 3 2 2" xfId="36565"/>
    <cellStyle name="40% - Акцент3 2 10 3 3" xfId="36566"/>
    <cellStyle name="40% - Акцент3 2 10 3 4" xfId="36567"/>
    <cellStyle name="40% - Акцент3 2 10 3 5" xfId="36568"/>
    <cellStyle name="40% - Акцент3 2 10 3 6" xfId="36569"/>
    <cellStyle name="40% - Акцент3 2 10 3 7" xfId="36570"/>
    <cellStyle name="40% - Акцент3 2 10 4" xfId="36571"/>
    <cellStyle name="40% - Акцент3 2 10 4 2" xfId="36572"/>
    <cellStyle name="40% - Акцент3 2 10 5" xfId="36573"/>
    <cellStyle name="40% - Акцент3 2 10 6" xfId="36574"/>
    <cellStyle name="40% - Акцент3 2 10 7" xfId="36575"/>
    <cellStyle name="40% - Акцент3 2 10 8" xfId="36576"/>
    <cellStyle name="40% - Акцент3 2 10 9" xfId="36577"/>
    <cellStyle name="40% - Акцент3 2 11" xfId="36578"/>
    <cellStyle name="40% - Акцент3 2 11 10" xfId="36579"/>
    <cellStyle name="40% - Акцент3 2 11 2" xfId="36580"/>
    <cellStyle name="40% - Акцент3 2 11 2 2" xfId="36581"/>
    <cellStyle name="40% - Акцент3 2 11 2 2 2" xfId="36582"/>
    <cellStyle name="40% - Акцент3 2 11 2 2 2 2" xfId="36583"/>
    <cellStyle name="40% - Акцент3 2 11 2 2 3" xfId="36584"/>
    <cellStyle name="40% - Акцент3 2 11 2 2 4" xfId="36585"/>
    <cellStyle name="40% - Акцент3 2 11 2 2 5" xfId="36586"/>
    <cellStyle name="40% - Акцент3 2 11 2 2 6" xfId="36587"/>
    <cellStyle name="40% - Акцент3 2 11 2 2 7" xfId="36588"/>
    <cellStyle name="40% - Акцент3 2 11 2 3" xfId="36589"/>
    <cellStyle name="40% - Акцент3 2 11 2 3 2" xfId="36590"/>
    <cellStyle name="40% - Акцент3 2 11 2 4" xfId="36591"/>
    <cellStyle name="40% - Акцент3 2 11 2 5" xfId="36592"/>
    <cellStyle name="40% - Акцент3 2 11 2 6" xfId="36593"/>
    <cellStyle name="40% - Акцент3 2 11 2 7" xfId="36594"/>
    <cellStyle name="40% - Акцент3 2 11 2 8" xfId="36595"/>
    <cellStyle name="40% - Акцент3 2 11 2 9" xfId="36596"/>
    <cellStyle name="40% - Акцент3 2 11 3" xfId="36597"/>
    <cellStyle name="40% - Акцент3 2 11 3 2" xfId="36598"/>
    <cellStyle name="40% - Акцент3 2 11 3 2 2" xfId="36599"/>
    <cellStyle name="40% - Акцент3 2 11 3 3" xfId="36600"/>
    <cellStyle name="40% - Акцент3 2 11 3 4" xfId="36601"/>
    <cellStyle name="40% - Акцент3 2 11 3 5" xfId="36602"/>
    <cellStyle name="40% - Акцент3 2 11 3 6" xfId="36603"/>
    <cellStyle name="40% - Акцент3 2 11 3 7" xfId="36604"/>
    <cellStyle name="40% - Акцент3 2 11 4" xfId="36605"/>
    <cellStyle name="40% - Акцент3 2 11 4 2" xfId="36606"/>
    <cellStyle name="40% - Акцент3 2 11 5" xfId="36607"/>
    <cellStyle name="40% - Акцент3 2 11 6" xfId="36608"/>
    <cellStyle name="40% - Акцент3 2 11 7" xfId="36609"/>
    <cellStyle name="40% - Акцент3 2 11 8" xfId="36610"/>
    <cellStyle name="40% - Акцент3 2 11 9" xfId="36611"/>
    <cellStyle name="40% - Акцент3 2 12" xfId="36612"/>
    <cellStyle name="40% - Акцент3 2 12 2" xfId="36613"/>
    <cellStyle name="40% - Акцент3 2 12 2 2" xfId="36614"/>
    <cellStyle name="40% - Акцент3 2 12 2 2 2" xfId="36615"/>
    <cellStyle name="40% - Акцент3 2 12 2 3" xfId="36616"/>
    <cellStyle name="40% - Акцент3 2 12 2 4" xfId="36617"/>
    <cellStyle name="40% - Акцент3 2 12 2 5" xfId="36618"/>
    <cellStyle name="40% - Акцент3 2 12 2 6" xfId="36619"/>
    <cellStyle name="40% - Акцент3 2 12 2 7" xfId="36620"/>
    <cellStyle name="40% - Акцент3 2 12 3" xfId="36621"/>
    <cellStyle name="40% - Акцент3 2 12 3 2" xfId="36622"/>
    <cellStyle name="40% - Акцент3 2 12 4" xfId="36623"/>
    <cellStyle name="40% - Акцент3 2 12 5" xfId="36624"/>
    <cellStyle name="40% - Акцент3 2 12 6" xfId="36625"/>
    <cellStyle name="40% - Акцент3 2 12 7" xfId="36626"/>
    <cellStyle name="40% - Акцент3 2 12 8" xfId="36627"/>
    <cellStyle name="40% - Акцент3 2 12 9" xfId="36628"/>
    <cellStyle name="40% - Акцент3 2 13" xfId="36629"/>
    <cellStyle name="40% - Акцент3 2 13 2" xfId="36630"/>
    <cellStyle name="40% - Акцент3 2 13 2 2" xfId="36631"/>
    <cellStyle name="40% - Акцент3 2 13 2 2 2" xfId="36632"/>
    <cellStyle name="40% - Акцент3 2 13 2 3" xfId="36633"/>
    <cellStyle name="40% - Акцент3 2 13 2 4" xfId="36634"/>
    <cellStyle name="40% - Акцент3 2 13 2 5" xfId="36635"/>
    <cellStyle name="40% - Акцент3 2 13 2 6" xfId="36636"/>
    <cellStyle name="40% - Акцент3 2 13 2 7" xfId="36637"/>
    <cellStyle name="40% - Акцент3 2 13 3" xfId="36638"/>
    <cellStyle name="40% - Акцент3 2 13 3 2" xfId="36639"/>
    <cellStyle name="40% - Акцент3 2 13 4" xfId="36640"/>
    <cellStyle name="40% - Акцент3 2 13 5" xfId="36641"/>
    <cellStyle name="40% - Акцент3 2 13 6" xfId="36642"/>
    <cellStyle name="40% - Акцент3 2 13 7" xfId="36643"/>
    <cellStyle name="40% - Акцент3 2 13 8" xfId="36644"/>
    <cellStyle name="40% - Акцент3 2 13 9" xfId="36645"/>
    <cellStyle name="40% - Акцент3 2 14" xfId="36646"/>
    <cellStyle name="40% - Акцент3 2 14 2" xfId="36647"/>
    <cellStyle name="40% - Акцент3 2 14 2 2" xfId="36648"/>
    <cellStyle name="40% - Акцент3 2 14 2 2 2" xfId="36649"/>
    <cellStyle name="40% - Акцент3 2 14 2 3" xfId="36650"/>
    <cellStyle name="40% - Акцент3 2 14 2 4" xfId="36651"/>
    <cellStyle name="40% - Акцент3 2 14 2 5" xfId="36652"/>
    <cellStyle name="40% - Акцент3 2 14 2 6" xfId="36653"/>
    <cellStyle name="40% - Акцент3 2 14 2 7" xfId="36654"/>
    <cellStyle name="40% - Акцент3 2 14 3" xfId="36655"/>
    <cellStyle name="40% - Акцент3 2 14 3 2" xfId="36656"/>
    <cellStyle name="40% - Акцент3 2 14 4" xfId="36657"/>
    <cellStyle name="40% - Акцент3 2 14 5" xfId="36658"/>
    <cellStyle name="40% - Акцент3 2 14 6" xfId="36659"/>
    <cellStyle name="40% - Акцент3 2 14 7" xfId="36660"/>
    <cellStyle name="40% - Акцент3 2 14 8" xfId="36661"/>
    <cellStyle name="40% - Акцент3 2 14 9" xfId="36662"/>
    <cellStyle name="40% - Акцент3 2 15" xfId="36663"/>
    <cellStyle name="40% - Акцент3 2 15 2" xfId="36664"/>
    <cellStyle name="40% - Акцент3 2 15 2 2" xfId="36665"/>
    <cellStyle name="40% - Акцент3 2 15 2 2 2" xfId="36666"/>
    <cellStyle name="40% - Акцент3 2 15 2 3" xfId="36667"/>
    <cellStyle name="40% - Акцент3 2 15 2 4" xfId="36668"/>
    <cellStyle name="40% - Акцент3 2 15 2 5" xfId="36669"/>
    <cellStyle name="40% - Акцент3 2 15 2 6" xfId="36670"/>
    <cellStyle name="40% - Акцент3 2 15 2 7" xfId="36671"/>
    <cellStyle name="40% - Акцент3 2 15 3" xfId="36672"/>
    <cellStyle name="40% - Акцент3 2 15 3 2" xfId="36673"/>
    <cellStyle name="40% - Акцент3 2 15 4" xfId="36674"/>
    <cellStyle name="40% - Акцент3 2 15 5" xfId="36675"/>
    <cellStyle name="40% - Акцент3 2 15 6" xfId="36676"/>
    <cellStyle name="40% - Акцент3 2 15 7" xfId="36677"/>
    <cellStyle name="40% - Акцент3 2 15 8" xfId="36678"/>
    <cellStyle name="40% - Акцент3 2 15 9" xfId="36679"/>
    <cellStyle name="40% - Акцент3 2 16" xfId="36680"/>
    <cellStyle name="40% - Акцент3 2 16 2" xfId="36681"/>
    <cellStyle name="40% - Акцент3 2 16 2 2" xfId="36682"/>
    <cellStyle name="40% - Акцент3 2 16 2 3" xfId="36683"/>
    <cellStyle name="40% - Акцент3 2 16 3" xfId="36684"/>
    <cellStyle name="40% - Акцент3 2 16 4" xfId="36685"/>
    <cellStyle name="40% - Акцент3 2 16 5" xfId="36686"/>
    <cellStyle name="40% - Акцент3 2 16 6" xfId="36687"/>
    <cellStyle name="40% - Акцент3 2 16 7" xfId="36688"/>
    <cellStyle name="40% - Акцент3 2 17" xfId="36689"/>
    <cellStyle name="40% - Акцент3 2 17 2" xfId="36690"/>
    <cellStyle name="40% - Акцент3 2 17 2 2" xfId="36691"/>
    <cellStyle name="40% - Акцент3 2 17 3" xfId="36692"/>
    <cellStyle name="40% - Акцент3 2 17 3 2" xfId="36693"/>
    <cellStyle name="40% - Акцент3 2 17 4" xfId="36694"/>
    <cellStyle name="40% - Акцент3 2 17 5" xfId="36695"/>
    <cellStyle name="40% - Акцент3 2 17 6" xfId="36696"/>
    <cellStyle name="40% - Акцент3 2 17 7" xfId="36697"/>
    <cellStyle name="40% - Акцент3 2 18" xfId="36698"/>
    <cellStyle name="40% - Акцент3 2 18 2" xfId="36699"/>
    <cellStyle name="40% - Акцент3 2 19" xfId="36700"/>
    <cellStyle name="40% - Акцент3 2 19 2" xfId="36701"/>
    <cellStyle name="40% - Акцент3 2 2" xfId="36702"/>
    <cellStyle name="40% - Акцент3 2 2 10" xfId="36703"/>
    <cellStyle name="40% - Акцент3 2 2 10 2" xfId="36704"/>
    <cellStyle name="40% - Акцент3 2 2 10 2 2" xfId="36705"/>
    <cellStyle name="40% - Акцент3 2 2 10 2 2 2" xfId="36706"/>
    <cellStyle name="40% - Акцент3 2 2 10 2 3" xfId="36707"/>
    <cellStyle name="40% - Акцент3 2 2 10 2 4" xfId="36708"/>
    <cellStyle name="40% - Акцент3 2 2 10 2 5" xfId="36709"/>
    <cellStyle name="40% - Акцент3 2 2 10 2 6" xfId="36710"/>
    <cellStyle name="40% - Акцент3 2 2 10 2 7" xfId="36711"/>
    <cellStyle name="40% - Акцент3 2 2 10 3" xfId="36712"/>
    <cellStyle name="40% - Акцент3 2 2 10 3 2" xfId="36713"/>
    <cellStyle name="40% - Акцент3 2 2 10 4" xfId="36714"/>
    <cellStyle name="40% - Акцент3 2 2 10 5" xfId="36715"/>
    <cellStyle name="40% - Акцент3 2 2 10 6" xfId="36716"/>
    <cellStyle name="40% - Акцент3 2 2 10 7" xfId="36717"/>
    <cellStyle name="40% - Акцент3 2 2 10 8" xfId="36718"/>
    <cellStyle name="40% - Акцент3 2 2 10 9" xfId="36719"/>
    <cellStyle name="40% - Акцент3 2 2 11" xfId="36720"/>
    <cellStyle name="40% - Акцент3 2 2 11 2" xfId="36721"/>
    <cellStyle name="40% - Акцент3 2 2 11 2 2" xfId="36722"/>
    <cellStyle name="40% - Акцент3 2 2 11 2 2 2" xfId="36723"/>
    <cellStyle name="40% - Акцент3 2 2 11 2 3" xfId="36724"/>
    <cellStyle name="40% - Акцент3 2 2 11 2 4" xfId="36725"/>
    <cellStyle name="40% - Акцент3 2 2 11 2 5" xfId="36726"/>
    <cellStyle name="40% - Акцент3 2 2 11 2 6" xfId="36727"/>
    <cellStyle name="40% - Акцент3 2 2 11 2 7" xfId="36728"/>
    <cellStyle name="40% - Акцент3 2 2 11 3" xfId="36729"/>
    <cellStyle name="40% - Акцент3 2 2 11 3 2" xfId="36730"/>
    <cellStyle name="40% - Акцент3 2 2 11 4" xfId="36731"/>
    <cellStyle name="40% - Акцент3 2 2 11 5" xfId="36732"/>
    <cellStyle name="40% - Акцент3 2 2 11 6" xfId="36733"/>
    <cellStyle name="40% - Акцент3 2 2 11 7" xfId="36734"/>
    <cellStyle name="40% - Акцент3 2 2 11 8" xfId="36735"/>
    <cellStyle name="40% - Акцент3 2 2 11 9" xfId="36736"/>
    <cellStyle name="40% - Акцент3 2 2 12" xfId="36737"/>
    <cellStyle name="40% - Акцент3 2 2 12 2" xfId="36738"/>
    <cellStyle name="40% - Акцент3 2 2 12 2 2" xfId="36739"/>
    <cellStyle name="40% - Акцент3 2 2 12 2 2 2" xfId="36740"/>
    <cellStyle name="40% - Акцент3 2 2 12 2 3" xfId="36741"/>
    <cellStyle name="40% - Акцент3 2 2 12 2 4" xfId="36742"/>
    <cellStyle name="40% - Акцент3 2 2 12 2 5" xfId="36743"/>
    <cellStyle name="40% - Акцент3 2 2 12 2 6" xfId="36744"/>
    <cellStyle name="40% - Акцент3 2 2 12 2 7" xfId="36745"/>
    <cellStyle name="40% - Акцент3 2 2 12 3" xfId="36746"/>
    <cellStyle name="40% - Акцент3 2 2 12 3 2" xfId="36747"/>
    <cellStyle name="40% - Акцент3 2 2 12 4" xfId="36748"/>
    <cellStyle name="40% - Акцент3 2 2 12 5" xfId="36749"/>
    <cellStyle name="40% - Акцент3 2 2 12 6" xfId="36750"/>
    <cellStyle name="40% - Акцент3 2 2 12 7" xfId="36751"/>
    <cellStyle name="40% - Акцент3 2 2 12 8" xfId="36752"/>
    <cellStyle name="40% - Акцент3 2 2 12 9" xfId="36753"/>
    <cellStyle name="40% - Акцент3 2 2 13" xfId="36754"/>
    <cellStyle name="40% - Акцент3 2 2 13 2" xfId="36755"/>
    <cellStyle name="40% - Акцент3 2 2 13 2 2" xfId="36756"/>
    <cellStyle name="40% - Акцент3 2 2 13 2 2 2" xfId="36757"/>
    <cellStyle name="40% - Акцент3 2 2 13 2 3" xfId="36758"/>
    <cellStyle name="40% - Акцент3 2 2 13 2 4" xfId="36759"/>
    <cellStyle name="40% - Акцент3 2 2 13 2 5" xfId="36760"/>
    <cellStyle name="40% - Акцент3 2 2 13 2 6" xfId="36761"/>
    <cellStyle name="40% - Акцент3 2 2 13 2 7" xfId="36762"/>
    <cellStyle name="40% - Акцент3 2 2 13 3" xfId="36763"/>
    <cellStyle name="40% - Акцент3 2 2 13 3 2" xfId="36764"/>
    <cellStyle name="40% - Акцент3 2 2 13 4" xfId="36765"/>
    <cellStyle name="40% - Акцент3 2 2 13 5" xfId="36766"/>
    <cellStyle name="40% - Акцент3 2 2 13 6" xfId="36767"/>
    <cellStyle name="40% - Акцент3 2 2 13 7" xfId="36768"/>
    <cellStyle name="40% - Акцент3 2 2 13 8" xfId="36769"/>
    <cellStyle name="40% - Акцент3 2 2 13 9" xfId="36770"/>
    <cellStyle name="40% - Акцент3 2 2 14" xfId="36771"/>
    <cellStyle name="40% - Акцент3 2 2 14 2" xfId="36772"/>
    <cellStyle name="40% - Акцент3 2 2 14 2 2" xfId="36773"/>
    <cellStyle name="40% - Акцент3 2 2 14 2 3" xfId="36774"/>
    <cellStyle name="40% - Акцент3 2 2 14 3" xfId="36775"/>
    <cellStyle name="40% - Акцент3 2 2 14 4" xfId="36776"/>
    <cellStyle name="40% - Акцент3 2 2 14 5" xfId="36777"/>
    <cellStyle name="40% - Акцент3 2 2 14 6" xfId="36778"/>
    <cellStyle name="40% - Акцент3 2 2 14 7" xfId="36779"/>
    <cellStyle name="40% - Акцент3 2 2 15" xfId="36780"/>
    <cellStyle name="40% - Акцент3 2 2 15 2" xfId="36781"/>
    <cellStyle name="40% - Акцент3 2 2 15 2 2" xfId="36782"/>
    <cellStyle name="40% - Акцент3 2 2 15 2 3" xfId="36783"/>
    <cellStyle name="40% - Акцент3 2 2 15 3" xfId="36784"/>
    <cellStyle name="40% - Акцент3 2 2 15 4" xfId="36785"/>
    <cellStyle name="40% - Акцент3 2 2 15 5" xfId="36786"/>
    <cellStyle name="40% - Акцент3 2 2 15 6" xfId="36787"/>
    <cellStyle name="40% - Акцент3 2 2 15 7" xfId="36788"/>
    <cellStyle name="40% - Акцент3 2 2 16" xfId="36789"/>
    <cellStyle name="40% - Акцент3 2 2 16 2" xfId="36790"/>
    <cellStyle name="40% - Акцент3 2 2 16 3" xfId="36791"/>
    <cellStyle name="40% - Акцент3 2 2 17" xfId="36792"/>
    <cellStyle name="40% - Акцент3 2 2 17 2" xfId="36793"/>
    <cellStyle name="40% - Акцент3 2 2 18" xfId="36794"/>
    <cellStyle name="40% - Акцент3 2 2 19" xfId="36795"/>
    <cellStyle name="40% - Акцент3 2 2 2" xfId="36796"/>
    <cellStyle name="40% - Акцент3 2 2 2 10" xfId="36797"/>
    <cellStyle name="40% - Акцент3 2 2 2 10 2" xfId="36798"/>
    <cellStyle name="40% - Акцент3 2 2 2 10 2 2" xfId="36799"/>
    <cellStyle name="40% - Акцент3 2 2 2 10 2 2 2" xfId="36800"/>
    <cellStyle name="40% - Акцент3 2 2 2 10 2 3" xfId="36801"/>
    <cellStyle name="40% - Акцент3 2 2 2 10 2 4" xfId="36802"/>
    <cellStyle name="40% - Акцент3 2 2 2 10 2 5" xfId="36803"/>
    <cellStyle name="40% - Акцент3 2 2 2 10 2 6" xfId="36804"/>
    <cellStyle name="40% - Акцент3 2 2 2 10 2 7" xfId="36805"/>
    <cellStyle name="40% - Акцент3 2 2 2 10 3" xfId="36806"/>
    <cellStyle name="40% - Акцент3 2 2 2 10 3 2" xfId="36807"/>
    <cellStyle name="40% - Акцент3 2 2 2 10 4" xfId="36808"/>
    <cellStyle name="40% - Акцент3 2 2 2 10 5" xfId="36809"/>
    <cellStyle name="40% - Акцент3 2 2 2 10 6" xfId="36810"/>
    <cellStyle name="40% - Акцент3 2 2 2 10 7" xfId="36811"/>
    <cellStyle name="40% - Акцент3 2 2 2 10 8" xfId="36812"/>
    <cellStyle name="40% - Акцент3 2 2 2 10 9" xfId="36813"/>
    <cellStyle name="40% - Акцент3 2 2 2 11" xfId="36814"/>
    <cellStyle name="40% - Акцент3 2 2 2 11 2" xfId="36815"/>
    <cellStyle name="40% - Акцент3 2 2 2 11 2 2" xfId="36816"/>
    <cellStyle name="40% - Акцент3 2 2 2 11 2 3" xfId="36817"/>
    <cellStyle name="40% - Акцент3 2 2 2 11 3" xfId="36818"/>
    <cellStyle name="40% - Акцент3 2 2 2 11 4" xfId="36819"/>
    <cellStyle name="40% - Акцент3 2 2 2 11 5" xfId="36820"/>
    <cellStyle name="40% - Акцент3 2 2 2 11 6" xfId="36821"/>
    <cellStyle name="40% - Акцент3 2 2 2 11 7" xfId="36822"/>
    <cellStyle name="40% - Акцент3 2 2 2 12" xfId="36823"/>
    <cellStyle name="40% - Акцент3 2 2 2 12 2" xfId="36824"/>
    <cellStyle name="40% - Акцент3 2 2 2 12 2 2" xfId="36825"/>
    <cellStyle name="40% - Акцент3 2 2 2 12 2 3" xfId="36826"/>
    <cellStyle name="40% - Акцент3 2 2 2 12 3" xfId="36827"/>
    <cellStyle name="40% - Акцент3 2 2 2 12 4" xfId="36828"/>
    <cellStyle name="40% - Акцент3 2 2 2 12 5" xfId="36829"/>
    <cellStyle name="40% - Акцент3 2 2 2 12 6" xfId="36830"/>
    <cellStyle name="40% - Акцент3 2 2 2 12 7" xfId="36831"/>
    <cellStyle name="40% - Акцент3 2 2 2 13" xfId="36832"/>
    <cellStyle name="40% - Акцент3 2 2 2 13 2" xfId="36833"/>
    <cellStyle name="40% - Акцент3 2 2 2 13 3" xfId="36834"/>
    <cellStyle name="40% - Акцент3 2 2 2 14" xfId="36835"/>
    <cellStyle name="40% - Акцент3 2 2 2 14 2" xfId="36836"/>
    <cellStyle name="40% - Акцент3 2 2 2 15" xfId="36837"/>
    <cellStyle name="40% - Акцент3 2 2 2 16" xfId="36838"/>
    <cellStyle name="40% - Акцент3 2 2 2 17" xfId="36839"/>
    <cellStyle name="40% - Акцент3 2 2 2 18" xfId="36840"/>
    <cellStyle name="40% - Акцент3 2 2 2 19" xfId="36841"/>
    <cellStyle name="40% - Акцент3 2 2 2 2" xfId="36842"/>
    <cellStyle name="40% - Акцент3 2 2 2 2 10" xfId="36843"/>
    <cellStyle name="40% - Акцент3 2 2 2 2 10 2" xfId="36844"/>
    <cellStyle name="40% - Акцент3 2 2 2 2 11" xfId="36845"/>
    <cellStyle name="40% - Акцент3 2 2 2 2 12" xfId="36846"/>
    <cellStyle name="40% - Акцент3 2 2 2 2 13" xfId="36847"/>
    <cellStyle name="40% - Акцент3 2 2 2 2 14" xfId="36848"/>
    <cellStyle name="40% - Акцент3 2 2 2 2 15" xfId="36849"/>
    <cellStyle name="40% - Акцент3 2 2 2 2 2" xfId="36850"/>
    <cellStyle name="40% - Акцент3 2 2 2 2 2 10" xfId="36851"/>
    <cellStyle name="40% - Акцент3 2 2 2 2 2 2" xfId="36852"/>
    <cellStyle name="40% - Акцент3 2 2 2 2 2 2 2" xfId="36853"/>
    <cellStyle name="40% - Акцент3 2 2 2 2 2 2 2 2" xfId="36854"/>
    <cellStyle name="40% - Акцент3 2 2 2 2 2 2 2 2 2" xfId="36855"/>
    <cellStyle name="40% - Акцент3 2 2 2 2 2 2 2 3" xfId="36856"/>
    <cellStyle name="40% - Акцент3 2 2 2 2 2 2 2 4" xfId="36857"/>
    <cellStyle name="40% - Акцент3 2 2 2 2 2 2 2 5" xfId="36858"/>
    <cellStyle name="40% - Акцент3 2 2 2 2 2 2 2 6" xfId="36859"/>
    <cellStyle name="40% - Акцент3 2 2 2 2 2 2 2 7" xfId="36860"/>
    <cellStyle name="40% - Акцент3 2 2 2 2 2 2 3" xfId="36861"/>
    <cellStyle name="40% - Акцент3 2 2 2 2 2 2 3 2" xfId="36862"/>
    <cellStyle name="40% - Акцент3 2 2 2 2 2 2 4" xfId="36863"/>
    <cellStyle name="40% - Акцент3 2 2 2 2 2 2 5" xfId="36864"/>
    <cellStyle name="40% - Акцент3 2 2 2 2 2 2 6" xfId="36865"/>
    <cellStyle name="40% - Акцент3 2 2 2 2 2 2 7" xfId="36866"/>
    <cellStyle name="40% - Акцент3 2 2 2 2 2 2 8" xfId="36867"/>
    <cellStyle name="40% - Акцент3 2 2 2 2 2 2 9" xfId="36868"/>
    <cellStyle name="40% - Акцент3 2 2 2 2 2 3" xfId="36869"/>
    <cellStyle name="40% - Акцент3 2 2 2 2 2 3 2" xfId="36870"/>
    <cellStyle name="40% - Акцент3 2 2 2 2 2 3 2 2" xfId="36871"/>
    <cellStyle name="40% - Акцент3 2 2 2 2 2 3 3" xfId="36872"/>
    <cellStyle name="40% - Акцент3 2 2 2 2 2 3 4" xfId="36873"/>
    <cellStyle name="40% - Акцент3 2 2 2 2 2 3 5" xfId="36874"/>
    <cellStyle name="40% - Акцент3 2 2 2 2 2 3 6" xfId="36875"/>
    <cellStyle name="40% - Акцент3 2 2 2 2 2 3 7" xfId="36876"/>
    <cellStyle name="40% - Акцент3 2 2 2 2 2 4" xfId="36877"/>
    <cellStyle name="40% - Акцент3 2 2 2 2 2 4 2" xfId="36878"/>
    <cellStyle name="40% - Акцент3 2 2 2 2 2 5" xfId="36879"/>
    <cellStyle name="40% - Акцент3 2 2 2 2 2 6" xfId="36880"/>
    <cellStyle name="40% - Акцент3 2 2 2 2 2 7" xfId="36881"/>
    <cellStyle name="40% - Акцент3 2 2 2 2 2 8" xfId="36882"/>
    <cellStyle name="40% - Акцент3 2 2 2 2 2 9" xfId="36883"/>
    <cellStyle name="40% - Акцент3 2 2 2 2 3" xfId="36884"/>
    <cellStyle name="40% - Акцент3 2 2 2 2 3 10" xfId="36885"/>
    <cellStyle name="40% - Акцент3 2 2 2 2 3 2" xfId="36886"/>
    <cellStyle name="40% - Акцент3 2 2 2 2 3 2 2" xfId="36887"/>
    <cellStyle name="40% - Акцент3 2 2 2 2 3 2 2 2" xfId="36888"/>
    <cellStyle name="40% - Акцент3 2 2 2 2 3 2 2 2 2" xfId="36889"/>
    <cellStyle name="40% - Акцент3 2 2 2 2 3 2 2 3" xfId="36890"/>
    <cellStyle name="40% - Акцент3 2 2 2 2 3 2 2 4" xfId="36891"/>
    <cellStyle name="40% - Акцент3 2 2 2 2 3 2 2 5" xfId="36892"/>
    <cellStyle name="40% - Акцент3 2 2 2 2 3 2 2 6" xfId="36893"/>
    <cellStyle name="40% - Акцент3 2 2 2 2 3 2 2 7" xfId="36894"/>
    <cellStyle name="40% - Акцент3 2 2 2 2 3 2 3" xfId="36895"/>
    <cellStyle name="40% - Акцент3 2 2 2 2 3 2 3 2" xfId="36896"/>
    <cellStyle name="40% - Акцент3 2 2 2 2 3 2 4" xfId="36897"/>
    <cellStyle name="40% - Акцент3 2 2 2 2 3 2 5" xfId="36898"/>
    <cellStyle name="40% - Акцент3 2 2 2 2 3 2 6" xfId="36899"/>
    <cellStyle name="40% - Акцент3 2 2 2 2 3 2 7" xfId="36900"/>
    <cellStyle name="40% - Акцент3 2 2 2 2 3 2 8" xfId="36901"/>
    <cellStyle name="40% - Акцент3 2 2 2 2 3 2 9" xfId="36902"/>
    <cellStyle name="40% - Акцент3 2 2 2 2 3 3" xfId="36903"/>
    <cellStyle name="40% - Акцент3 2 2 2 2 3 3 2" xfId="36904"/>
    <cellStyle name="40% - Акцент3 2 2 2 2 3 3 2 2" xfId="36905"/>
    <cellStyle name="40% - Акцент3 2 2 2 2 3 3 3" xfId="36906"/>
    <cellStyle name="40% - Акцент3 2 2 2 2 3 3 4" xfId="36907"/>
    <cellStyle name="40% - Акцент3 2 2 2 2 3 3 5" xfId="36908"/>
    <cellStyle name="40% - Акцент3 2 2 2 2 3 3 6" xfId="36909"/>
    <cellStyle name="40% - Акцент3 2 2 2 2 3 3 7" xfId="36910"/>
    <cellStyle name="40% - Акцент3 2 2 2 2 3 4" xfId="36911"/>
    <cellStyle name="40% - Акцент3 2 2 2 2 3 4 2" xfId="36912"/>
    <cellStyle name="40% - Акцент3 2 2 2 2 3 5" xfId="36913"/>
    <cellStyle name="40% - Акцент3 2 2 2 2 3 6" xfId="36914"/>
    <cellStyle name="40% - Акцент3 2 2 2 2 3 7" xfId="36915"/>
    <cellStyle name="40% - Акцент3 2 2 2 2 3 8" xfId="36916"/>
    <cellStyle name="40% - Акцент3 2 2 2 2 3 9" xfId="36917"/>
    <cellStyle name="40% - Акцент3 2 2 2 2 4" xfId="36918"/>
    <cellStyle name="40% - Акцент3 2 2 2 2 4 10" xfId="36919"/>
    <cellStyle name="40% - Акцент3 2 2 2 2 4 2" xfId="36920"/>
    <cellStyle name="40% - Акцент3 2 2 2 2 4 2 2" xfId="36921"/>
    <cellStyle name="40% - Акцент3 2 2 2 2 4 2 2 2" xfId="36922"/>
    <cellStyle name="40% - Акцент3 2 2 2 2 4 2 2 2 2" xfId="36923"/>
    <cellStyle name="40% - Акцент3 2 2 2 2 4 2 2 3" xfId="36924"/>
    <cellStyle name="40% - Акцент3 2 2 2 2 4 2 2 4" xfId="36925"/>
    <cellStyle name="40% - Акцент3 2 2 2 2 4 2 2 5" xfId="36926"/>
    <cellStyle name="40% - Акцент3 2 2 2 2 4 2 2 6" xfId="36927"/>
    <cellStyle name="40% - Акцент3 2 2 2 2 4 2 2 7" xfId="36928"/>
    <cellStyle name="40% - Акцент3 2 2 2 2 4 2 3" xfId="36929"/>
    <cellStyle name="40% - Акцент3 2 2 2 2 4 2 3 2" xfId="36930"/>
    <cellStyle name="40% - Акцент3 2 2 2 2 4 2 4" xfId="36931"/>
    <cellStyle name="40% - Акцент3 2 2 2 2 4 2 5" xfId="36932"/>
    <cellStyle name="40% - Акцент3 2 2 2 2 4 2 6" xfId="36933"/>
    <cellStyle name="40% - Акцент3 2 2 2 2 4 2 7" xfId="36934"/>
    <cellStyle name="40% - Акцент3 2 2 2 2 4 2 8" xfId="36935"/>
    <cellStyle name="40% - Акцент3 2 2 2 2 4 2 9" xfId="36936"/>
    <cellStyle name="40% - Акцент3 2 2 2 2 4 3" xfId="36937"/>
    <cellStyle name="40% - Акцент3 2 2 2 2 4 3 2" xfId="36938"/>
    <cellStyle name="40% - Акцент3 2 2 2 2 4 3 2 2" xfId="36939"/>
    <cellStyle name="40% - Акцент3 2 2 2 2 4 3 3" xfId="36940"/>
    <cellStyle name="40% - Акцент3 2 2 2 2 4 3 4" xfId="36941"/>
    <cellStyle name="40% - Акцент3 2 2 2 2 4 3 5" xfId="36942"/>
    <cellStyle name="40% - Акцент3 2 2 2 2 4 3 6" xfId="36943"/>
    <cellStyle name="40% - Акцент3 2 2 2 2 4 3 7" xfId="36944"/>
    <cellStyle name="40% - Акцент3 2 2 2 2 4 4" xfId="36945"/>
    <cellStyle name="40% - Акцент3 2 2 2 2 4 4 2" xfId="36946"/>
    <cellStyle name="40% - Акцент3 2 2 2 2 4 5" xfId="36947"/>
    <cellStyle name="40% - Акцент3 2 2 2 2 4 6" xfId="36948"/>
    <cellStyle name="40% - Акцент3 2 2 2 2 4 7" xfId="36949"/>
    <cellStyle name="40% - Акцент3 2 2 2 2 4 8" xfId="36950"/>
    <cellStyle name="40% - Акцент3 2 2 2 2 4 9" xfId="36951"/>
    <cellStyle name="40% - Акцент3 2 2 2 2 5" xfId="36952"/>
    <cellStyle name="40% - Акцент3 2 2 2 2 5 2" xfId="36953"/>
    <cellStyle name="40% - Акцент3 2 2 2 2 5 2 2" xfId="36954"/>
    <cellStyle name="40% - Акцент3 2 2 2 2 5 2 2 2" xfId="36955"/>
    <cellStyle name="40% - Акцент3 2 2 2 2 5 2 3" xfId="36956"/>
    <cellStyle name="40% - Акцент3 2 2 2 2 5 2 4" xfId="36957"/>
    <cellStyle name="40% - Акцент3 2 2 2 2 5 2 5" xfId="36958"/>
    <cellStyle name="40% - Акцент3 2 2 2 2 5 2 6" xfId="36959"/>
    <cellStyle name="40% - Акцент3 2 2 2 2 5 2 7" xfId="36960"/>
    <cellStyle name="40% - Акцент3 2 2 2 2 5 3" xfId="36961"/>
    <cellStyle name="40% - Акцент3 2 2 2 2 5 3 2" xfId="36962"/>
    <cellStyle name="40% - Акцент3 2 2 2 2 5 4" xfId="36963"/>
    <cellStyle name="40% - Акцент3 2 2 2 2 5 5" xfId="36964"/>
    <cellStyle name="40% - Акцент3 2 2 2 2 5 6" xfId="36965"/>
    <cellStyle name="40% - Акцент3 2 2 2 2 5 7" xfId="36966"/>
    <cellStyle name="40% - Акцент3 2 2 2 2 5 8" xfId="36967"/>
    <cellStyle name="40% - Акцент3 2 2 2 2 5 9" xfId="36968"/>
    <cellStyle name="40% - Акцент3 2 2 2 2 6" xfId="36969"/>
    <cellStyle name="40% - Акцент3 2 2 2 2 6 2" xfId="36970"/>
    <cellStyle name="40% - Акцент3 2 2 2 2 6 2 2" xfId="36971"/>
    <cellStyle name="40% - Акцент3 2 2 2 2 6 2 2 2" xfId="36972"/>
    <cellStyle name="40% - Акцент3 2 2 2 2 6 2 3" xfId="36973"/>
    <cellStyle name="40% - Акцент3 2 2 2 2 6 2 4" xfId="36974"/>
    <cellStyle name="40% - Акцент3 2 2 2 2 6 2 5" xfId="36975"/>
    <cellStyle name="40% - Акцент3 2 2 2 2 6 2 6" xfId="36976"/>
    <cellStyle name="40% - Акцент3 2 2 2 2 6 2 7" xfId="36977"/>
    <cellStyle name="40% - Акцент3 2 2 2 2 6 3" xfId="36978"/>
    <cellStyle name="40% - Акцент3 2 2 2 2 6 3 2" xfId="36979"/>
    <cellStyle name="40% - Акцент3 2 2 2 2 6 4" xfId="36980"/>
    <cellStyle name="40% - Акцент3 2 2 2 2 6 5" xfId="36981"/>
    <cellStyle name="40% - Акцент3 2 2 2 2 6 6" xfId="36982"/>
    <cellStyle name="40% - Акцент3 2 2 2 2 6 7" xfId="36983"/>
    <cellStyle name="40% - Акцент3 2 2 2 2 6 8" xfId="36984"/>
    <cellStyle name="40% - Акцент3 2 2 2 2 6 9" xfId="36985"/>
    <cellStyle name="40% - Акцент3 2 2 2 2 7" xfId="36986"/>
    <cellStyle name="40% - Акцент3 2 2 2 2 7 2" xfId="36987"/>
    <cellStyle name="40% - Акцент3 2 2 2 2 7 2 2" xfId="36988"/>
    <cellStyle name="40% - Акцент3 2 2 2 2 7 2 3" xfId="36989"/>
    <cellStyle name="40% - Акцент3 2 2 2 2 7 3" xfId="36990"/>
    <cellStyle name="40% - Акцент3 2 2 2 2 7 4" xfId="36991"/>
    <cellStyle name="40% - Акцент3 2 2 2 2 7 5" xfId="36992"/>
    <cellStyle name="40% - Акцент3 2 2 2 2 7 6" xfId="36993"/>
    <cellStyle name="40% - Акцент3 2 2 2 2 7 7" xfId="36994"/>
    <cellStyle name="40% - Акцент3 2 2 2 2 8" xfId="36995"/>
    <cellStyle name="40% - Акцент3 2 2 2 2 8 2" xfId="36996"/>
    <cellStyle name="40% - Акцент3 2 2 2 2 8 2 2" xfId="36997"/>
    <cellStyle name="40% - Акцент3 2 2 2 2 8 2 3" xfId="36998"/>
    <cellStyle name="40% - Акцент3 2 2 2 2 8 3" xfId="36999"/>
    <cellStyle name="40% - Акцент3 2 2 2 2 8 4" xfId="37000"/>
    <cellStyle name="40% - Акцент3 2 2 2 2 8 5" xfId="37001"/>
    <cellStyle name="40% - Акцент3 2 2 2 2 8 6" xfId="37002"/>
    <cellStyle name="40% - Акцент3 2 2 2 2 8 7" xfId="37003"/>
    <cellStyle name="40% - Акцент3 2 2 2 2 9" xfId="37004"/>
    <cellStyle name="40% - Акцент3 2 2 2 2 9 2" xfId="37005"/>
    <cellStyle name="40% - Акцент3 2 2 2 2 9 3" xfId="37006"/>
    <cellStyle name="40% - Акцент3 2 2 2 3" xfId="37007"/>
    <cellStyle name="40% - Акцент3 2 2 2 3 10" xfId="37008"/>
    <cellStyle name="40% - Акцент3 2 2 2 3 11" xfId="37009"/>
    <cellStyle name="40% - Акцент3 2 2 2 3 12" xfId="37010"/>
    <cellStyle name="40% - Акцент3 2 2 2 3 13" xfId="37011"/>
    <cellStyle name="40% - Акцент3 2 2 2 3 2" xfId="37012"/>
    <cellStyle name="40% - Акцент3 2 2 2 3 2 10" xfId="37013"/>
    <cellStyle name="40% - Акцент3 2 2 2 3 2 2" xfId="37014"/>
    <cellStyle name="40% - Акцент3 2 2 2 3 2 2 2" xfId="37015"/>
    <cellStyle name="40% - Акцент3 2 2 2 3 2 2 2 2" xfId="37016"/>
    <cellStyle name="40% - Акцент3 2 2 2 3 2 2 2 2 2" xfId="37017"/>
    <cellStyle name="40% - Акцент3 2 2 2 3 2 2 2 3" xfId="37018"/>
    <cellStyle name="40% - Акцент3 2 2 2 3 2 2 2 4" xfId="37019"/>
    <cellStyle name="40% - Акцент3 2 2 2 3 2 2 2 5" xfId="37020"/>
    <cellStyle name="40% - Акцент3 2 2 2 3 2 2 2 6" xfId="37021"/>
    <cellStyle name="40% - Акцент3 2 2 2 3 2 2 2 7" xfId="37022"/>
    <cellStyle name="40% - Акцент3 2 2 2 3 2 2 3" xfId="37023"/>
    <cellStyle name="40% - Акцент3 2 2 2 3 2 2 3 2" xfId="37024"/>
    <cellStyle name="40% - Акцент3 2 2 2 3 2 2 4" xfId="37025"/>
    <cellStyle name="40% - Акцент3 2 2 2 3 2 2 5" xfId="37026"/>
    <cellStyle name="40% - Акцент3 2 2 2 3 2 2 6" xfId="37027"/>
    <cellStyle name="40% - Акцент3 2 2 2 3 2 2 7" xfId="37028"/>
    <cellStyle name="40% - Акцент3 2 2 2 3 2 2 8" xfId="37029"/>
    <cellStyle name="40% - Акцент3 2 2 2 3 2 2 9" xfId="37030"/>
    <cellStyle name="40% - Акцент3 2 2 2 3 2 3" xfId="37031"/>
    <cellStyle name="40% - Акцент3 2 2 2 3 2 3 2" xfId="37032"/>
    <cellStyle name="40% - Акцент3 2 2 2 3 2 3 2 2" xfId="37033"/>
    <cellStyle name="40% - Акцент3 2 2 2 3 2 3 3" xfId="37034"/>
    <cellStyle name="40% - Акцент3 2 2 2 3 2 3 4" xfId="37035"/>
    <cellStyle name="40% - Акцент3 2 2 2 3 2 3 5" xfId="37036"/>
    <cellStyle name="40% - Акцент3 2 2 2 3 2 3 6" xfId="37037"/>
    <cellStyle name="40% - Акцент3 2 2 2 3 2 3 7" xfId="37038"/>
    <cellStyle name="40% - Акцент3 2 2 2 3 2 4" xfId="37039"/>
    <cellStyle name="40% - Акцент3 2 2 2 3 2 4 2" xfId="37040"/>
    <cellStyle name="40% - Акцент3 2 2 2 3 2 5" xfId="37041"/>
    <cellStyle name="40% - Акцент3 2 2 2 3 2 6" xfId="37042"/>
    <cellStyle name="40% - Акцент3 2 2 2 3 2 7" xfId="37043"/>
    <cellStyle name="40% - Акцент3 2 2 2 3 2 8" xfId="37044"/>
    <cellStyle name="40% - Акцент3 2 2 2 3 2 9" xfId="37045"/>
    <cellStyle name="40% - Акцент3 2 2 2 3 3" xfId="37046"/>
    <cellStyle name="40% - Акцент3 2 2 2 3 3 10" xfId="37047"/>
    <cellStyle name="40% - Акцент3 2 2 2 3 3 2" xfId="37048"/>
    <cellStyle name="40% - Акцент3 2 2 2 3 3 2 2" xfId="37049"/>
    <cellStyle name="40% - Акцент3 2 2 2 3 3 2 2 2" xfId="37050"/>
    <cellStyle name="40% - Акцент3 2 2 2 3 3 2 2 2 2" xfId="37051"/>
    <cellStyle name="40% - Акцент3 2 2 2 3 3 2 2 3" xfId="37052"/>
    <cellStyle name="40% - Акцент3 2 2 2 3 3 2 2 4" xfId="37053"/>
    <cellStyle name="40% - Акцент3 2 2 2 3 3 2 2 5" xfId="37054"/>
    <cellStyle name="40% - Акцент3 2 2 2 3 3 2 2 6" xfId="37055"/>
    <cellStyle name="40% - Акцент3 2 2 2 3 3 2 2 7" xfId="37056"/>
    <cellStyle name="40% - Акцент3 2 2 2 3 3 2 3" xfId="37057"/>
    <cellStyle name="40% - Акцент3 2 2 2 3 3 2 3 2" xfId="37058"/>
    <cellStyle name="40% - Акцент3 2 2 2 3 3 2 4" xfId="37059"/>
    <cellStyle name="40% - Акцент3 2 2 2 3 3 2 5" xfId="37060"/>
    <cellStyle name="40% - Акцент3 2 2 2 3 3 2 6" xfId="37061"/>
    <cellStyle name="40% - Акцент3 2 2 2 3 3 2 7" xfId="37062"/>
    <cellStyle name="40% - Акцент3 2 2 2 3 3 2 8" xfId="37063"/>
    <cellStyle name="40% - Акцент3 2 2 2 3 3 2 9" xfId="37064"/>
    <cellStyle name="40% - Акцент3 2 2 2 3 3 3" xfId="37065"/>
    <cellStyle name="40% - Акцент3 2 2 2 3 3 3 2" xfId="37066"/>
    <cellStyle name="40% - Акцент3 2 2 2 3 3 3 2 2" xfId="37067"/>
    <cellStyle name="40% - Акцент3 2 2 2 3 3 3 3" xfId="37068"/>
    <cellStyle name="40% - Акцент3 2 2 2 3 3 3 4" xfId="37069"/>
    <cellStyle name="40% - Акцент3 2 2 2 3 3 3 5" xfId="37070"/>
    <cellStyle name="40% - Акцент3 2 2 2 3 3 3 6" xfId="37071"/>
    <cellStyle name="40% - Акцент3 2 2 2 3 3 3 7" xfId="37072"/>
    <cellStyle name="40% - Акцент3 2 2 2 3 3 4" xfId="37073"/>
    <cellStyle name="40% - Акцент3 2 2 2 3 3 4 2" xfId="37074"/>
    <cellStyle name="40% - Акцент3 2 2 2 3 3 5" xfId="37075"/>
    <cellStyle name="40% - Акцент3 2 2 2 3 3 6" xfId="37076"/>
    <cellStyle name="40% - Акцент3 2 2 2 3 3 7" xfId="37077"/>
    <cellStyle name="40% - Акцент3 2 2 2 3 3 8" xfId="37078"/>
    <cellStyle name="40% - Акцент3 2 2 2 3 3 9" xfId="37079"/>
    <cellStyle name="40% - Акцент3 2 2 2 3 4" xfId="37080"/>
    <cellStyle name="40% - Акцент3 2 2 2 3 4 2" xfId="37081"/>
    <cellStyle name="40% - Акцент3 2 2 2 3 4 2 2" xfId="37082"/>
    <cellStyle name="40% - Акцент3 2 2 2 3 4 2 2 2" xfId="37083"/>
    <cellStyle name="40% - Акцент3 2 2 2 3 4 2 3" xfId="37084"/>
    <cellStyle name="40% - Акцент3 2 2 2 3 4 2 4" xfId="37085"/>
    <cellStyle name="40% - Акцент3 2 2 2 3 4 2 5" xfId="37086"/>
    <cellStyle name="40% - Акцент3 2 2 2 3 4 2 6" xfId="37087"/>
    <cellStyle name="40% - Акцент3 2 2 2 3 4 2 7" xfId="37088"/>
    <cellStyle name="40% - Акцент3 2 2 2 3 4 3" xfId="37089"/>
    <cellStyle name="40% - Акцент3 2 2 2 3 4 3 2" xfId="37090"/>
    <cellStyle name="40% - Акцент3 2 2 2 3 4 4" xfId="37091"/>
    <cellStyle name="40% - Акцент3 2 2 2 3 4 5" xfId="37092"/>
    <cellStyle name="40% - Акцент3 2 2 2 3 4 6" xfId="37093"/>
    <cellStyle name="40% - Акцент3 2 2 2 3 4 7" xfId="37094"/>
    <cellStyle name="40% - Акцент3 2 2 2 3 4 8" xfId="37095"/>
    <cellStyle name="40% - Акцент3 2 2 2 3 4 9" xfId="37096"/>
    <cellStyle name="40% - Акцент3 2 2 2 3 5" xfId="37097"/>
    <cellStyle name="40% - Акцент3 2 2 2 3 5 2" xfId="37098"/>
    <cellStyle name="40% - Акцент3 2 2 2 3 5 2 2" xfId="37099"/>
    <cellStyle name="40% - Акцент3 2 2 2 3 5 2 2 2" xfId="37100"/>
    <cellStyle name="40% - Акцент3 2 2 2 3 5 2 3" xfId="37101"/>
    <cellStyle name="40% - Акцент3 2 2 2 3 5 2 4" xfId="37102"/>
    <cellStyle name="40% - Акцент3 2 2 2 3 5 2 5" xfId="37103"/>
    <cellStyle name="40% - Акцент3 2 2 2 3 5 2 6" xfId="37104"/>
    <cellStyle name="40% - Акцент3 2 2 2 3 5 2 7" xfId="37105"/>
    <cellStyle name="40% - Акцент3 2 2 2 3 5 3" xfId="37106"/>
    <cellStyle name="40% - Акцент3 2 2 2 3 5 3 2" xfId="37107"/>
    <cellStyle name="40% - Акцент3 2 2 2 3 5 4" xfId="37108"/>
    <cellStyle name="40% - Акцент3 2 2 2 3 5 5" xfId="37109"/>
    <cellStyle name="40% - Акцент3 2 2 2 3 5 6" xfId="37110"/>
    <cellStyle name="40% - Акцент3 2 2 2 3 5 7" xfId="37111"/>
    <cellStyle name="40% - Акцент3 2 2 2 3 5 8" xfId="37112"/>
    <cellStyle name="40% - Акцент3 2 2 2 3 5 9" xfId="37113"/>
    <cellStyle name="40% - Акцент3 2 2 2 3 6" xfId="37114"/>
    <cellStyle name="40% - Акцент3 2 2 2 3 6 2" xfId="37115"/>
    <cellStyle name="40% - Акцент3 2 2 2 3 6 2 2" xfId="37116"/>
    <cellStyle name="40% - Акцент3 2 2 2 3 6 3" xfId="37117"/>
    <cellStyle name="40% - Акцент3 2 2 2 3 6 4" xfId="37118"/>
    <cellStyle name="40% - Акцент3 2 2 2 3 6 5" xfId="37119"/>
    <cellStyle name="40% - Акцент3 2 2 2 3 6 6" xfId="37120"/>
    <cellStyle name="40% - Акцент3 2 2 2 3 6 7" xfId="37121"/>
    <cellStyle name="40% - Акцент3 2 2 2 3 7" xfId="37122"/>
    <cellStyle name="40% - Акцент3 2 2 2 3 7 2" xfId="37123"/>
    <cellStyle name="40% - Акцент3 2 2 2 3 8" xfId="37124"/>
    <cellStyle name="40% - Акцент3 2 2 2 3 9" xfId="37125"/>
    <cellStyle name="40% - Акцент3 2 2 2 4" xfId="37126"/>
    <cellStyle name="40% - Акцент3 2 2 2 4 10" xfId="37127"/>
    <cellStyle name="40% - Акцент3 2 2 2 4 11" xfId="37128"/>
    <cellStyle name="40% - Акцент3 2 2 2 4 12" xfId="37129"/>
    <cellStyle name="40% - Акцент3 2 2 2 4 13" xfId="37130"/>
    <cellStyle name="40% - Акцент3 2 2 2 4 2" xfId="37131"/>
    <cellStyle name="40% - Акцент3 2 2 2 4 2 10" xfId="37132"/>
    <cellStyle name="40% - Акцент3 2 2 2 4 2 2" xfId="37133"/>
    <cellStyle name="40% - Акцент3 2 2 2 4 2 2 2" xfId="37134"/>
    <cellStyle name="40% - Акцент3 2 2 2 4 2 2 2 2" xfId="37135"/>
    <cellStyle name="40% - Акцент3 2 2 2 4 2 2 2 2 2" xfId="37136"/>
    <cellStyle name="40% - Акцент3 2 2 2 4 2 2 2 3" xfId="37137"/>
    <cellStyle name="40% - Акцент3 2 2 2 4 2 2 2 4" xfId="37138"/>
    <cellStyle name="40% - Акцент3 2 2 2 4 2 2 2 5" xfId="37139"/>
    <cellStyle name="40% - Акцент3 2 2 2 4 2 2 2 6" xfId="37140"/>
    <cellStyle name="40% - Акцент3 2 2 2 4 2 2 2 7" xfId="37141"/>
    <cellStyle name="40% - Акцент3 2 2 2 4 2 2 3" xfId="37142"/>
    <cellStyle name="40% - Акцент3 2 2 2 4 2 2 3 2" xfId="37143"/>
    <cellStyle name="40% - Акцент3 2 2 2 4 2 2 4" xfId="37144"/>
    <cellStyle name="40% - Акцент3 2 2 2 4 2 2 5" xfId="37145"/>
    <cellStyle name="40% - Акцент3 2 2 2 4 2 2 6" xfId="37146"/>
    <cellStyle name="40% - Акцент3 2 2 2 4 2 2 7" xfId="37147"/>
    <cellStyle name="40% - Акцент3 2 2 2 4 2 2 8" xfId="37148"/>
    <cellStyle name="40% - Акцент3 2 2 2 4 2 2 9" xfId="37149"/>
    <cellStyle name="40% - Акцент3 2 2 2 4 2 3" xfId="37150"/>
    <cellStyle name="40% - Акцент3 2 2 2 4 2 3 2" xfId="37151"/>
    <cellStyle name="40% - Акцент3 2 2 2 4 2 3 2 2" xfId="37152"/>
    <cellStyle name="40% - Акцент3 2 2 2 4 2 3 3" xfId="37153"/>
    <cellStyle name="40% - Акцент3 2 2 2 4 2 3 4" xfId="37154"/>
    <cellStyle name="40% - Акцент3 2 2 2 4 2 3 5" xfId="37155"/>
    <cellStyle name="40% - Акцент3 2 2 2 4 2 3 6" xfId="37156"/>
    <cellStyle name="40% - Акцент3 2 2 2 4 2 3 7" xfId="37157"/>
    <cellStyle name="40% - Акцент3 2 2 2 4 2 4" xfId="37158"/>
    <cellStyle name="40% - Акцент3 2 2 2 4 2 4 2" xfId="37159"/>
    <cellStyle name="40% - Акцент3 2 2 2 4 2 5" xfId="37160"/>
    <cellStyle name="40% - Акцент3 2 2 2 4 2 6" xfId="37161"/>
    <cellStyle name="40% - Акцент3 2 2 2 4 2 7" xfId="37162"/>
    <cellStyle name="40% - Акцент3 2 2 2 4 2 8" xfId="37163"/>
    <cellStyle name="40% - Акцент3 2 2 2 4 2 9" xfId="37164"/>
    <cellStyle name="40% - Акцент3 2 2 2 4 3" xfId="37165"/>
    <cellStyle name="40% - Акцент3 2 2 2 4 3 10" xfId="37166"/>
    <cellStyle name="40% - Акцент3 2 2 2 4 3 2" xfId="37167"/>
    <cellStyle name="40% - Акцент3 2 2 2 4 3 2 2" xfId="37168"/>
    <cellStyle name="40% - Акцент3 2 2 2 4 3 2 2 2" xfId="37169"/>
    <cellStyle name="40% - Акцент3 2 2 2 4 3 2 2 2 2" xfId="37170"/>
    <cellStyle name="40% - Акцент3 2 2 2 4 3 2 2 3" xfId="37171"/>
    <cellStyle name="40% - Акцент3 2 2 2 4 3 2 2 4" xfId="37172"/>
    <cellStyle name="40% - Акцент3 2 2 2 4 3 2 2 5" xfId="37173"/>
    <cellStyle name="40% - Акцент3 2 2 2 4 3 2 2 6" xfId="37174"/>
    <cellStyle name="40% - Акцент3 2 2 2 4 3 2 2 7" xfId="37175"/>
    <cellStyle name="40% - Акцент3 2 2 2 4 3 2 3" xfId="37176"/>
    <cellStyle name="40% - Акцент3 2 2 2 4 3 2 3 2" xfId="37177"/>
    <cellStyle name="40% - Акцент3 2 2 2 4 3 2 4" xfId="37178"/>
    <cellStyle name="40% - Акцент3 2 2 2 4 3 2 5" xfId="37179"/>
    <cellStyle name="40% - Акцент3 2 2 2 4 3 2 6" xfId="37180"/>
    <cellStyle name="40% - Акцент3 2 2 2 4 3 2 7" xfId="37181"/>
    <cellStyle name="40% - Акцент3 2 2 2 4 3 2 8" xfId="37182"/>
    <cellStyle name="40% - Акцент3 2 2 2 4 3 2 9" xfId="37183"/>
    <cellStyle name="40% - Акцент3 2 2 2 4 3 3" xfId="37184"/>
    <cellStyle name="40% - Акцент3 2 2 2 4 3 3 2" xfId="37185"/>
    <cellStyle name="40% - Акцент3 2 2 2 4 3 3 2 2" xfId="37186"/>
    <cellStyle name="40% - Акцент3 2 2 2 4 3 3 3" xfId="37187"/>
    <cellStyle name="40% - Акцент3 2 2 2 4 3 3 4" xfId="37188"/>
    <cellStyle name="40% - Акцент3 2 2 2 4 3 3 5" xfId="37189"/>
    <cellStyle name="40% - Акцент3 2 2 2 4 3 3 6" xfId="37190"/>
    <cellStyle name="40% - Акцент3 2 2 2 4 3 3 7" xfId="37191"/>
    <cellStyle name="40% - Акцент3 2 2 2 4 3 4" xfId="37192"/>
    <cellStyle name="40% - Акцент3 2 2 2 4 3 4 2" xfId="37193"/>
    <cellStyle name="40% - Акцент3 2 2 2 4 3 5" xfId="37194"/>
    <cellStyle name="40% - Акцент3 2 2 2 4 3 6" xfId="37195"/>
    <cellStyle name="40% - Акцент3 2 2 2 4 3 7" xfId="37196"/>
    <cellStyle name="40% - Акцент3 2 2 2 4 3 8" xfId="37197"/>
    <cellStyle name="40% - Акцент3 2 2 2 4 3 9" xfId="37198"/>
    <cellStyle name="40% - Акцент3 2 2 2 4 4" xfId="37199"/>
    <cellStyle name="40% - Акцент3 2 2 2 4 4 2" xfId="37200"/>
    <cellStyle name="40% - Акцент3 2 2 2 4 4 2 2" xfId="37201"/>
    <cellStyle name="40% - Акцент3 2 2 2 4 4 2 2 2" xfId="37202"/>
    <cellStyle name="40% - Акцент3 2 2 2 4 4 2 3" xfId="37203"/>
    <cellStyle name="40% - Акцент3 2 2 2 4 4 2 4" xfId="37204"/>
    <cellStyle name="40% - Акцент3 2 2 2 4 4 2 5" xfId="37205"/>
    <cellStyle name="40% - Акцент3 2 2 2 4 4 2 6" xfId="37206"/>
    <cellStyle name="40% - Акцент3 2 2 2 4 4 2 7" xfId="37207"/>
    <cellStyle name="40% - Акцент3 2 2 2 4 4 3" xfId="37208"/>
    <cellStyle name="40% - Акцент3 2 2 2 4 4 3 2" xfId="37209"/>
    <cellStyle name="40% - Акцент3 2 2 2 4 4 4" xfId="37210"/>
    <cellStyle name="40% - Акцент3 2 2 2 4 4 5" xfId="37211"/>
    <cellStyle name="40% - Акцент3 2 2 2 4 4 6" xfId="37212"/>
    <cellStyle name="40% - Акцент3 2 2 2 4 4 7" xfId="37213"/>
    <cellStyle name="40% - Акцент3 2 2 2 4 4 8" xfId="37214"/>
    <cellStyle name="40% - Акцент3 2 2 2 4 4 9" xfId="37215"/>
    <cellStyle name="40% - Акцент3 2 2 2 4 5" xfId="37216"/>
    <cellStyle name="40% - Акцент3 2 2 2 4 5 2" xfId="37217"/>
    <cellStyle name="40% - Акцент3 2 2 2 4 5 2 2" xfId="37218"/>
    <cellStyle name="40% - Акцент3 2 2 2 4 5 2 2 2" xfId="37219"/>
    <cellStyle name="40% - Акцент3 2 2 2 4 5 2 3" xfId="37220"/>
    <cellStyle name="40% - Акцент3 2 2 2 4 5 2 4" xfId="37221"/>
    <cellStyle name="40% - Акцент3 2 2 2 4 5 2 5" xfId="37222"/>
    <cellStyle name="40% - Акцент3 2 2 2 4 5 2 6" xfId="37223"/>
    <cellStyle name="40% - Акцент3 2 2 2 4 5 2 7" xfId="37224"/>
    <cellStyle name="40% - Акцент3 2 2 2 4 5 3" xfId="37225"/>
    <cellStyle name="40% - Акцент3 2 2 2 4 5 3 2" xfId="37226"/>
    <cellStyle name="40% - Акцент3 2 2 2 4 5 4" xfId="37227"/>
    <cellStyle name="40% - Акцент3 2 2 2 4 5 5" xfId="37228"/>
    <cellStyle name="40% - Акцент3 2 2 2 4 5 6" xfId="37229"/>
    <cellStyle name="40% - Акцент3 2 2 2 4 5 7" xfId="37230"/>
    <cellStyle name="40% - Акцент3 2 2 2 4 5 8" xfId="37231"/>
    <cellStyle name="40% - Акцент3 2 2 2 4 5 9" xfId="37232"/>
    <cellStyle name="40% - Акцент3 2 2 2 4 6" xfId="37233"/>
    <cellStyle name="40% - Акцент3 2 2 2 4 6 2" xfId="37234"/>
    <cellStyle name="40% - Акцент3 2 2 2 4 6 2 2" xfId="37235"/>
    <cellStyle name="40% - Акцент3 2 2 2 4 6 3" xfId="37236"/>
    <cellStyle name="40% - Акцент3 2 2 2 4 6 4" xfId="37237"/>
    <cellStyle name="40% - Акцент3 2 2 2 4 6 5" xfId="37238"/>
    <cellStyle name="40% - Акцент3 2 2 2 4 6 6" xfId="37239"/>
    <cellStyle name="40% - Акцент3 2 2 2 4 6 7" xfId="37240"/>
    <cellStyle name="40% - Акцент3 2 2 2 4 7" xfId="37241"/>
    <cellStyle name="40% - Акцент3 2 2 2 4 7 2" xfId="37242"/>
    <cellStyle name="40% - Акцент3 2 2 2 4 8" xfId="37243"/>
    <cellStyle name="40% - Акцент3 2 2 2 4 9" xfId="37244"/>
    <cellStyle name="40% - Акцент3 2 2 2 5" xfId="37245"/>
    <cellStyle name="40% - Акцент3 2 2 2 5 10" xfId="37246"/>
    <cellStyle name="40% - Акцент3 2 2 2 5 2" xfId="37247"/>
    <cellStyle name="40% - Акцент3 2 2 2 5 2 2" xfId="37248"/>
    <cellStyle name="40% - Акцент3 2 2 2 5 2 2 2" xfId="37249"/>
    <cellStyle name="40% - Акцент3 2 2 2 5 2 2 2 2" xfId="37250"/>
    <cellStyle name="40% - Акцент3 2 2 2 5 2 2 3" xfId="37251"/>
    <cellStyle name="40% - Акцент3 2 2 2 5 2 2 4" xfId="37252"/>
    <cellStyle name="40% - Акцент3 2 2 2 5 2 2 5" xfId="37253"/>
    <cellStyle name="40% - Акцент3 2 2 2 5 2 2 6" xfId="37254"/>
    <cellStyle name="40% - Акцент3 2 2 2 5 2 2 7" xfId="37255"/>
    <cellStyle name="40% - Акцент3 2 2 2 5 2 3" xfId="37256"/>
    <cellStyle name="40% - Акцент3 2 2 2 5 2 3 2" xfId="37257"/>
    <cellStyle name="40% - Акцент3 2 2 2 5 2 4" xfId="37258"/>
    <cellStyle name="40% - Акцент3 2 2 2 5 2 5" xfId="37259"/>
    <cellStyle name="40% - Акцент3 2 2 2 5 2 6" xfId="37260"/>
    <cellStyle name="40% - Акцент3 2 2 2 5 2 7" xfId="37261"/>
    <cellStyle name="40% - Акцент3 2 2 2 5 2 8" xfId="37262"/>
    <cellStyle name="40% - Акцент3 2 2 2 5 2 9" xfId="37263"/>
    <cellStyle name="40% - Акцент3 2 2 2 5 3" xfId="37264"/>
    <cellStyle name="40% - Акцент3 2 2 2 5 3 2" xfId="37265"/>
    <cellStyle name="40% - Акцент3 2 2 2 5 3 2 2" xfId="37266"/>
    <cellStyle name="40% - Акцент3 2 2 2 5 3 3" xfId="37267"/>
    <cellStyle name="40% - Акцент3 2 2 2 5 3 4" xfId="37268"/>
    <cellStyle name="40% - Акцент3 2 2 2 5 3 5" xfId="37269"/>
    <cellStyle name="40% - Акцент3 2 2 2 5 3 6" xfId="37270"/>
    <cellStyle name="40% - Акцент3 2 2 2 5 3 7" xfId="37271"/>
    <cellStyle name="40% - Акцент3 2 2 2 5 4" xfId="37272"/>
    <cellStyle name="40% - Акцент3 2 2 2 5 4 2" xfId="37273"/>
    <cellStyle name="40% - Акцент3 2 2 2 5 5" xfId="37274"/>
    <cellStyle name="40% - Акцент3 2 2 2 5 6" xfId="37275"/>
    <cellStyle name="40% - Акцент3 2 2 2 5 7" xfId="37276"/>
    <cellStyle name="40% - Акцент3 2 2 2 5 8" xfId="37277"/>
    <cellStyle name="40% - Акцент3 2 2 2 5 9" xfId="37278"/>
    <cellStyle name="40% - Акцент3 2 2 2 6" xfId="37279"/>
    <cellStyle name="40% - Акцент3 2 2 2 6 10" xfId="37280"/>
    <cellStyle name="40% - Акцент3 2 2 2 6 2" xfId="37281"/>
    <cellStyle name="40% - Акцент3 2 2 2 6 2 2" xfId="37282"/>
    <cellStyle name="40% - Акцент3 2 2 2 6 2 2 2" xfId="37283"/>
    <cellStyle name="40% - Акцент3 2 2 2 6 2 2 2 2" xfId="37284"/>
    <cellStyle name="40% - Акцент3 2 2 2 6 2 2 3" xfId="37285"/>
    <cellStyle name="40% - Акцент3 2 2 2 6 2 2 4" xfId="37286"/>
    <cellStyle name="40% - Акцент3 2 2 2 6 2 2 5" xfId="37287"/>
    <cellStyle name="40% - Акцент3 2 2 2 6 2 2 6" xfId="37288"/>
    <cellStyle name="40% - Акцент3 2 2 2 6 2 2 7" xfId="37289"/>
    <cellStyle name="40% - Акцент3 2 2 2 6 2 3" xfId="37290"/>
    <cellStyle name="40% - Акцент3 2 2 2 6 2 3 2" xfId="37291"/>
    <cellStyle name="40% - Акцент3 2 2 2 6 2 4" xfId="37292"/>
    <cellStyle name="40% - Акцент3 2 2 2 6 2 5" xfId="37293"/>
    <cellStyle name="40% - Акцент3 2 2 2 6 2 6" xfId="37294"/>
    <cellStyle name="40% - Акцент3 2 2 2 6 2 7" xfId="37295"/>
    <cellStyle name="40% - Акцент3 2 2 2 6 2 8" xfId="37296"/>
    <cellStyle name="40% - Акцент3 2 2 2 6 2 9" xfId="37297"/>
    <cellStyle name="40% - Акцент3 2 2 2 6 3" xfId="37298"/>
    <cellStyle name="40% - Акцент3 2 2 2 6 3 2" xfId="37299"/>
    <cellStyle name="40% - Акцент3 2 2 2 6 3 2 2" xfId="37300"/>
    <cellStyle name="40% - Акцент3 2 2 2 6 3 3" xfId="37301"/>
    <cellStyle name="40% - Акцент3 2 2 2 6 3 4" xfId="37302"/>
    <cellStyle name="40% - Акцент3 2 2 2 6 3 5" xfId="37303"/>
    <cellStyle name="40% - Акцент3 2 2 2 6 3 6" xfId="37304"/>
    <cellStyle name="40% - Акцент3 2 2 2 6 3 7" xfId="37305"/>
    <cellStyle name="40% - Акцент3 2 2 2 6 4" xfId="37306"/>
    <cellStyle name="40% - Акцент3 2 2 2 6 4 2" xfId="37307"/>
    <cellStyle name="40% - Акцент3 2 2 2 6 5" xfId="37308"/>
    <cellStyle name="40% - Акцент3 2 2 2 6 6" xfId="37309"/>
    <cellStyle name="40% - Акцент3 2 2 2 6 7" xfId="37310"/>
    <cellStyle name="40% - Акцент3 2 2 2 6 8" xfId="37311"/>
    <cellStyle name="40% - Акцент3 2 2 2 6 9" xfId="37312"/>
    <cellStyle name="40% - Акцент3 2 2 2 7" xfId="37313"/>
    <cellStyle name="40% - Акцент3 2 2 2 7 2" xfId="37314"/>
    <cellStyle name="40% - Акцент3 2 2 2 7 2 2" xfId="37315"/>
    <cellStyle name="40% - Акцент3 2 2 2 7 2 2 2" xfId="37316"/>
    <cellStyle name="40% - Акцент3 2 2 2 7 2 3" xfId="37317"/>
    <cellStyle name="40% - Акцент3 2 2 2 7 2 4" xfId="37318"/>
    <cellStyle name="40% - Акцент3 2 2 2 7 2 5" xfId="37319"/>
    <cellStyle name="40% - Акцент3 2 2 2 7 2 6" xfId="37320"/>
    <cellStyle name="40% - Акцент3 2 2 2 7 2 7" xfId="37321"/>
    <cellStyle name="40% - Акцент3 2 2 2 7 3" xfId="37322"/>
    <cellStyle name="40% - Акцент3 2 2 2 7 3 2" xfId="37323"/>
    <cellStyle name="40% - Акцент3 2 2 2 7 4" xfId="37324"/>
    <cellStyle name="40% - Акцент3 2 2 2 7 5" xfId="37325"/>
    <cellStyle name="40% - Акцент3 2 2 2 7 6" xfId="37326"/>
    <cellStyle name="40% - Акцент3 2 2 2 7 7" xfId="37327"/>
    <cellStyle name="40% - Акцент3 2 2 2 7 8" xfId="37328"/>
    <cellStyle name="40% - Акцент3 2 2 2 7 9" xfId="37329"/>
    <cellStyle name="40% - Акцент3 2 2 2 8" xfId="37330"/>
    <cellStyle name="40% - Акцент3 2 2 2 8 2" xfId="37331"/>
    <cellStyle name="40% - Акцент3 2 2 2 8 2 2" xfId="37332"/>
    <cellStyle name="40% - Акцент3 2 2 2 8 2 2 2" xfId="37333"/>
    <cellStyle name="40% - Акцент3 2 2 2 8 2 3" xfId="37334"/>
    <cellStyle name="40% - Акцент3 2 2 2 8 2 4" xfId="37335"/>
    <cellStyle name="40% - Акцент3 2 2 2 8 2 5" xfId="37336"/>
    <cellStyle name="40% - Акцент3 2 2 2 8 2 6" xfId="37337"/>
    <cellStyle name="40% - Акцент3 2 2 2 8 2 7" xfId="37338"/>
    <cellStyle name="40% - Акцент3 2 2 2 8 3" xfId="37339"/>
    <cellStyle name="40% - Акцент3 2 2 2 8 3 2" xfId="37340"/>
    <cellStyle name="40% - Акцент3 2 2 2 8 4" xfId="37341"/>
    <cellStyle name="40% - Акцент3 2 2 2 8 5" xfId="37342"/>
    <cellStyle name="40% - Акцент3 2 2 2 8 6" xfId="37343"/>
    <cellStyle name="40% - Акцент3 2 2 2 8 7" xfId="37344"/>
    <cellStyle name="40% - Акцент3 2 2 2 8 8" xfId="37345"/>
    <cellStyle name="40% - Акцент3 2 2 2 8 9" xfId="37346"/>
    <cellStyle name="40% - Акцент3 2 2 2 9" xfId="37347"/>
    <cellStyle name="40% - Акцент3 2 2 2 9 2" xfId="37348"/>
    <cellStyle name="40% - Акцент3 2 2 2 9 2 2" xfId="37349"/>
    <cellStyle name="40% - Акцент3 2 2 2 9 2 2 2" xfId="37350"/>
    <cellStyle name="40% - Акцент3 2 2 2 9 2 3" xfId="37351"/>
    <cellStyle name="40% - Акцент3 2 2 2 9 2 4" xfId="37352"/>
    <cellStyle name="40% - Акцент3 2 2 2 9 2 5" xfId="37353"/>
    <cellStyle name="40% - Акцент3 2 2 2 9 2 6" xfId="37354"/>
    <cellStyle name="40% - Акцент3 2 2 2 9 2 7" xfId="37355"/>
    <cellStyle name="40% - Акцент3 2 2 2 9 3" xfId="37356"/>
    <cellStyle name="40% - Акцент3 2 2 2 9 3 2" xfId="37357"/>
    <cellStyle name="40% - Акцент3 2 2 2 9 4" xfId="37358"/>
    <cellStyle name="40% - Акцент3 2 2 2 9 5" xfId="37359"/>
    <cellStyle name="40% - Акцент3 2 2 2 9 6" xfId="37360"/>
    <cellStyle name="40% - Акцент3 2 2 2 9 7" xfId="37361"/>
    <cellStyle name="40% - Акцент3 2 2 2 9 8" xfId="37362"/>
    <cellStyle name="40% - Акцент3 2 2 2 9 9" xfId="37363"/>
    <cellStyle name="40% - Акцент3 2 2 20" xfId="37364"/>
    <cellStyle name="40% - Акцент3 2 2 21" xfId="37365"/>
    <cellStyle name="40% - Акцент3 2 2 22" xfId="37366"/>
    <cellStyle name="40% - Акцент3 2 2 3" xfId="37367"/>
    <cellStyle name="40% - Акцент3 2 2 3 10" xfId="37368"/>
    <cellStyle name="40% - Акцент3 2 2 3 10 2" xfId="37369"/>
    <cellStyle name="40% - Акцент3 2 2 3 10 2 2" xfId="37370"/>
    <cellStyle name="40% - Акцент3 2 2 3 10 2 3" xfId="37371"/>
    <cellStyle name="40% - Акцент3 2 2 3 10 3" xfId="37372"/>
    <cellStyle name="40% - Акцент3 2 2 3 10 4" xfId="37373"/>
    <cellStyle name="40% - Акцент3 2 2 3 10 5" xfId="37374"/>
    <cellStyle name="40% - Акцент3 2 2 3 10 6" xfId="37375"/>
    <cellStyle name="40% - Акцент3 2 2 3 10 7" xfId="37376"/>
    <cellStyle name="40% - Акцент3 2 2 3 11" xfId="37377"/>
    <cellStyle name="40% - Акцент3 2 2 3 11 2" xfId="37378"/>
    <cellStyle name="40% - Акцент3 2 2 3 11 2 2" xfId="37379"/>
    <cellStyle name="40% - Акцент3 2 2 3 11 2 3" xfId="37380"/>
    <cellStyle name="40% - Акцент3 2 2 3 11 3" xfId="37381"/>
    <cellStyle name="40% - Акцент3 2 2 3 11 4" xfId="37382"/>
    <cellStyle name="40% - Акцент3 2 2 3 11 5" xfId="37383"/>
    <cellStyle name="40% - Акцент3 2 2 3 11 6" xfId="37384"/>
    <cellStyle name="40% - Акцент3 2 2 3 11 7" xfId="37385"/>
    <cellStyle name="40% - Акцент3 2 2 3 12" xfId="37386"/>
    <cellStyle name="40% - Акцент3 2 2 3 12 2" xfId="37387"/>
    <cellStyle name="40% - Акцент3 2 2 3 12 3" xfId="37388"/>
    <cellStyle name="40% - Акцент3 2 2 3 13" xfId="37389"/>
    <cellStyle name="40% - Акцент3 2 2 3 13 2" xfId="37390"/>
    <cellStyle name="40% - Акцент3 2 2 3 14" xfId="37391"/>
    <cellStyle name="40% - Акцент3 2 2 3 15" xfId="37392"/>
    <cellStyle name="40% - Акцент3 2 2 3 16" xfId="37393"/>
    <cellStyle name="40% - Акцент3 2 2 3 17" xfId="37394"/>
    <cellStyle name="40% - Акцент3 2 2 3 18" xfId="37395"/>
    <cellStyle name="40% - Акцент3 2 2 3 2" xfId="37396"/>
    <cellStyle name="40% - Акцент3 2 2 3 2 10" xfId="37397"/>
    <cellStyle name="40% - Акцент3 2 2 3 2 11" xfId="37398"/>
    <cellStyle name="40% - Акцент3 2 2 3 2 12" xfId="37399"/>
    <cellStyle name="40% - Акцент3 2 2 3 2 13" xfId="37400"/>
    <cellStyle name="40% - Акцент3 2 2 3 2 14" xfId="37401"/>
    <cellStyle name="40% - Акцент3 2 2 3 2 2" xfId="37402"/>
    <cellStyle name="40% - Акцент3 2 2 3 2 2 10" xfId="37403"/>
    <cellStyle name="40% - Акцент3 2 2 3 2 2 2" xfId="37404"/>
    <cellStyle name="40% - Акцент3 2 2 3 2 2 2 2" xfId="37405"/>
    <cellStyle name="40% - Акцент3 2 2 3 2 2 2 2 2" xfId="37406"/>
    <cellStyle name="40% - Акцент3 2 2 3 2 2 2 2 2 2" xfId="37407"/>
    <cellStyle name="40% - Акцент3 2 2 3 2 2 2 2 3" xfId="37408"/>
    <cellStyle name="40% - Акцент3 2 2 3 2 2 2 2 4" xfId="37409"/>
    <cellStyle name="40% - Акцент3 2 2 3 2 2 2 2 5" xfId="37410"/>
    <cellStyle name="40% - Акцент3 2 2 3 2 2 2 2 6" xfId="37411"/>
    <cellStyle name="40% - Акцент3 2 2 3 2 2 2 2 7" xfId="37412"/>
    <cellStyle name="40% - Акцент3 2 2 3 2 2 2 3" xfId="37413"/>
    <cellStyle name="40% - Акцент3 2 2 3 2 2 2 3 2" xfId="37414"/>
    <cellStyle name="40% - Акцент3 2 2 3 2 2 2 4" xfId="37415"/>
    <cellStyle name="40% - Акцент3 2 2 3 2 2 2 5" xfId="37416"/>
    <cellStyle name="40% - Акцент3 2 2 3 2 2 2 6" xfId="37417"/>
    <cellStyle name="40% - Акцент3 2 2 3 2 2 2 7" xfId="37418"/>
    <cellStyle name="40% - Акцент3 2 2 3 2 2 2 8" xfId="37419"/>
    <cellStyle name="40% - Акцент3 2 2 3 2 2 2 9" xfId="37420"/>
    <cellStyle name="40% - Акцент3 2 2 3 2 2 3" xfId="37421"/>
    <cellStyle name="40% - Акцент3 2 2 3 2 2 3 2" xfId="37422"/>
    <cellStyle name="40% - Акцент3 2 2 3 2 2 3 2 2" xfId="37423"/>
    <cellStyle name="40% - Акцент3 2 2 3 2 2 3 3" xfId="37424"/>
    <cellStyle name="40% - Акцент3 2 2 3 2 2 3 4" xfId="37425"/>
    <cellStyle name="40% - Акцент3 2 2 3 2 2 3 5" xfId="37426"/>
    <cellStyle name="40% - Акцент3 2 2 3 2 2 3 6" xfId="37427"/>
    <cellStyle name="40% - Акцент3 2 2 3 2 2 3 7" xfId="37428"/>
    <cellStyle name="40% - Акцент3 2 2 3 2 2 4" xfId="37429"/>
    <cellStyle name="40% - Акцент3 2 2 3 2 2 4 2" xfId="37430"/>
    <cellStyle name="40% - Акцент3 2 2 3 2 2 5" xfId="37431"/>
    <cellStyle name="40% - Акцент3 2 2 3 2 2 6" xfId="37432"/>
    <cellStyle name="40% - Акцент3 2 2 3 2 2 7" xfId="37433"/>
    <cellStyle name="40% - Акцент3 2 2 3 2 2 8" xfId="37434"/>
    <cellStyle name="40% - Акцент3 2 2 3 2 2 9" xfId="37435"/>
    <cellStyle name="40% - Акцент3 2 2 3 2 3" xfId="37436"/>
    <cellStyle name="40% - Акцент3 2 2 3 2 3 10" xfId="37437"/>
    <cellStyle name="40% - Акцент3 2 2 3 2 3 2" xfId="37438"/>
    <cellStyle name="40% - Акцент3 2 2 3 2 3 2 2" xfId="37439"/>
    <cellStyle name="40% - Акцент3 2 2 3 2 3 2 2 2" xfId="37440"/>
    <cellStyle name="40% - Акцент3 2 2 3 2 3 2 2 2 2" xfId="37441"/>
    <cellStyle name="40% - Акцент3 2 2 3 2 3 2 2 3" xfId="37442"/>
    <cellStyle name="40% - Акцент3 2 2 3 2 3 2 2 4" xfId="37443"/>
    <cellStyle name="40% - Акцент3 2 2 3 2 3 2 2 5" xfId="37444"/>
    <cellStyle name="40% - Акцент3 2 2 3 2 3 2 2 6" xfId="37445"/>
    <cellStyle name="40% - Акцент3 2 2 3 2 3 2 2 7" xfId="37446"/>
    <cellStyle name="40% - Акцент3 2 2 3 2 3 2 3" xfId="37447"/>
    <cellStyle name="40% - Акцент3 2 2 3 2 3 2 3 2" xfId="37448"/>
    <cellStyle name="40% - Акцент3 2 2 3 2 3 2 4" xfId="37449"/>
    <cellStyle name="40% - Акцент3 2 2 3 2 3 2 5" xfId="37450"/>
    <cellStyle name="40% - Акцент3 2 2 3 2 3 2 6" xfId="37451"/>
    <cellStyle name="40% - Акцент3 2 2 3 2 3 2 7" xfId="37452"/>
    <cellStyle name="40% - Акцент3 2 2 3 2 3 2 8" xfId="37453"/>
    <cellStyle name="40% - Акцент3 2 2 3 2 3 2 9" xfId="37454"/>
    <cellStyle name="40% - Акцент3 2 2 3 2 3 3" xfId="37455"/>
    <cellStyle name="40% - Акцент3 2 2 3 2 3 3 2" xfId="37456"/>
    <cellStyle name="40% - Акцент3 2 2 3 2 3 3 2 2" xfId="37457"/>
    <cellStyle name="40% - Акцент3 2 2 3 2 3 3 3" xfId="37458"/>
    <cellStyle name="40% - Акцент3 2 2 3 2 3 3 4" xfId="37459"/>
    <cellStyle name="40% - Акцент3 2 2 3 2 3 3 5" xfId="37460"/>
    <cellStyle name="40% - Акцент3 2 2 3 2 3 3 6" xfId="37461"/>
    <cellStyle name="40% - Акцент3 2 2 3 2 3 3 7" xfId="37462"/>
    <cellStyle name="40% - Акцент3 2 2 3 2 3 4" xfId="37463"/>
    <cellStyle name="40% - Акцент3 2 2 3 2 3 4 2" xfId="37464"/>
    <cellStyle name="40% - Акцент3 2 2 3 2 3 5" xfId="37465"/>
    <cellStyle name="40% - Акцент3 2 2 3 2 3 6" xfId="37466"/>
    <cellStyle name="40% - Акцент3 2 2 3 2 3 7" xfId="37467"/>
    <cellStyle name="40% - Акцент3 2 2 3 2 3 8" xfId="37468"/>
    <cellStyle name="40% - Акцент3 2 2 3 2 3 9" xfId="37469"/>
    <cellStyle name="40% - Акцент3 2 2 3 2 4" xfId="37470"/>
    <cellStyle name="40% - Акцент3 2 2 3 2 4 10" xfId="37471"/>
    <cellStyle name="40% - Акцент3 2 2 3 2 4 2" xfId="37472"/>
    <cellStyle name="40% - Акцент3 2 2 3 2 4 2 2" xfId="37473"/>
    <cellStyle name="40% - Акцент3 2 2 3 2 4 2 2 2" xfId="37474"/>
    <cellStyle name="40% - Акцент3 2 2 3 2 4 2 2 2 2" xfId="37475"/>
    <cellStyle name="40% - Акцент3 2 2 3 2 4 2 2 3" xfId="37476"/>
    <cellStyle name="40% - Акцент3 2 2 3 2 4 2 2 4" xfId="37477"/>
    <cellStyle name="40% - Акцент3 2 2 3 2 4 2 2 5" xfId="37478"/>
    <cellStyle name="40% - Акцент3 2 2 3 2 4 2 2 6" xfId="37479"/>
    <cellStyle name="40% - Акцент3 2 2 3 2 4 2 2 7" xfId="37480"/>
    <cellStyle name="40% - Акцент3 2 2 3 2 4 2 3" xfId="37481"/>
    <cellStyle name="40% - Акцент3 2 2 3 2 4 2 3 2" xfId="37482"/>
    <cellStyle name="40% - Акцент3 2 2 3 2 4 2 4" xfId="37483"/>
    <cellStyle name="40% - Акцент3 2 2 3 2 4 2 5" xfId="37484"/>
    <cellStyle name="40% - Акцент3 2 2 3 2 4 2 6" xfId="37485"/>
    <cellStyle name="40% - Акцент3 2 2 3 2 4 2 7" xfId="37486"/>
    <cellStyle name="40% - Акцент3 2 2 3 2 4 2 8" xfId="37487"/>
    <cellStyle name="40% - Акцент3 2 2 3 2 4 2 9" xfId="37488"/>
    <cellStyle name="40% - Акцент3 2 2 3 2 4 3" xfId="37489"/>
    <cellStyle name="40% - Акцент3 2 2 3 2 4 3 2" xfId="37490"/>
    <cellStyle name="40% - Акцент3 2 2 3 2 4 3 2 2" xfId="37491"/>
    <cellStyle name="40% - Акцент3 2 2 3 2 4 3 3" xfId="37492"/>
    <cellStyle name="40% - Акцент3 2 2 3 2 4 3 4" xfId="37493"/>
    <cellStyle name="40% - Акцент3 2 2 3 2 4 3 5" xfId="37494"/>
    <cellStyle name="40% - Акцент3 2 2 3 2 4 3 6" xfId="37495"/>
    <cellStyle name="40% - Акцент3 2 2 3 2 4 3 7" xfId="37496"/>
    <cellStyle name="40% - Акцент3 2 2 3 2 4 4" xfId="37497"/>
    <cellStyle name="40% - Акцент3 2 2 3 2 4 4 2" xfId="37498"/>
    <cellStyle name="40% - Акцент3 2 2 3 2 4 5" xfId="37499"/>
    <cellStyle name="40% - Акцент3 2 2 3 2 4 6" xfId="37500"/>
    <cellStyle name="40% - Акцент3 2 2 3 2 4 7" xfId="37501"/>
    <cellStyle name="40% - Акцент3 2 2 3 2 4 8" xfId="37502"/>
    <cellStyle name="40% - Акцент3 2 2 3 2 4 9" xfId="37503"/>
    <cellStyle name="40% - Акцент3 2 2 3 2 5" xfId="37504"/>
    <cellStyle name="40% - Акцент3 2 2 3 2 5 2" xfId="37505"/>
    <cellStyle name="40% - Акцент3 2 2 3 2 5 2 2" xfId="37506"/>
    <cellStyle name="40% - Акцент3 2 2 3 2 5 2 2 2" xfId="37507"/>
    <cellStyle name="40% - Акцент3 2 2 3 2 5 2 3" xfId="37508"/>
    <cellStyle name="40% - Акцент3 2 2 3 2 5 2 4" xfId="37509"/>
    <cellStyle name="40% - Акцент3 2 2 3 2 5 2 5" xfId="37510"/>
    <cellStyle name="40% - Акцент3 2 2 3 2 5 2 6" xfId="37511"/>
    <cellStyle name="40% - Акцент3 2 2 3 2 5 2 7" xfId="37512"/>
    <cellStyle name="40% - Акцент3 2 2 3 2 5 3" xfId="37513"/>
    <cellStyle name="40% - Акцент3 2 2 3 2 5 3 2" xfId="37514"/>
    <cellStyle name="40% - Акцент3 2 2 3 2 5 4" xfId="37515"/>
    <cellStyle name="40% - Акцент3 2 2 3 2 5 5" xfId="37516"/>
    <cellStyle name="40% - Акцент3 2 2 3 2 5 6" xfId="37517"/>
    <cellStyle name="40% - Акцент3 2 2 3 2 5 7" xfId="37518"/>
    <cellStyle name="40% - Акцент3 2 2 3 2 5 8" xfId="37519"/>
    <cellStyle name="40% - Акцент3 2 2 3 2 5 9" xfId="37520"/>
    <cellStyle name="40% - Акцент3 2 2 3 2 6" xfId="37521"/>
    <cellStyle name="40% - Акцент3 2 2 3 2 6 2" xfId="37522"/>
    <cellStyle name="40% - Акцент3 2 2 3 2 6 2 2" xfId="37523"/>
    <cellStyle name="40% - Акцент3 2 2 3 2 6 2 2 2" xfId="37524"/>
    <cellStyle name="40% - Акцент3 2 2 3 2 6 2 3" xfId="37525"/>
    <cellStyle name="40% - Акцент3 2 2 3 2 6 2 4" xfId="37526"/>
    <cellStyle name="40% - Акцент3 2 2 3 2 6 2 5" xfId="37527"/>
    <cellStyle name="40% - Акцент3 2 2 3 2 6 2 6" xfId="37528"/>
    <cellStyle name="40% - Акцент3 2 2 3 2 6 2 7" xfId="37529"/>
    <cellStyle name="40% - Акцент3 2 2 3 2 6 3" xfId="37530"/>
    <cellStyle name="40% - Акцент3 2 2 3 2 6 3 2" xfId="37531"/>
    <cellStyle name="40% - Акцент3 2 2 3 2 6 4" xfId="37532"/>
    <cellStyle name="40% - Акцент3 2 2 3 2 6 5" xfId="37533"/>
    <cellStyle name="40% - Акцент3 2 2 3 2 6 6" xfId="37534"/>
    <cellStyle name="40% - Акцент3 2 2 3 2 6 7" xfId="37535"/>
    <cellStyle name="40% - Акцент3 2 2 3 2 6 8" xfId="37536"/>
    <cellStyle name="40% - Акцент3 2 2 3 2 6 9" xfId="37537"/>
    <cellStyle name="40% - Акцент3 2 2 3 2 7" xfId="37538"/>
    <cellStyle name="40% - Акцент3 2 2 3 2 7 2" xfId="37539"/>
    <cellStyle name="40% - Акцент3 2 2 3 2 7 2 2" xfId="37540"/>
    <cellStyle name="40% - Акцент3 2 2 3 2 7 3" xfId="37541"/>
    <cellStyle name="40% - Акцент3 2 2 3 2 7 4" xfId="37542"/>
    <cellStyle name="40% - Акцент3 2 2 3 2 7 5" xfId="37543"/>
    <cellStyle name="40% - Акцент3 2 2 3 2 7 6" xfId="37544"/>
    <cellStyle name="40% - Акцент3 2 2 3 2 7 7" xfId="37545"/>
    <cellStyle name="40% - Акцент3 2 2 3 2 8" xfId="37546"/>
    <cellStyle name="40% - Акцент3 2 2 3 2 8 2" xfId="37547"/>
    <cellStyle name="40% - Акцент3 2 2 3 2 9" xfId="37548"/>
    <cellStyle name="40% - Акцент3 2 2 3 3" xfId="37549"/>
    <cellStyle name="40% - Акцент3 2 2 3 3 10" xfId="37550"/>
    <cellStyle name="40% - Акцент3 2 2 3 3 11" xfId="37551"/>
    <cellStyle name="40% - Акцент3 2 2 3 3 12" xfId="37552"/>
    <cellStyle name="40% - Акцент3 2 2 3 3 13" xfId="37553"/>
    <cellStyle name="40% - Акцент3 2 2 3 3 2" xfId="37554"/>
    <cellStyle name="40% - Акцент3 2 2 3 3 2 10" xfId="37555"/>
    <cellStyle name="40% - Акцент3 2 2 3 3 2 2" xfId="37556"/>
    <cellStyle name="40% - Акцент3 2 2 3 3 2 2 2" xfId="37557"/>
    <cellStyle name="40% - Акцент3 2 2 3 3 2 2 2 2" xfId="37558"/>
    <cellStyle name="40% - Акцент3 2 2 3 3 2 2 2 2 2" xfId="37559"/>
    <cellStyle name="40% - Акцент3 2 2 3 3 2 2 2 3" xfId="37560"/>
    <cellStyle name="40% - Акцент3 2 2 3 3 2 2 2 4" xfId="37561"/>
    <cellStyle name="40% - Акцент3 2 2 3 3 2 2 2 5" xfId="37562"/>
    <cellStyle name="40% - Акцент3 2 2 3 3 2 2 2 6" xfId="37563"/>
    <cellStyle name="40% - Акцент3 2 2 3 3 2 2 2 7" xfId="37564"/>
    <cellStyle name="40% - Акцент3 2 2 3 3 2 2 3" xfId="37565"/>
    <cellStyle name="40% - Акцент3 2 2 3 3 2 2 3 2" xfId="37566"/>
    <cellStyle name="40% - Акцент3 2 2 3 3 2 2 4" xfId="37567"/>
    <cellStyle name="40% - Акцент3 2 2 3 3 2 2 5" xfId="37568"/>
    <cellStyle name="40% - Акцент3 2 2 3 3 2 2 6" xfId="37569"/>
    <cellStyle name="40% - Акцент3 2 2 3 3 2 2 7" xfId="37570"/>
    <cellStyle name="40% - Акцент3 2 2 3 3 2 2 8" xfId="37571"/>
    <cellStyle name="40% - Акцент3 2 2 3 3 2 2 9" xfId="37572"/>
    <cellStyle name="40% - Акцент3 2 2 3 3 2 3" xfId="37573"/>
    <cellStyle name="40% - Акцент3 2 2 3 3 2 3 2" xfId="37574"/>
    <cellStyle name="40% - Акцент3 2 2 3 3 2 3 2 2" xfId="37575"/>
    <cellStyle name="40% - Акцент3 2 2 3 3 2 3 3" xfId="37576"/>
    <cellStyle name="40% - Акцент3 2 2 3 3 2 3 4" xfId="37577"/>
    <cellStyle name="40% - Акцент3 2 2 3 3 2 3 5" xfId="37578"/>
    <cellStyle name="40% - Акцент3 2 2 3 3 2 3 6" xfId="37579"/>
    <cellStyle name="40% - Акцент3 2 2 3 3 2 3 7" xfId="37580"/>
    <cellStyle name="40% - Акцент3 2 2 3 3 2 4" xfId="37581"/>
    <cellStyle name="40% - Акцент3 2 2 3 3 2 4 2" xfId="37582"/>
    <cellStyle name="40% - Акцент3 2 2 3 3 2 5" xfId="37583"/>
    <cellStyle name="40% - Акцент3 2 2 3 3 2 6" xfId="37584"/>
    <cellStyle name="40% - Акцент3 2 2 3 3 2 7" xfId="37585"/>
    <cellStyle name="40% - Акцент3 2 2 3 3 2 8" xfId="37586"/>
    <cellStyle name="40% - Акцент3 2 2 3 3 2 9" xfId="37587"/>
    <cellStyle name="40% - Акцент3 2 2 3 3 3" xfId="37588"/>
    <cellStyle name="40% - Акцент3 2 2 3 3 3 10" xfId="37589"/>
    <cellStyle name="40% - Акцент3 2 2 3 3 3 2" xfId="37590"/>
    <cellStyle name="40% - Акцент3 2 2 3 3 3 2 2" xfId="37591"/>
    <cellStyle name="40% - Акцент3 2 2 3 3 3 2 2 2" xfId="37592"/>
    <cellStyle name="40% - Акцент3 2 2 3 3 3 2 2 2 2" xfId="37593"/>
    <cellStyle name="40% - Акцент3 2 2 3 3 3 2 2 3" xfId="37594"/>
    <cellStyle name="40% - Акцент3 2 2 3 3 3 2 2 4" xfId="37595"/>
    <cellStyle name="40% - Акцент3 2 2 3 3 3 2 2 5" xfId="37596"/>
    <cellStyle name="40% - Акцент3 2 2 3 3 3 2 2 6" xfId="37597"/>
    <cellStyle name="40% - Акцент3 2 2 3 3 3 2 2 7" xfId="37598"/>
    <cellStyle name="40% - Акцент3 2 2 3 3 3 2 3" xfId="37599"/>
    <cellStyle name="40% - Акцент3 2 2 3 3 3 2 3 2" xfId="37600"/>
    <cellStyle name="40% - Акцент3 2 2 3 3 3 2 4" xfId="37601"/>
    <cellStyle name="40% - Акцент3 2 2 3 3 3 2 5" xfId="37602"/>
    <cellStyle name="40% - Акцент3 2 2 3 3 3 2 6" xfId="37603"/>
    <cellStyle name="40% - Акцент3 2 2 3 3 3 2 7" xfId="37604"/>
    <cellStyle name="40% - Акцент3 2 2 3 3 3 2 8" xfId="37605"/>
    <cellStyle name="40% - Акцент3 2 2 3 3 3 2 9" xfId="37606"/>
    <cellStyle name="40% - Акцент3 2 2 3 3 3 3" xfId="37607"/>
    <cellStyle name="40% - Акцент3 2 2 3 3 3 3 2" xfId="37608"/>
    <cellStyle name="40% - Акцент3 2 2 3 3 3 3 2 2" xfId="37609"/>
    <cellStyle name="40% - Акцент3 2 2 3 3 3 3 3" xfId="37610"/>
    <cellStyle name="40% - Акцент3 2 2 3 3 3 3 4" xfId="37611"/>
    <cellStyle name="40% - Акцент3 2 2 3 3 3 3 5" xfId="37612"/>
    <cellStyle name="40% - Акцент3 2 2 3 3 3 3 6" xfId="37613"/>
    <cellStyle name="40% - Акцент3 2 2 3 3 3 3 7" xfId="37614"/>
    <cellStyle name="40% - Акцент3 2 2 3 3 3 4" xfId="37615"/>
    <cellStyle name="40% - Акцент3 2 2 3 3 3 4 2" xfId="37616"/>
    <cellStyle name="40% - Акцент3 2 2 3 3 3 5" xfId="37617"/>
    <cellStyle name="40% - Акцент3 2 2 3 3 3 6" xfId="37618"/>
    <cellStyle name="40% - Акцент3 2 2 3 3 3 7" xfId="37619"/>
    <cellStyle name="40% - Акцент3 2 2 3 3 3 8" xfId="37620"/>
    <cellStyle name="40% - Акцент3 2 2 3 3 3 9" xfId="37621"/>
    <cellStyle name="40% - Акцент3 2 2 3 3 4" xfId="37622"/>
    <cellStyle name="40% - Акцент3 2 2 3 3 4 2" xfId="37623"/>
    <cellStyle name="40% - Акцент3 2 2 3 3 4 2 2" xfId="37624"/>
    <cellStyle name="40% - Акцент3 2 2 3 3 4 2 2 2" xfId="37625"/>
    <cellStyle name="40% - Акцент3 2 2 3 3 4 2 3" xfId="37626"/>
    <cellStyle name="40% - Акцент3 2 2 3 3 4 2 4" xfId="37627"/>
    <cellStyle name="40% - Акцент3 2 2 3 3 4 2 5" xfId="37628"/>
    <cellStyle name="40% - Акцент3 2 2 3 3 4 2 6" xfId="37629"/>
    <cellStyle name="40% - Акцент3 2 2 3 3 4 2 7" xfId="37630"/>
    <cellStyle name="40% - Акцент3 2 2 3 3 4 3" xfId="37631"/>
    <cellStyle name="40% - Акцент3 2 2 3 3 4 3 2" xfId="37632"/>
    <cellStyle name="40% - Акцент3 2 2 3 3 4 4" xfId="37633"/>
    <cellStyle name="40% - Акцент3 2 2 3 3 4 5" xfId="37634"/>
    <cellStyle name="40% - Акцент3 2 2 3 3 4 6" xfId="37635"/>
    <cellStyle name="40% - Акцент3 2 2 3 3 4 7" xfId="37636"/>
    <cellStyle name="40% - Акцент3 2 2 3 3 4 8" xfId="37637"/>
    <cellStyle name="40% - Акцент3 2 2 3 3 4 9" xfId="37638"/>
    <cellStyle name="40% - Акцент3 2 2 3 3 5" xfId="37639"/>
    <cellStyle name="40% - Акцент3 2 2 3 3 5 2" xfId="37640"/>
    <cellStyle name="40% - Акцент3 2 2 3 3 5 2 2" xfId="37641"/>
    <cellStyle name="40% - Акцент3 2 2 3 3 5 2 2 2" xfId="37642"/>
    <cellStyle name="40% - Акцент3 2 2 3 3 5 2 3" xfId="37643"/>
    <cellStyle name="40% - Акцент3 2 2 3 3 5 2 4" xfId="37644"/>
    <cellStyle name="40% - Акцент3 2 2 3 3 5 2 5" xfId="37645"/>
    <cellStyle name="40% - Акцент3 2 2 3 3 5 2 6" xfId="37646"/>
    <cellStyle name="40% - Акцент3 2 2 3 3 5 2 7" xfId="37647"/>
    <cellStyle name="40% - Акцент3 2 2 3 3 5 3" xfId="37648"/>
    <cellStyle name="40% - Акцент3 2 2 3 3 5 3 2" xfId="37649"/>
    <cellStyle name="40% - Акцент3 2 2 3 3 5 4" xfId="37650"/>
    <cellStyle name="40% - Акцент3 2 2 3 3 5 5" xfId="37651"/>
    <cellStyle name="40% - Акцент3 2 2 3 3 5 6" xfId="37652"/>
    <cellStyle name="40% - Акцент3 2 2 3 3 5 7" xfId="37653"/>
    <cellStyle name="40% - Акцент3 2 2 3 3 5 8" xfId="37654"/>
    <cellStyle name="40% - Акцент3 2 2 3 3 5 9" xfId="37655"/>
    <cellStyle name="40% - Акцент3 2 2 3 3 6" xfId="37656"/>
    <cellStyle name="40% - Акцент3 2 2 3 3 6 2" xfId="37657"/>
    <cellStyle name="40% - Акцент3 2 2 3 3 6 2 2" xfId="37658"/>
    <cellStyle name="40% - Акцент3 2 2 3 3 6 3" xfId="37659"/>
    <cellStyle name="40% - Акцент3 2 2 3 3 6 4" xfId="37660"/>
    <cellStyle name="40% - Акцент3 2 2 3 3 6 5" xfId="37661"/>
    <cellStyle name="40% - Акцент3 2 2 3 3 6 6" xfId="37662"/>
    <cellStyle name="40% - Акцент3 2 2 3 3 6 7" xfId="37663"/>
    <cellStyle name="40% - Акцент3 2 2 3 3 7" xfId="37664"/>
    <cellStyle name="40% - Акцент3 2 2 3 3 7 2" xfId="37665"/>
    <cellStyle name="40% - Акцент3 2 2 3 3 8" xfId="37666"/>
    <cellStyle name="40% - Акцент3 2 2 3 3 9" xfId="37667"/>
    <cellStyle name="40% - Акцент3 2 2 3 4" xfId="37668"/>
    <cellStyle name="40% - Акцент3 2 2 3 4 10" xfId="37669"/>
    <cellStyle name="40% - Акцент3 2 2 3 4 11" xfId="37670"/>
    <cellStyle name="40% - Акцент3 2 2 3 4 12" xfId="37671"/>
    <cellStyle name="40% - Акцент3 2 2 3 4 13" xfId="37672"/>
    <cellStyle name="40% - Акцент3 2 2 3 4 2" xfId="37673"/>
    <cellStyle name="40% - Акцент3 2 2 3 4 2 10" xfId="37674"/>
    <cellStyle name="40% - Акцент3 2 2 3 4 2 2" xfId="37675"/>
    <cellStyle name="40% - Акцент3 2 2 3 4 2 2 2" xfId="37676"/>
    <cellStyle name="40% - Акцент3 2 2 3 4 2 2 2 2" xfId="37677"/>
    <cellStyle name="40% - Акцент3 2 2 3 4 2 2 2 2 2" xfId="37678"/>
    <cellStyle name="40% - Акцент3 2 2 3 4 2 2 2 3" xfId="37679"/>
    <cellStyle name="40% - Акцент3 2 2 3 4 2 2 2 4" xfId="37680"/>
    <cellStyle name="40% - Акцент3 2 2 3 4 2 2 2 5" xfId="37681"/>
    <cellStyle name="40% - Акцент3 2 2 3 4 2 2 2 6" xfId="37682"/>
    <cellStyle name="40% - Акцент3 2 2 3 4 2 2 2 7" xfId="37683"/>
    <cellStyle name="40% - Акцент3 2 2 3 4 2 2 3" xfId="37684"/>
    <cellStyle name="40% - Акцент3 2 2 3 4 2 2 3 2" xfId="37685"/>
    <cellStyle name="40% - Акцент3 2 2 3 4 2 2 4" xfId="37686"/>
    <cellStyle name="40% - Акцент3 2 2 3 4 2 2 5" xfId="37687"/>
    <cellStyle name="40% - Акцент3 2 2 3 4 2 2 6" xfId="37688"/>
    <cellStyle name="40% - Акцент3 2 2 3 4 2 2 7" xfId="37689"/>
    <cellStyle name="40% - Акцент3 2 2 3 4 2 2 8" xfId="37690"/>
    <cellStyle name="40% - Акцент3 2 2 3 4 2 2 9" xfId="37691"/>
    <cellStyle name="40% - Акцент3 2 2 3 4 2 3" xfId="37692"/>
    <cellStyle name="40% - Акцент3 2 2 3 4 2 3 2" xfId="37693"/>
    <cellStyle name="40% - Акцент3 2 2 3 4 2 3 2 2" xfId="37694"/>
    <cellStyle name="40% - Акцент3 2 2 3 4 2 3 3" xfId="37695"/>
    <cellStyle name="40% - Акцент3 2 2 3 4 2 3 4" xfId="37696"/>
    <cellStyle name="40% - Акцент3 2 2 3 4 2 3 5" xfId="37697"/>
    <cellStyle name="40% - Акцент3 2 2 3 4 2 3 6" xfId="37698"/>
    <cellStyle name="40% - Акцент3 2 2 3 4 2 3 7" xfId="37699"/>
    <cellStyle name="40% - Акцент3 2 2 3 4 2 4" xfId="37700"/>
    <cellStyle name="40% - Акцент3 2 2 3 4 2 4 2" xfId="37701"/>
    <cellStyle name="40% - Акцент3 2 2 3 4 2 5" xfId="37702"/>
    <cellStyle name="40% - Акцент3 2 2 3 4 2 6" xfId="37703"/>
    <cellStyle name="40% - Акцент3 2 2 3 4 2 7" xfId="37704"/>
    <cellStyle name="40% - Акцент3 2 2 3 4 2 8" xfId="37705"/>
    <cellStyle name="40% - Акцент3 2 2 3 4 2 9" xfId="37706"/>
    <cellStyle name="40% - Акцент3 2 2 3 4 3" xfId="37707"/>
    <cellStyle name="40% - Акцент3 2 2 3 4 3 10" xfId="37708"/>
    <cellStyle name="40% - Акцент3 2 2 3 4 3 2" xfId="37709"/>
    <cellStyle name="40% - Акцент3 2 2 3 4 3 2 2" xfId="37710"/>
    <cellStyle name="40% - Акцент3 2 2 3 4 3 2 2 2" xfId="37711"/>
    <cellStyle name="40% - Акцент3 2 2 3 4 3 2 2 2 2" xfId="37712"/>
    <cellStyle name="40% - Акцент3 2 2 3 4 3 2 2 3" xfId="37713"/>
    <cellStyle name="40% - Акцент3 2 2 3 4 3 2 2 4" xfId="37714"/>
    <cellStyle name="40% - Акцент3 2 2 3 4 3 2 2 5" xfId="37715"/>
    <cellStyle name="40% - Акцент3 2 2 3 4 3 2 2 6" xfId="37716"/>
    <cellStyle name="40% - Акцент3 2 2 3 4 3 2 2 7" xfId="37717"/>
    <cellStyle name="40% - Акцент3 2 2 3 4 3 2 3" xfId="37718"/>
    <cellStyle name="40% - Акцент3 2 2 3 4 3 2 3 2" xfId="37719"/>
    <cellStyle name="40% - Акцент3 2 2 3 4 3 2 4" xfId="37720"/>
    <cellStyle name="40% - Акцент3 2 2 3 4 3 2 5" xfId="37721"/>
    <cellStyle name="40% - Акцент3 2 2 3 4 3 2 6" xfId="37722"/>
    <cellStyle name="40% - Акцент3 2 2 3 4 3 2 7" xfId="37723"/>
    <cellStyle name="40% - Акцент3 2 2 3 4 3 2 8" xfId="37724"/>
    <cellStyle name="40% - Акцент3 2 2 3 4 3 2 9" xfId="37725"/>
    <cellStyle name="40% - Акцент3 2 2 3 4 3 3" xfId="37726"/>
    <cellStyle name="40% - Акцент3 2 2 3 4 3 3 2" xfId="37727"/>
    <cellStyle name="40% - Акцент3 2 2 3 4 3 3 2 2" xfId="37728"/>
    <cellStyle name="40% - Акцент3 2 2 3 4 3 3 3" xfId="37729"/>
    <cellStyle name="40% - Акцент3 2 2 3 4 3 3 4" xfId="37730"/>
    <cellStyle name="40% - Акцент3 2 2 3 4 3 3 5" xfId="37731"/>
    <cellStyle name="40% - Акцент3 2 2 3 4 3 3 6" xfId="37732"/>
    <cellStyle name="40% - Акцент3 2 2 3 4 3 3 7" xfId="37733"/>
    <cellStyle name="40% - Акцент3 2 2 3 4 3 4" xfId="37734"/>
    <cellStyle name="40% - Акцент3 2 2 3 4 3 4 2" xfId="37735"/>
    <cellStyle name="40% - Акцент3 2 2 3 4 3 5" xfId="37736"/>
    <cellStyle name="40% - Акцент3 2 2 3 4 3 6" xfId="37737"/>
    <cellStyle name="40% - Акцент3 2 2 3 4 3 7" xfId="37738"/>
    <cellStyle name="40% - Акцент3 2 2 3 4 3 8" xfId="37739"/>
    <cellStyle name="40% - Акцент3 2 2 3 4 3 9" xfId="37740"/>
    <cellStyle name="40% - Акцент3 2 2 3 4 4" xfId="37741"/>
    <cellStyle name="40% - Акцент3 2 2 3 4 4 2" xfId="37742"/>
    <cellStyle name="40% - Акцент3 2 2 3 4 4 2 2" xfId="37743"/>
    <cellStyle name="40% - Акцент3 2 2 3 4 4 2 2 2" xfId="37744"/>
    <cellStyle name="40% - Акцент3 2 2 3 4 4 2 3" xfId="37745"/>
    <cellStyle name="40% - Акцент3 2 2 3 4 4 2 4" xfId="37746"/>
    <cellStyle name="40% - Акцент3 2 2 3 4 4 2 5" xfId="37747"/>
    <cellStyle name="40% - Акцент3 2 2 3 4 4 2 6" xfId="37748"/>
    <cellStyle name="40% - Акцент3 2 2 3 4 4 2 7" xfId="37749"/>
    <cellStyle name="40% - Акцент3 2 2 3 4 4 3" xfId="37750"/>
    <cellStyle name="40% - Акцент3 2 2 3 4 4 3 2" xfId="37751"/>
    <cellStyle name="40% - Акцент3 2 2 3 4 4 4" xfId="37752"/>
    <cellStyle name="40% - Акцент3 2 2 3 4 4 5" xfId="37753"/>
    <cellStyle name="40% - Акцент3 2 2 3 4 4 6" xfId="37754"/>
    <cellStyle name="40% - Акцент3 2 2 3 4 4 7" xfId="37755"/>
    <cellStyle name="40% - Акцент3 2 2 3 4 4 8" xfId="37756"/>
    <cellStyle name="40% - Акцент3 2 2 3 4 4 9" xfId="37757"/>
    <cellStyle name="40% - Акцент3 2 2 3 4 5" xfId="37758"/>
    <cellStyle name="40% - Акцент3 2 2 3 4 5 2" xfId="37759"/>
    <cellStyle name="40% - Акцент3 2 2 3 4 5 2 2" xfId="37760"/>
    <cellStyle name="40% - Акцент3 2 2 3 4 5 2 2 2" xfId="37761"/>
    <cellStyle name="40% - Акцент3 2 2 3 4 5 2 3" xfId="37762"/>
    <cellStyle name="40% - Акцент3 2 2 3 4 5 2 4" xfId="37763"/>
    <cellStyle name="40% - Акцент3 2 2 3 4 5 2 5" xfId="37764"/>
    <cellStyle name="40% - Акцент3 2 2 3 4 5 2 6" xfId="37765"/>
    <cellStyle name="40% - Акцент3 2 2 3 4 5 2 7" xfId="37766"/>
    <cellStyle name="40% - Акцент3 2 2 3 4 5 3" xfId="37767"/>
    <cellStyle name="40% - Акцент3 2 2 3 4 5 3 2" xfId="37768"/>
    <cellStyle name="40% - Акцент3 2 2 3 4 5 4" xfId="37769"/>
    <cellStyle name="40% - Акцент3 2 2 3 4 5 5" xfId="37770"/>
    <cellStyle name="40% - Акцент3 2 2 3 4 5 6" xfId="37771"/>
    <cellStyle name="40% - Акцент3 2 2 3 4 5 7" xfId="37772"/>
    <cellStyle name="40% - Акцент3 2 2 3 4 5 8" xfId="37773"/>
    <cellStyle name="40% - Акцент3 2 2 3 4 5 9" xfId="37774"/>
    <cellStyle name="40% - Акцент3 2 2 3 4 6" xfId="37775"/>
    <cellStyle name="40% - Акцент3 2 2 3 4 6 2" xfId="37776"/>
    <cellStyle name="40% - Акцент3 2 2 3 4 6 2 2" xfId="37777"/>
    <cellStyle name="40% - Акцент3 2 2 3 4 6 3" xfId="37778"/>
    <cellStyle name="40% - Акцент3 2 2 3 4 6 4" xfId="37779"/>
    <cellStyle name="40% - Акцент3 2 2 3 4 6 5" xfId="37780"/>
    <cellStyle name="40% - Акцент3 2 2 3 4 6 6" xfId="37781"/>
    <cellStyle name="40% - Акцент3 2 2 3 4 6 7" xfId="37782"/>
    <cellStyle name="40% - Акцент3 2 2 3 4 7" xfId="37783"/>
    <cellStyle name="40% - Акцент3 2 2 3 4 7 2" xfId="37784"/>
    <cellStyle name="40% - Акцент3 2 2 3 4 8" xfId="37785"/>
    <cellStyle name="40% - Акцент3 2 2 3 4 9" xfId="37786"/>
    <cellStyle name="40% - Акцент3 2 2 3 5" xfId="37787"/>
    <cellStyle name="40% - Акцент3 2 2 3 5 10" xfId="37788"/>
    <cellStyle name="40% - Акцент3 2 2 3 5 2" xfId="37789"/>
    <cellStyle name="40% - Акцент3 2 2 3 5 2 2" xfId="37790"/>
    <cellStyle name="40% - Акцент3 2 2 3 5 2 2 2" xfId="37791"/>
    <cellStyle name="40% - Акцент3 2 2 3 5 2 2 2 2" xfId="37792"/>
    <cellStyle name="40% - Акцент3 2 2 3 5 2 2 3" xfId="37793"/>
    <cellStyle name="40% - Акцент3 2 2 3 5 2 2 4" xfId="37794"/>
    <cellStyle name="40% - Акцент3 2 2 3 5 2 2 5" xfId="37795"/>
    <cellStyle name="40% - Акцент3 2 2 3 5 2 2 6" xfId="37796"/>
    <cellStyle name="40% - Акцент3 2 2 3 5 2 2 7" xfId="37797"/>
    <cellStyle name="40% - Акцент3 2 2 3 5 2 3" xfId="37798"/>
    <cellStyle name="40% - Акцент3 2 2 3 5 2 3 2" xfId="37799"/>
    <cellStyle name="40% - Акцент3 2 2 3 5 2 4" xfId="37800"/>
    <cellStyle name="40% - Акцент3 2 2 3 5 2 5" xfId="37801"/>
    <cellStyle name="40% - Акцент3 2 2 3 5 2 6" xfId="37802"/>
    <cellStyle name="40% - Акцент3 2 2 3 5 2 7" xfId="37803"/>
    <cellStyle name="40% - Акцент3 2 2 3 5 2 8" xfId="37804"/>
    <cellStyle name="40% - Акцент3 2 2 3 5 2 9" xfId="37805"/>
    <cellStyle name="40% - Акцент3 2 2 3 5 3" xfId="37806"/>
    <cellStyle name="40% - Акцент3 2 2 3 5 3 2" xfId="37807"/>
    <cellStyle name="40% - Акцент3 2 2 3 5 3 2 2" xfId="37808"/>
    <cellStyle name="40% - Акцент3 2 2 3 5 3 3" xfId="37809"/>
    <cellStyle name="40% - Акцент3 2 2 3 5 3 4" xfId="37810"/>
    <cellStyle name="40% - Акцент3 2 2 3 5 3 5" xfId="37811"/>
    <cellStyle name="40% - Акцент3 2 2 3 5 3 6" xfId="37812"/>
    <cellStyle name="40% - Акцент3 2 2 3 5 3 7" xfId="37813"/>
    <cellStyle name="40% - Акцент3 2 2 3 5 4" xfId="37814"/>
    <cellStyle name="40% - Акцент3 2 2 3 5 4 2" xfId="37815"/>
    <cellStyle name="40% - Акцент3 2 2 3 5 5" xfId="37816"/>
    <cellStyle name="40% - Акцент3 2 2 3 5 6" xfId="37817"/>
    <cellStyle name="40% - Акцент3 2 2 3 5 7" xfId="37818"/>
    <cellStyle name="40% - Акцент3 2 2 3 5 8" xfId="37819"/>
    <cellStyle name="40% - Акцент3 2 2 3 5 9" xfId="37820"/>
    <cellStyle name="40% - Акцент3 2 2 3 6" xfId="37821"/>
    <cellStyle name="40% - Акцент3 2 2 3 6 10" xfId="37822"/>
    <cellStyle name="40% - Акцент3 2 2 3 6 2" xfId="37823"/>
    <cellStyle name="40% - Акцент3 2 2 3 6 2 2" xfId="37824"/>
    <cellStyle name="40% - Акцент3 2 2 3 6 2 2 2" xfId="37825"/>
    <cellStyle name="40% - Акцент3 2 2 3 6 2 2 2 2" xfId="37826"/>
    <cellStyle name="40% - Акцент3 2 2 3 6 2 2 3" xfId="37827"/>
    <cellStyle name="40% - Акцент3 2 2 3 6 2 2 4" xfId="37828"/>
    <cellStyle name="40% - Акцент3 2 2 3 6 2 2 5" xfId="37829"/>
    <cellStyle name="40% - Акцент3 2 2 3 6 2 2 6" xfId="37830"/>
    <cellStyle name="40% - Акцент3 2 2 3 6 2 2 7" xfId="37831"/>
    <cellStyle name="40% - Акцент3 2 2 3 6 2 3" xfId="37832"/>
    <cellStyle name="40% - Акцент3 2 2 3 6 2 3 2" xfId="37833"/>
    <cellStyle name="40% - Акцент3 2 2 3 6 2 4" xfId="37834"/>
    <cellStyle name="40% - Акцент3 2 2 3 6 2 5" xfId="37835"/>
    <cellStyle name="40% - Акцент3 2 2 3 6 2 6" xfId="37836"/>
    <cellStyle name="40% - Акцент3 2 2 3 6 2 7" xfId="37837"/>
    <cellStyle name="40% - Акцент3 2 2 3 6 2 8" xfId="37838"/>
    <cellStyle name="40% - Акцент3 2 2 3 6 2 9" xfId="37839"/>
    <cellStyle name="40% - Акцент3 2 2 3 6 3" xfId="37840"/>
    <cellStyle name="40% - Акцент3 2 2 3 6 3 2" xfId="37841"/>
    <cellStyle name="40% - Акцент3 2 2 3 6 3 2 2" xfId="37842"/>
    <cellStyle name="40% - Акцент3 2 2 3 6 3 3" xfId="37843"/>
    <cellStyle name="40% - Акцент3 2 2 3 6 3 4" xfId="37844"/>
    <cellStyle name="40% - Акцент3 2 2 3 6 3 5" xfId="37845"/>
    <cellStyle name="40% - Акцент3 2 2 3 6 3 6" xfId="37846"/>
    <cellStyle name="40% - Акцент3 2 2 3 6 3 7" xfId="37847"/>
    <cellStyle name="40% - Акцент3 2 2 3 6 4" xfId="37848"/>
    <cellStyle name="40% - Акцент3 2 2 3 6 4 2" xfId="37849"/>
    <cellStyle name="40% - Акцент3 2 2 3 6 5" xfId="37850"/>
    <cellStyle name="40% - Акцент3 2 2 3 6 6" xfId="37851"/>
    <cellStyle name="40% - Акцент3 2 2 3 6 7" xfId="37852"/>
    <cellStyle name="40% - Акцент3 2 2 3 6 8" xfId="37853"/>
    <cellStyle name="40% - Акцент3 2 2 3 6 9" xfId="37854"/>
    <cellStyle name="40% - Акцент3 2 2 3 7" xfId="37855"/>
    <cellStyle name="40% - Акцент3 2 2 3 7 2" xfId="37856"/>
    <cellStyle name="40% - Акцент3 2 2 3 7 2 2" xfId="37857"/>
    <cellStyle name="40% - Акцент3 2 2 3 7 2 2 2" xfId="37858"/>
    <cellStyle name="40% - Акцент3 2 2 3 7 2 3" xfId="37859"/>
    <cellStyle name="40% - Акцент3 2 2 3 7 2 4" xfId="37860"/>
    <cellStyle name="40% - Акцент3 2 2 3 7 2 5" xfId="37861"/>
    <cellStyle name="40% - Акцент3 2 2 3 7 2 6" xfId="37862"/>
    <cellStyle name="40% - Акцент3 2 2 3 7 2 7" xfId="37863"/>
    <cellStyle name="40% - Акцент3 2 2 3 7 3" xfId="37864"/>
    <cellStyle name="40% - Акцент3 2 2 3 7 3 2" xfId="37865"/>
    <cellStyle name="40% - Акцент3 2 2 3 7 4" xfId="37866"/>
    <cellStyle name="40% - Акцент3 2 2 3 7 5" xfId="37867"/>
    <cellStyle name="40% - Акцент3 2 2 3 7 6" xfId="37868"/>
    <cellStyle name="40% - Акцент3 2 2 3 7 7" xfId="37869"/>
    <cellStyle name="40% - Акцент3 2 2 3 7 8" xfId="37870"/>
    <cellStyle name="40% - Акцент3 2 2 3 7 9" xfId="37871"/>
    <cellStyle name="40% - Акцент3 2 2 3 8" xfId="37872"/>
    <cellStyle name="40% - Акцент3 2 2 3 8 2" xfId="37873"/>
    <cellStyle name="40% - Акцент3 2 2 3 8 2 2" xfId="37874"/>
    <cellStyle name="40% - Акцент3 2 2 3 8 2 2 2" xfId="37875"/>
    <cellStyle name="40% - Акцент3 2 2 3 8 2 3" xfId="37876"/>
    <cellStyle name="40% - Акцент3 2 2 3 8 2 4" xfId="37877"/>
    <cellStyle name="40% - Акцент3 2 2 3 8 2 5" xfId="37878"/>
    <cellStyle name="40% - Акцент3 2 2 3 8 2 6" xfId="37879"/>
    <cellStyle name="40% - Акцент3 2 2 3 8 2 7" xfId="37880"/>
    <cellStyle name="40% - Акцент3 2 2 3 8 3" xfId="37881"/>
    <cellStyle name="40% - Акцент3 2 2 3 8 3 2" xfId="37882"/>
    <cellStyle name="40% - Акцент3 2 2 3 8 4" xfId="37883"/>
    <cellStyle name="40% - Акцент3 2 2 3 8 5" xfId="37884"/>
    <cellStyle name="40% - Акцент3 2 2 3 8 6" xfId="37885"/>
    <cellStyle name="40% - Акцент3 2 2 3 8 7" xfId="37886"/>
    <cellStyle name="40% - Акцент3 2 2 3 8 8" xfId="37887"/>
    <cellStyle name="40% - Акцент3 2 2 3 8 9" xfId="37888"/>
    <cellStyle name="40% - Акцент3 2 2 3 9" xfId="37889"/>
    <cellStyle name="40% - Акцент3 2 2 3 9 2" xfId="37890"/>
    <cellStyle name="40% - Акцент3 2 2 3 9 2 2" xfId="37891"/>
    <cellStyle name="40% - Акцент3 2 2 3 9 2 2 2" xfId="37892"/>
    <cellStyle name="40% - Акцент3 2 2 3 9 2 3" xfId="37893"/>
    <cellStyle name="40% - Акцент3 2 2 3 9 2 4" xfId="37894"/>
    <cellStyle name="40% - Акцент3 2 2 3 9 2 5" xfId="37895"/>
    <cellStyle name="40% - Акцент3 2 2 3 9 2 6" xfId="37896"/>
    <cellStyle name="40% - Акцент3 2 2 3 9 2 7" xfId="37897"/>
    <cellStyle name="40% - Акцент3 2 2 3 9 3" xfId="37898"/>
    <cellStyle name="40% - Акцент3 2 2 3 9 3 2" xfId="37899"/>
    <cellStyle name="40% - Акцент3 2 2 3 9 4" xfId="37900"/>
    <cellStyle name="40% - Акцент3 2 2 3 9 5" xfId="37901"/>
    <cellStyle name="40% - Акцент3 2 2 3 9 6" xfId="37902"/>
    <cellStyle name="40% - Акцент3 2 2 3 9 7" xfId="37903"/>
    <cellStyle name="40% - Акцент3 2 2 3 9 8" xfId="37904"/>
    <cellStyle name="40% - Акцент3 2 2 3 9 9" xfId="37905"/>
    <cellStyle name="40% - Акцент3 2 2 4" xfId="37906"/>
    <cellStyle name="40% - Акцент3 2 2 4 10" xfId="37907"/>
    <cellStyle name="40% - Акцент3 2 2 4 11" xfId="37908"/>
    <cellStyle name="40% - Акцент3 2 2 4 12" xfId="37909"/>
    <cellStyle name="40% - Акцент3 2 2 4 13" xfId="37910"/>
    <cellStyle name="40% - Акцент3 2 2 4 14" xfId="37911"/>
    <cellStyle name="40% - Акцент3 2 2 4 2" xfId="37912"/>
    <cellStyle name="40% - Акцент3 2 2 4 2 10" xfId="37913"/>
    <cellStyle name="40% - Акцент3 2 2 4 2 2" xfId="37914"/>
    <cellStyle name="40% - Акцент3 2 2 4 2 2 2" xfId="37915"/>
    <cellStyle name="40% - Акцент3 2 2 4 2 2 2 2" xfId="37916"/>
    <cellStyle name="40% - Акцент3 2 2 4 2 2 2 2 2" xfId="37917"/>
    <cellStyle name="40% - Акцент3 2 2 4 2 2 2 3" xfId="37918"/>
    <cellStyle name="40% - Акцент3 2 2 4 2 2 2 4" xfId="37919"/>
    <cellStyle name="40% - Акцент3 2 2 4 2 2 2 5" xfId="37920"/>
    <cellStyle name="40% - Акцент3 2 2 4 2 2 2 6" xfId="37921"/>
    <cellStyle name="40% - Акцент3 2 2 4 2 2 2 7" xfId="37922"/>
    <cellStyle name="40% - Акцент3 2 2 4 2 2 3" xfId="37923"/>
    <cellStyle name="40% - Акцент3 2 2 4 2 2 3 2" xfId="37924"/>
    <cellStyle name="40% - Акцент3 2 2 4 2 2 4" xfId="37925"/>
    <cellStyle name="40% - Акцент3 2 2 4 2 2 5" xfId="37926"/>
    <cellStyle name="40% - Акцент3 2 2 4 2 2 6" xfId="37927"/>
    <cellStyle name="40% - Акцент3 2 2 4 2 2 7" xfId="37928"/>
    <cellStyle name="40% - Акцент3 2 2 4 2 2 8" xfId="37929"/>
    <cellStyle name="40% - Акцент3 2 2 4 2 2 9" xfId="37930"/>
    <cellStyle name="40% - Акцент3 2 2 4 2 3" xfId="37931"/>
    <cellStyle name="40% - Акцент3 2 2 4 2 3 2" xfId="37932"/>
    <cellStyle name="40% - Акцент3 2 2 4 2 3 2 2" xfId="37933"/>
    <cellStyle name="40% - Акцент3 2 2 4 2 3 3" xfId="37934"/>
    <cellStyle name="40% - Акцент3 2 2 4 2 3 4" xfId="37935"/>
    <cellStyle name="40% - Акцент3 2 2 4 2 3 5" xfId="37936"/>
    <cellStyle name="40% - Акцент3 2 2 4 2 3 6" xfId="37937"/>
    <cellStyle name="40% - Акцент3 2 2 4 2 3 7" xfId="37938"/>
    <cellStyle name="40% - Акцент3 2 2 4 2 4" xfId="37939"/>
    <cellStyle name="40% - Акцент3 2 2 4 2 4 2" xfId="37940"/>
    <cellStyle name="40% - Акцент3 2 2 4 2 5" xfId="37941"/>
    <cellStyle name="40% - Акцент3 2 2 4 2 6" xfId="37942"/>
    <cellStyle name="40% - Акцент3 2 2 4 2 7" xfId="37943"/>
    <cellStyle name="40% - Акцент3 2 2 4 2 8" xfId="37944"/>
    <cellStyle name="40% - Акцент3 2 2 4 2 9" xfId="37945"/>
    <cellStyle name="40% - Акцент3 2 2 4 3" xfId="37946"/>
    <cellStyle name="40% - Акцент3 2 2 4 3 10" xfId="37947"/>
    <cellStyle name="40% - Акцент3 2 2 4 3 2" xfId="37948"/>
    <cellStyle name="40% - Акцент3 2 2 4 3 2 2" xfId="37949"/>
    <cellStyle name="40% - Акцент3 2 2 4 3 2 2 2" xfId="37950"/>
    <cellStyle name="40% - Акцент3 2 2 4 3 2 2 2 2" xfId="37951"/>
    <cellStyle name="40% - Акцент3 2 2 4 3 2 2 3" xfId="37952"/>
    <cellStyle name="40% - Акцент3 2 2 4 3 2 2 4" xfId="37953"/>
    <cellStyle name="40% - Акцент3 2 2 4 3 2 2 5" xfId="37954"/>
    <cellStyle name="40% - Акцент3 2 2 4 3 2 2 6" xfId="37955"/>
    <cellStyle name="40% - Акцент3 2 2 4 3 2 2 7" xfId="37956"/>
    <cellStyle name="40% - Акцент3 2 2 4 3 2 3" xfId="37957"/>
    <cellStyle name="40% - Акцент3 2 2 4 3 2 3 2" xfId="37958"/>
    <cellStyle name="40% - Акцент3 2 2 4 3 2 4" xfId="37959"/>
    <cellStyle name="40% - Акцент3 2 2 4 3 2 5" xfId="37960"/>
    <cellStyle name="40% - Акцент3 2 2 4 3 2 6" xfId="37961"/>
    <cellStyle name="40% - Акцент3 2 2 4 3 2 7" xfId="37962"/>
    <cellStyle name="40% - Акцент3 2 2 4 3 2 8" xfId="37963"/>
    <cellStyle name="40% - Акцент3 2 2 4 3 2 9" xfId="37964"/>
    <cellStyle name="40% - Акцент3 2 2 4 3 3" xfId="37965"/>
    <cellStyle name="40% - Акцент3 2 2 4 3 3 2" xfId="37966"/>
    <cellStyle name="40% - Акцент3 2 2 4 3 3 2 2" xfId="37967"/>
    <cellStyle name="40% - Акцент3 2 2 4 3 3 3" xfId="37968"/>
    <cellStyle name="40% - Акцент3 2 2 4 3 3 4" xfId="37969"/>
    <cellStyle name="40% - Акцент3 2 2 4 3 3 5" xfId="37970"/>
    <cellStyle name="40% - Акцент3 2 2 4 3 3 6" xfId="37971"/>
    <cellStyle name="40% - Акцент3 2 2 4 3 3 7" xfId="37972"/>
    <cellStyle name="40% - Акцент3 2 2 4 3 4" xfId="37973"/>
    <cellStyle name="40% - Акцент3 2 2 4 3 4 2" xfId="37974"/>
    <cellStyle name="40% - Акцент3 2 2 4 3 5" xfId="37975"/>
    <cellStyle name="40% - Акцент3 2 2 4 3 6" xfId="37976"/>
    <cellStyle name="40% - Акцент3 2 2 4 3 7" xfId="37977"/>
    <cellStyle name="40% - Акцент3 2 2 4 3 8" xfId="37978"/>
    <cellStyle name="40% - Акцент3 2 2 4 3 9" xfId="37979"/>
    <cellStyle name="40% - Акцент3 2 2 4 4" xfId="37980"/>
    <cellStyle name="40% - Акцент3 2 2 4 4 10" xfId="37981"/>
    <cellStyle name="40% - Акцент3 2 2 4 4 2" xfId="37982"/>
    <cellStyle name="40% - Акцент3 2 2 4 4 2 2" xfId="37983"/>
    <cellStyle name="40% - Акцент3 2 2 4 4 2 2 2" xfId="37984"/>
    <cellStyle name="40% - Акцент3 2 2 4 4 2 2 2 2" xfId="37985"/>
    <cellStyle name="40% - Акцент3 2 2 4 4 2 2 3" xfId="37986"/>
    <cellStyle name="40% - Акцент3 2 2 4 4 2 2 4" xfId="37987"/>
    <cellStyle name="40% - Акцент3 2 2 4 4 2 2 5" xfId="37988"/>
    <cellStyle name="40% - Акцент3 2 2 4 4 2 2 6" xfId="37989"/>
    <cellStyle name="40% - Акцент3 2 2 4 4 2 2 7" xfId="37990"/>
    <cellStyle name="40% - Акцент3 2 2 4 4 2 3" xfId="37991"/>
    <cellStyle name="40% - Акцент3 2 2 4 4 2 3 2" xfId="37992"/>
    <cellStyle name="40% - Акцент3 2 2 4 4 2 4" xfId="37993"/>
    <cellStyle name="40% - Акцент3 2 2 4 4 2 5" xfId="37994"/>
    <cellStyle name="40% - Акцент3 2 2 4 4 2 6" xfId="37995"/>
    <cellStyle name="40% - Акцент3 2 2 4 4 2 7" xfId="37996"/>
    <cellStyle name="40% - Акцент3 2 2 4 4 2 8" xfId="37997"/>
    <cellStyle name="40% - Акцент3 2 2 4 4 2 9" xfId="37998"/>
    <cellStyle name="40% - Акцент3 2 2 4 4 3" xfId="37999"/>
    <cellStyle name="40% - Акцент3 2 2 4 4 3 2" xfId="38000"/>
    <cellStyle name="40% - Акцент3 2 2 4 4 3 2 2" xfId="38001"/>
    <cellStyle name="40% - Акцент3 2 2 4 4 3 3" xfId="38002"/>
    <cellStyle name="40% - Акцент3 2 2 4 4 3 4" xfId="38003"/>
    <cellStyle name="40% - Акцент3 2 2 4 4 3 5" xfId="38004"/>
    <cellStyle name="40% - Акцент3 2 2 4 4 3 6" xfId="38005"/>
    <cellStyle name="40% - Акцент3 2 2 4 4 3 7" xfId="38006"/>
    <cellStyle name="40% - Акцент3 2 2 4 4 4" xfId="38007"/>
    <cellStyle name="40% - Акцент3 2 2 4 4 4 2" xfId="38008"/>
    <cellStyle name="40% - Акцент3 2 2 4 4 5" xfId="38009"/>
    <cellStyle name="40% - Акцент3 2 2 4 4 6" xfId="38010"/>
    <cellStyle name="40% - Акцент3 2 2 4 4 7" xfId="38011"/>
    <cellStyle name="40% - Акцент3 2 2 4 4 8" xfId="38012"/>
    <cellStyle name="40% - Акцент3 2 2 4 4 9" xfId="38013"/>
    <cellStyle name="40% - Акцент3 2 2 4 5" xfId="38014"/>
    <cellStyle name="40% - Акцент3 2 2 4 5 2" xfId="38015"/>
    <cellStyle name="40% - Акцент3 2 2 4 5 2 2" xfId="38016"/>
    <cellStyle name="40% - Акцент3 2 2 4 5 2 2 2" xfId="38017"/>
    <cellStyle name="40% - Акцент3 2 2 4 5 2 3" xfId="38018"/>
    <cellStyle name="40% - Акцент3 2 2 4 5 2 4" xfId="38019"/>
    <cellStyle name="40% - Акцент3 2 2 4 5 2 5" xfId="38020"/>
    <cellStyle name="40% - Акцент3 2 2 4 5 2 6" xfId="38021"/>
    <cellStyle name="40% - Акцент3 2 2 4 5 2 7" xfId="38022"/>
    <cellStyle name="40% - Акцент3 2 2 4 5 3" xfId="38023"/>
    <cellStyle name="40% - Акцент3 2 2 4 5 3 2" xfId="38024"/>
    <cellStyle name="40% - Акцент3 2 2 4 5 4" xfId="38025"/>
    <cellStyle name="40% - Акцент3 2 2 4 5 5" xfId="38026"/>
    <cellStyle name="40% - Акцент3 2 2 4 5 6" xfId="38027"/>
    <cellStyle name="40% - Акцент3 2 2 4 5 7" xfId="38028"/>
    <cellStyle name="40% - Акцент3 2 2 4 5 8" xfId="38029"/>
    <cellStyle name="40% - Акцент3 2 2 4 5 9" xfId="38030"/>
    <cellStyle name="40% - Акцент3 2 2 4 6" xfId="38031"/>
    <cellStyle name="40% - Акцент3 2 2 4 6 2" xfId="38032"/>
    <cellStyle name="40% - Акцент3 2 2 4 6 2 2" xfId="38033"/>
    <cellStyle name="40% - Акцент3 2 2 4 6 2 2 2" xfId="38034"/>
    <cellStyle name="40% - Акцент3 2 2 4 6 2 3" xfId="38035"/>
    <cellStyle name="40% - Акцент3 2 2 4 6 2 4" xfId="38036"/>
    <cellStyle name="40% - Акцент3 2 2 4 6 2 5" xfId="38037"/>
    <cellStyle name="40% - Акцент3 2 2 4 6 2 6" xfId="38038"/>
    <cellStyle name="40% - Акцент3 2 2 4 6 2 7" xfId="38039"/>
    <cellStyle name="40% - Акцент3 2 2 4 6 3" xfId="38040"/>
    <cellStyle name="40% - Акцент3 2 2 4 6 3 2" xfId="38041"/>
    <cellStyle name="40% - Акцент3 2 2 4 6 4" xfId="38042"/>
    <cellStyle name="40% - Акцент3 2 2 4 6 5" xfId="38043"/>
    <cellStyle name="40% - Акцент3 2 2 4 6 6" xfId="38044"/>
    <cellStyle name="40% - Акцент3 2 2 4 6 7" xfId="38045"/>
    <cellStyle name="40% - Акцент3 2 2 4 6 8" xfId="38046"/>
    <cellStyle name="40% - Акцент3 2 2 4 6 9" xfId="38047"/>
    <cellStyle name="40% - Акцент3 2 2 4 7" xfId="38048"/>
    <cellStyle name="40% - Акцент3 2 2 4 7 2" xfId="38049"/>
    <cellStyle name="40% - Акцент3 2 2 4 7 2 2" xfId="38050"/>
    <cellStyle name="40% - Акцент3 2 2 4 7 3" xfId="38051"/>
    <cellStyle name="40% - Акцент3 2 2 4 7 4" xfId="38052"/>
    <cellStyle name="40% - Акцент3 2 2 4 7 5" xfId="38053"/>
    <cellStyle name="40% - Акцент3 2 2 4 7 6" xfId="38054"/>
    <cellStyle name="40% - Акцент3 2 2 4 7 7" xfId="38055"/>
    <cellStyle name="40% - Акцент3 2 2 4 8" xfId="38056"/>
    <cellStyle name="40% - Акцент3 2 2 4 8 2" xfId="38057"/>
    <cellStyle name="40% - Акцент3 2 2 4 9" xfId="38058"/>
    <cellStyle name="40% - Акцент3 2 2 5" xfId="38059"/>
    <cellStyle name="40% - Акцент3 2 2 5 10" xfId="38060"/>
    <cellStyle name="40% - Акцент3 2 2 5 11" xfId="38061"/>
    <cellStyle name="40% - Акцент3 2 2 5 12" xfId="38062"/>
    <cellStyle name="40% - Акцент3 2 2 5 13" xfId="38063"/>
    <cellStyle name="40% - Акцент3 2 2 5 14" xfId="38064"/>
    <cellStyle name="40% - Акцент3 2 2 5 2" xfId="38065"/>
    <cellStyle name="40% - Акцент3 2 2 5 2 10" xfId="38066"/>
    <cellStyle name="40% - Акцент3 2 2 5 2 2" xfId="38067"/>
    <cellStyle name="40% - Акцент3 2 2 5 2 2 2" xfId="38068"/>
    <cellStyle name="40% - Акцент3 2 2 5 2 2 2 2" xfId="38069"/>
    <cellStyle name="40% - Акцент3 2 2 5 2 2 2 2 2" xfId="38070"/>
    <cellStyle name="40% - Акцент3 2 2 5 2 2 2 3" xfId="38071"/>
    <cellStyle name="40% - Акцент3 2 2 5 2 2 2 4" xfId="38072"/>
    <cellStyle name="40% - Акцент3 2 2 5 2 2 2 5" xfId="38073"/>
    <cellStyle name="40% - Акцент3 2 2 5 2 2 2 6" xfId="38074"/>
    <cellStyle name="40% - Акцент3 2 2 5 2 2 2 7" xfId="38075"/>
    <cellStyle name="40% - Акцент3 2 2 5 2 2 3" xfId="38076"/>
    <cellStyle name="40% - Акцент3 2 2 5 2 2 3 2" xfId="38077"/>
    <cellStyle name="40% - Акцент3 2 2 5 2 2 4" xfId="38078"/>
    <cellStyle name="40% - Акцент3 2 2 5 2 2 5" xfId="38079"/>
    <cellStyle name="40% - Акцент3 2 2 5 2 2 6" xfId="38080"/>
    <cellStyle name="40% - Акцент3 2 2 5 2 2 7" xfId="38081"/>
    <cellStyle name="40% - Акцент3 2 2 5 2 2 8" xfId="38082"/>
    <cellStyle name="40% - Акцент3 2 2 5 2 2 9" xfId="38083"/>
    <cellStyle name="40% - Акцент3 2 2 5 2 3" xfId="38084"/>
    <cellStyle name="40% - Акцент3 2 2 5 2 3 2" xfId="38085"/>
    <cellStyle name="40% - Акцент3 2 2 5 2 3 2 2" xfId="38086"/>
    <cellStyle name="40% - Акцент3 2 2 5 2 3 3" xfId="38087"/>
    <cellStyle name="40% - Акцент3 2 2 5 2 3 4" xfId="38088"/>
    <cellStyle name="40% - Акцент3 2 2 5 2 3 5" xfId="38089"/>
    <cellStyle name="40% - Акцент3 2 2 5 2 3 6" xfId="38090"/>
    <cellStyle name="40% - Акцент3 2 2 5 2 3 7" xfId="38091"/>
    <cellStyle name="40% - Акцент3 2 2 5 2 4" xfId="38092"/>
    <cellStyle name="40% - Акцент3 2 2 5 2 4 2" xfId="38093"/>
    <cellStyle name="40% - Акцент3 2 2 5 2 5" xfId="38094"/>
    <cellStyle name="40% - Акцент3 2 2 5 2 6" xfId="38095"/>
    <cellStyle name="40% - Акцент3 2 2 5 2 7" xfId="38096"/>
    <cellStyle name="40% - Акцент3 2 2 5 2 8" xfId="38097"/>
    <cellStyle name="40% - Акцент3 2 2 5 2 9" xfId="38098"/>
    <cellStyle name="40% - Акцент3 2 2 5 3" xfId="38099"/>
    <cellStyle name="40% - Акцент3 2 2 5 3 10" xfId="38100"/>
    <cellStyle name="40% - Акцент3 2 2 5 3 2" xfId="38101"/>
    <cellStyle name="40% - Акцент3 2 2 5 3 2 2" xfId="38102"/>
    <cellStyle name="40% - Акцент3 2 2 5 3 2 2 2" xfId="38103"/>
    <cellStyle name="40% - Акцент3 2 2 5 3 2 2 2 2" xfId="38104"/>
    <cellStyle name="40% - Акцент3 2 2 5 3 2 2 3" xfId="38105"/>
    <cellStyle name="40% - Акцент3 2 2 5 3 2 2 4" xfId="38106"/>
    <cellStyle name="40% - Акцент3 2 2 5 3 2 2 5" xfId="38107"/>
    <cellStyle name="40% - Акцент3 2 2 5 3 2 2 6" xfId="38108"/>
    <cellStyle name="40% - Акцент3 2 2 5 3 2 2 7" xfId="38109"/>
    <cellStyle name="40% - Акцент3 2 2 5 3 2 3" xfId="38110"/>
    <cellStyle name="40% - Акцент3 2 2 5 3 2 3 2" xfId="38111"/>
    <cellStyle name="40% - Акцент3 2 2 5 3 2 4" xfId="38112"/>
    <cellStyle name="40% - Акцент3 2 2 5 3 2 5" xfId="38113"/>
    <cellStyle name="40% - Акцент3 2 2 5 3 2 6" xfId="38114"/>
    <cellStyle name="40% - Акцент3 2 2 5 3 2 7" xfId="38115"/>
    <cellStyle name="40% - Акцент3 2 2 5 3 2 8" xfId="38116"/>
    <cellStyle name="40% - Акцент3 2 2 5 3 2 9" xfId="38117"/>
    <cellStyle name="40% - Акцент3 2 2 5 3 3" xfId="38118"/>
    <cellStyle name="40% - Акцент3 2 2 5 3 3 2" xfId="38119"/>
    <cellStyle name="40% - Акцент3 2 2 5 3 3 2 2" xfId="38120"/>
    <cellStyle name="40% - Акцент3 2 2 5 3 3 3" xfId="38121"/>
    <cellStyle name="40% - Акцент3 2 2 5 3 3 4" xfId="38122"/>
    <cellStyle name="40% - Акцент3 2 2 5 3 3 5" xfId="38123"/>
    <cellStyle name="40% - Акцент3 2 2 5 3 3 6" xfId="38124"/>
    <cellStyle name="40% - Акцент3 2 2 5 3 3 7" xfId="38125"/>
    <cellStyle name="40% - Акцент3 2 2 5 3 4" xfId="38126"/>
    <cellStyle name="40% - Акцент3 2 2 5 3 4 2" xfId="38127"/>
    <cellStyle name="40% - Акцент3 2 2 5 3 5" xfId="38128"/>
    <cellStyle name="40% - Акцент3 2 2 5 3 6" xfId="38129"/>
    <cellStyle name="40% - Акцент3 2 2 5 3 7" xfId="38130"/>
    <cellStyle name="40% - Акцент3 2 2 5 3 8" xfId="38131"/>
    <cellStyle name="40% - Акцент3 2 2 5 3 9" xfId="38132"/>
    <cellStyle name="40% - Акцент3 2 2 5 4" xfId="38133"/>
    <cellStyle name="40% - Акцент3 2 2 5 4 10" xfId="38134"/>
    <cellStyle name="40% - Акцент3 2 2 5 4 2" xfId="38135"/>
    <cellStyle name="40% - Акцент3 2 2 5 4 2 2" xfId="38136"/>
    <cellStyle name="40% - Акцент3 2 2 5 4 2 2 2" xfId="38137"/>
    <cellStyle name="40% - Акцент3 2 2 5 4 2 2 2 2" xfId="38138"/>
    <cellStyle name="40% - Акцент3 2 2 5 4 2 2 3" xfId="38139"/>
    <cellStyle name="40% - Акцент3 2 2 5 4 2 2 4" xfId="38140"/>
    <cellStyle name="40% - Акцент3 2 2 5 4 2 2 5" xfId="38141"/>
    <cellStyle name="40% - Акцент3 2 2 5 4 2 2 6" xfId="38142"/>
    <cellStyle name="40% - Акцент3 2 2 5 4 2 2 7" xfId="38143"/>
    <cellStyle name="40% - Акцент3 2 2 5 4 2 3" xfId="38144"/>
    <cellStyle name="40% - Акцент3 2 2 5 4 2 3 2" xfId="38145"/>
    <cellStyle name="40% - Акцент3 2 2 5 4 2 4" xfId="38146"/>
    <cellStyle name="40% - Акцент3 2 2 5 4 2 5" xfId="38147"/>
    <cellStyle name="40% - Акцент3 2 2 5 4 2 6" xfId="38148"/>
    <cellStyle name="40% - Акцент3 2 2 5 4 2 7" xfId="38149"/>
    <cellStyle name="40% - Акцент3 2 2 5 4 2 8" xfId="38150"/>
    <cellStyle name="40% - Акцент3 2 2 5 4 2 9" xfId="38151"/>
    <cellStyle name="40% - Акцент3 2 2 5 4 3" xfId="38152"/>
    <cellStyle name="40% - Акцент3 2 2 5 4 3 2" xfId="38153"/>
    <cellStyle name="40% - Акцент3 2 2 5 4 3 2 2" xfId="38154"/>
    <cellStyle name="40% - Акцент3 2 2 5 4 3 3" xfId="38155"/>
    <cellStyle name="40% - Акцент3 2 2 5 4 3 4" xfId="38156"/>
    <cellStyle name="40% - Акцент3 2 2 5 4 3 5" xfId="38157"/>
    <cellStyle name="40% - Акцент3 2 2 5 4 3 6" xfId="38158"/>
    <cellStyle name="40% - Акцент3 2 2 5 4 3 7" xfId="38159"/>
    <cellStyle name="40% - Акцент3 2 2 5 4 4" xfId="38160"/>
    <cellStyle name="40% - Акцент3 2 2 5 4 4 2" xfId="38161"/>
    <cellStyle name="40% - Акцент3 2 2 5 4 5" xfId="38162"/>
    <cellStyle name="40% - Акцент3 2 2 5 4 6" xfId="38163"/>
    <cellStyle name="40% - Акцент3 2 2 5 4 7" xfId="38164"/>
    <cellStyle name="40% - Акцент3 2 2 5 4 8" xfId="38165"/>
    <cellStyle name="40% - Акцент3 2 2 5 4 9" xfId="38166"/>
    <cellStyle name="40% - Акцент3 2 2 5 5" xfId="38167"/>
    <cellStyle name="40% - Акцент3 2 2 5 5 2" xfId="38168"/>
    <cellStyle name="40% - Акцент3 2 2 5 5 2 2" xfId="38169"/>
    <cellStyle name="40% - Акцент3 2 2 5 5 2 2 2" xfId="38170"/>
    <cellStyle name="40% - Акцент3 2 2 5 5 2 3" xfId="38171"/>
    <cellStyle name="40% - Акцент3 2 2 5 5 2 4" xfId="38172"/>
    <cellStyle name="40% - Акцент3 2 2 5 5 2 5" xfId="38173"/>
    <cellStyle name="40% - Акцент3 2 2 5 5 2 6" xfId="38174"/>
    <cellStyle name="40% - Акцент3 2 2 5 5 2 7" xfId="38175"/>
    <cellStyle name="40% - Акцент3 2 2 5 5 3" xfId="38176"/>
    <cellStyle name="40% - Акцент3 2 2 5 5 3 2" xfId="38177"/>
    <cellStyle name="40% - Акцент3 2 2 5 5 4" xfId="38178"/>
    <cellStyle name="40% - Акцент3 2 2 5 5 5" xfId="38179"/>
    <cellStyle name="40% - Акцент3 2 2 5 5 6" xfId="38180"/>
    <cellStyle name="40% - Акцент3 2 2 5 5 7" xfId="38181"/>
    <cellStyle name="40% - Акцент3 2 2 5 5 8" xfId="38182"/>
    <cellStyle name="40% - Акцент3 2 2 5 5 9" xfId="38183"/>
    <cellStyle name="40% - Акцент3 2 2 5 6" xfId="38184"/>
    <cellStyle name="40% - Акцент3 2 2 5 6 2" xfId="38185"/>
    <cellStyle name="40% - Акцент3 2 2 5 6 2 2" xfId="38186"/>
    <cellStyle name="40% - Акцент3 2 2 5 6 2 2 2" xfId="38187"/>
    <cellStyle name="40% - Акцент3 2 2 5 6 2 3" xfId="38188"/>
    <cellStyle name="40% - Акцент3 2 2 5 6 2 4" xfId="38189"/>
    <cellStyle name="40% - Акцент3 2 2 5 6 2 5" xfId="38190"/>
    <cellStyle name="40% - Акцент3 2 2 5 6 2 6" xfId="38191"/>
    <cellStyle name="40% - Акцент3 2 2 5 6 2 7" xfId="38192"/>
    <cellStyle name="40% - Акцент3 2 2 5 6 3" xfId="38193"/>
    <cellStyle name="40% - Акцент3 2 2 5 6 3 2" xfId="38194"/>
    <cellStyle name="40% - Акцент3 2 2 5 6 4" xfId="38195"/>
    <cellStyle name="40% - Акцент3 2 2 5 6 5" xfId="38196"/>
    <cellStyle name="40% - Акцент3 2 2 5 6 6" xfId="38197"/>
    <cellStyle name="40% - Акцент3 2 2 5 6 7" xfId="38198"/>
    <cellStyle name="40% - Акцент3 2 2 5 6 8" xfId="38199"/>
    <cellStyle name="40% - Акцент3 2 2 5 6 9" xfId="38200"/>
    <cellStyle name="40% - Акцент3 2 2 5 7" xfId="38201"/>
    <cellStyle name="40% - Акцент3 2 2 5 7 2" xfId="38202"/>
    <cellStyle name="40% - Акцент3 2 2 5 7 2 2" xfId="38203"/>
    <cellStyle name="40% - Акцент3 2 2 5 7 3" xfId="38204"/>
    <cellStyle name="40% - Акцент3 2 2 5 7 4" xfId="38205"/>
    <cellStyle name="40% - Акцент3 2 2 5 7 5" xfId="38206"/>
    <cellStyle name="40% - Акцент3 2 2 5 7 6" xfId="38207"/>
    <cellStyle name="40% - Акцент3 2 2 5 7 7" xfId="38208"/>
    <cellStyle name="40% - Акцент3 2 2 5 8" xfId="38209"/>
    <cellStyle name="40% - Акцент3 2 2 5 8 2" xfId="38210"/>
    <cellStyle name="40% - Акцент3 2 2 5 9" xfId="38211"/>
    <cellStyle name="40% - Акцент3 2 2 6" xfId="38212"/>
    <cellStyle name="40% - Акцент3 2 2 6 10" xfId="38213"/>
    <cellStyle name="40% - Акцент3 2 2 6 11" xfId="38214"/>
    <cellStyle name="40% - Акцент3 2 2 6 12" xfId="38215"/>
    <cellStyle name="40% - Акцент3 2 2 6 13" xfId="38216"/>
    <cellStyle name="40% - Акцент3 2 2 6 2" xfId="38217"/>
    <cellStyle name="40% - Акцент3 2 2 6 2 10" xfId="38218"/>
    <cellStyle name="40% - Акцент3 2 2 6 2 2" xfId="38219"/>
    <cellStyle name="40% - Акцент3 2 2 6 2 2 2" xfId="38220"/>
    <cellStyle name="40% - Акцент3 2 2 6 2 2 2 2" xfId="38221"/>
    <cellStyle name="40% - Акцент3 2 2 6 2 2 2 2 2" xfId="38222"/>
    <cellStyle name="40% - Акцент3 2 2 6 2 2 2 3" xfId="38223"/>
    <cellStyle name="40% - Акцент3 2 2 6 2 2 2 4" xfId="38224"/>
    <cellStyle name="40% - Акцент3 2 2 6 2 2 2 5" xfId="38225"/>
    <cellStyle name="40% - Акцент3 2 2 6 2 2 2 6" xfId="38226"/>
    <cellStyle name="40% - Акцент3 2 2 6 2 2 2 7" xfId="38227"/>
    <cellStyle name="40% - Акцент3 2 2 6 2 2 3" xfId="38228"/>
    <cellStyle name="40% - Акцент3 2 2 6 2 2 3 2" xfId="38229"/>
    <cellStyle name="40% - Акцент3 2 2 6 2 2 4" xfId="38230"/>
    <cellStyle name="40% - Акцент3 2 2 6 2 2 5" xfId="38231"/>
    <cellStyle name="40% - Акцент3 2 2 6 2 2 6" xfId="38232"/>
    <cellStyle name="40% - Акцент3 2 2 6 2 2 7" xfId="38233"/>
    <cellStyle name="40% - Акцент3 2 2 6 2 2 8" xfId="38234"/>
    <cellStyle name="40% - Акцент3 2 2 6 2 2 9" xfId="38235"/>
    <cellStyle name="40% - Акцент3 2 2 6 2 3" xfId="38236"/>
    <cellStyle name="40% - Акцент3 2 2 6 2 3 2" xfId="38237"/>
    <cellStyle name="40% - Акцент3 2 2 6 2 3 2 2" xfId="38238"/>
    <cellStyle name="40% - Акцент3 2 2 6 2 3 3" xfId="38239"/>
    <cellStyle name="40% - Акцент3 2 2 6 2 3 4" xfId="38240"/>
    <cellStyle name="40% - Акцент3 2 2 6 2 3 5" xfId="38241"/>
    <cellStyle name="40% - Акцент3 2 2 6 2 3 6" xfId="38242"/>
    <cellStyle name="40% - Акцент3 2 2 6 2 3 7" xfId="38243"/>
    <cellStyle name="40% - Акцент3 2 2 6 2 4" xfId="38244"/>
    <cellStyle name="40% - Акцент3 2 2 6 2 4 2" xfId="38245"/>
    <cellStyle name="40% - Акцент3 2 2 6 2 5" xfId="38246"/>
    <cellStyle name="40% - Акцент3 2 2 6 2 6" xfId="38247"/>
    <cellStyle name="40% - Акцент3 2 2 6 2 7" xfId="38248"/>
    <cellStyle name="40% - Акцент3 2 2 6 2 8" xfId="38249"/>
    <cellStyle name="40% - Акцент3 2 2 6 2 9" xfId="38250"/>
    <cellStyle name="40% - Акцент3 2 2 6 3" xfId="38251"/>
    <cellStyle name="40% - Акцент3 2 2 6 3 10" xfId="38252"/>
    <cellStyle name="40% - Акцент3 2 2 6 3 2" xfId="38253"/>
    <cellStyle name="40% - Акцент3 2 2 6 3 2 2" xfId="38254"/>
    <cellStyle name="40% - Акцент3 2 2 6 3 2 2 2" xfId="38255"/>
    <cellStyle name="40% - Акцент3 2 2 6 3 2 2 2 2" xfId="38256"/>
    <cellStyle name="40% - Акцент3 2 2 6 3 2 2 3" xfId="38257"/>
    <cellStyle name="40% - Акцент3 2 2 6 3 2 2 4" xfId="38258"/>
    <cellStyle name="40% - Акцент3 2 2 6 3 2 2 5" xfId="38259"/>
    <cellStyle name="40% - Акцент3 2 2 6 3 2 2 6" xfId="38260"/>
    <cellStyle name="40% - Акцент3 2 2 6 3 2 2 7" xfId="38261"/>
    <cellStyle name="40% - Акцент3 2 2 6 3 2 3" xfId="38262"/>
    <cellStyle name="40% - Акцент3 2 2 6 3 2 3 2" xfId="38263"/>
    <cellStyle name="40% - Акцент3 2 2 6 3 2 4" xfId="38264"/>
    <cellStyle name="40% - Акцент3 2 2 6 3 2 5" xfId="38265"/>
    <cellStyle name="40% - Акцент3 2 2 6 3 2 6" xfId="38266"/>
    <cellStyle name="40% - Акцент3 2 2 6 3 2 7" xfId="38267"/>
    <cellStyle name="40% - Акцент3 2 2 6 3 2 8" xfId="38268"/>
    <cellStyle name="40% - Акцент3 2 2 6 3 2 9" xfId="38269"/>
    <cellStyle name="40% - Акцент3 2 2 6 3 3" xfId="38270"/>
    <cellStyle name="40% - Акцент3 2 2 6 3 3 2" xfId="38271"/>
    <cellStyle name="40% - Акцент3 2 2 6 3 3 2 2" xfId="38272"/>
    <cellStyle name="40% - Акцент3 2 2 6 3 3 3" xfId="38273"/>
    <cellStyle name="40% - Акцент3 2 2 6 3 3 4" xfId="38274"/>
    <cellStyle name="40% - Акцент3 2 2 6 3 3 5" xfId="38275"/>
    <cellStyle name="40% - Акцент3 2 2 6 3 3 6" xfId="38276"/>
    <cellStyle name="40% - Акцент3 2 2 6 3 3 7" xfId="38277"/>
    <cellStyle name="40% - Акцент3 2 2 6 3 4" xfId="38278"/>
    <cellStyle name="40% - Акцент3 2 2 6 3 4 2" xfId="38279"/>
    <cellStyle name="40% - Акцент3 2 2 6 3 5" xfId="38280"/>
    <cellStyle name="40% - Акцент3 2 2 6 3 6" xfId="38281"/>
    <cellStyle name="40% - Акцент3 2 2 6 3 7" xfId="38282"/>
    <cellStyle name="40% - Акцент3 2 2 6 3 8" xfId="38283"/>
    <cellStyle name="40% - Акцент3 2 2 6 3 9" xfId="38284"/>
    <cellStyle name="40% - Акцент3 2 2 6 4" xfId="38285"/>
    <cellStyle name="40% - Акцент3 2 2 6 4 2" xfId="38286"/>
    <cellStyle name="40% - Акцент3 2 2 6 4 2 2" xfId="38287"/>
    <cellStyle name="40% - Акцент3 2 2 6 4 2 2 2" xfId="38288"/>
    <cellStyle name="40% - Акцент3 2 2 6 4 2 3" xfId="38289"/>
    <cellStyle name="40% - Акцент3 2 2 6 4 2 4" xfId="38290"/>
    <cellStyle name="40% - Акцент3 2 2 6 4 2 5" xfId="38291"/>
    <cellStyle name="40% - Акцент3 2 2 6 4 2 6" xfId="38292"/>
    <cellStyle name="40% - Акцент3 2 2 6 4 2 7" xfId="38293"/>
    <cellStyle name="40% - Акцент3 2 2 6 4 3" xfId="38294"/>
    <cellStyle name="40% - Акцент3 2 2 6 4 3 2" xfId="38295"/>
    <cellStyle name="40% - Акцент3 2 2 6 4 4" xfId="38296"/>
    <cellStyle name="40% - Акцент3 2 2 6 4 5" xfId="38297"/>
    <cellStyle name="40% - Акцент3 2 2 6 4 6" xfId="38298"/>
    <cellStyle name="40% - Акцент3 2 2 6 4 7" xfId="38299"/>
    <cellStyle name="40% - Акцент3 2 2 6 4 8" xfId="38300"/>
    <cellStyle name="40% - Акцент3 2 2 6 4 9" xfId="38301"/>
    <cellStyle name="40% - Акцент3 2 2 6 5" xfId="38302"/>
    <cellStyle name="40% - Акцент3 2 2 6 5 2" xfId="38303"/>
    <cellStyle name="40% - Акцент3 2 2 6 5 2 2" xfId="38304"/>
    <cellStyle name="40% - Акцент3 2 2 6 5 2 2 2" xfId="38305"/>
    <cellStyle name="40% - Акцент3 2 2 6 5 2 3" xfId="38306"/>
    <cellStyle name="40% - Акцент3 2 2 6 5 2 4" xfId="38307"/>
    <cellStyle name="40% - Акцент3 2 2 6 5 2 5" xfId="38308"/>
    <cellStyle name="40% - Акцент3 2 2 6 5 2 6" xfId="38309"/>
    <cellStyle name="40% - Акцент3 2 2 6 5 2 7" xfId="38310"/>
    <cellStyle name="40% - Акцент3 2 2 6 5 3" xfId="38311"/>
    <cellStyle name="40% - Акцент3 2 2 6 5 3 2" xfId="38312"/>
    <cellStyle name="40% - Акцент3 2 2 6 5 4" xfId="38313"/>
    <cellStyle name="40% - Акцент3 2 2 6 5 5" xfId="38314"/>
    <cellStyle name="40% - Акцент3 2 2 6 5 6" xfId="38315"/>
    <cellStyle name="40% - Акцент3 2 2 6 5 7" xfId="38316"/>
    <cellStyle name="40% - Акцент3 2 2 6 5 8" xfId="38317"/>
    <cellStyle name="40% - Акцент3 2 2 6 5 9" xfId="38318"/>
    <cellStyle name="40% - Акцент3 2 2 6 6" xfId="38319"/>
    <cellStyle name="40% - Акцент3 2 2 6 6 2" xfId="38320"/>
    <cellStyle name="40% - Акцент3 2 2 6 6 2 2" xfId="38321"/>
    <cellStyle name="40% - Акцент3 2 2 6 6 3" xfId="38322"/>
    <cellStyle name="40% - Акцент3 2 2 6 6 4" xfId="38323"/>
    <cellStyle name="40% - Акцент3 2 2 6 6 5" xfId="38324"/>
    <cellStyle name="40% - Акцент3 2 2 6 6 6" xfId="38325"/>
    <cellStyle name="40% - Акцент3 2 2 6 6 7" xfId="38326"/>
    <cellStyle name="40% - Акцент3 2 2 6 7" xfId="38327"/>
    <cellStyle name="40% - Акцент3 2 2 6 7 2" xfId="38328"/>
    <cellStyle name="40% - Акцент3 2 2 6 8" xfId="38329"/>
    <cellStyle name="40% - Акцент3 2 2 6 9" xfId="38330"/>
    <cellStyle name="40% - Акцент3 2 2 7" xfId="38331"/>
    <cellStyle name="40% - Акцент3 2 2 7 10" xfId="38332"/>
    <cellStyle name="40% - Акцент3 2 2 7 11" xfId="38333"/>
    <cellStyle name="40% - Акцент3 2 2 7 12" xfId="38334"/>
    <cellStyle name="40% - Акцент3 2 2 7 13" xfId="38335"/>
    <cellStyle name="40% - Акцент3 2 2 7 2" xfId="38336"/>
    <cellStyle name="40% - Акцент3 2 2 7 2 10" xfId="38337"/>
    <cellStyle name="40% - Акцент3 2 2 7 2 2" xfId="38338"/>
    <cellStyle name="40% - Акцент3 2 2 7 2 2 2" xfId="38339"/>
    <cellStyle name="40% - Акцент3 2 2 7 2 2 2 2" xfId="38340"/>
    <cellStyle name="40% - Акцент3 2 2 7 2 2 2 2 2" xfId="38341"/>
    <cellStyle name="40% - Акцент3 2 2 7 2 2 2 3" xfId="38342"/>
    <cellStyle name="40% - Акцент3 2 2 7 2 2 2 4" xfId="38343"/>
    <cellStyle name="40% - Акцент3 2 2 7 2 2 2 5" xfId="38344"/>
    <cellStyle name="40% - Акцент3 2 2 7 2 2 2 6" xfId="38345"/>
    <cellStyle name="40% - Акцент3 2 2 7 2 2 2 7" xfId="38346"/>
    <cellStyle name="40% - Акцент3 2 2 7 2 2 3" xfId="38347"/>
    <cellStyle name="40% - Акцент3 2 2 7 2 2 3 2" xfId="38348"/>
    <cellStyle name="40% - Акцент3 2 2 7 2 2 4" xfId="38349"/>
    <cellStyle name="40% - Акцент3 2 2 7 2 2 5" xfId="38350"/>
    <cellStyle name="40% - Акцент3 2 2 7 2 2 6" xfId="38351"/>
    <cellStyle name="40% - Акцент3 2 2 7 2 2 7" xfId="38352"/>
    <cellStyle name="40% - Акцент3 2 2 7 2 2 8" xfId="38353"/>
    <cellStyle name="40% - Акцент3 2 2 7 2 2 9" xfId="38354"/>
    <cellStyle name="40% - Акцент3 2 2 7 2 3" xfId="38355"/>
    <cellStyle name="40% - Акцент3 2 2 7 2 3 2" xfId="38356"/>
    <cellStyle name="40% - Акцент3 2 2 7 2 3 2 2" xfId="38357"/>
    <cellStyle name="40% - Акцент3 2 2 7 2 3 3" xfId="38358"/>
    <cellStyle name="40% - Акцент3 2 2 7 2 3 4" xfId="38359"/>
    <cellStyle name="40% - Акцент3 2 2 7 2 3 5" xfId="38360"/>
    <cellStyle name="40% - Акцент3 2 2 7 2 3 6" xfId="38361"/>
    <cellStyle name="40% - Акцент3 2 2 7 2 3 7" xfId="38362"/>
    <cellStyle name="40% - Акцент3 2 2 7 2 4" xfId="38363"/>
    <cellStyle name="40% - Акцент3 2 2 7 2 4 2" xfId="38364"/>
    <cellStyle name="40% - Акцент3 2 2 7 2 5" xfId="38365"/>
    <cellStyle name="40% - Акцент3 2 2 7 2 6" xfId="38366"/>
    <cellStyle name="40% - Акцент3 2 2 7 2 7" xfId="38367"/>
    <cellStyle name="40% - Акцент3 2 2 7 2 8" xfId="38368"/>
    <cellStyle name="40% - Акцент3 2 2 7 2 9" xfId="38369"/>
    <cellStyle name="40% - Акцент3 2 2 7 3" xfId="38370"/>
    <cellStyle name="40% - Акцент3 2 2 7 3 10" xfId="38371"/>
    <cellStyle name="40% - Акцент3 2 2 7 3 2" xfId="38372"/>
    <cellStyle name="40% - Акцент3 2 2 7 3 2 2" xfId="38373"/>
    <cellStyle name="40% - Акцент3 2 2 7 3 2 2 2" xfId="38374"/>
    <cellStyle name="40% - Акцент3 2 2 7 3 2 2 2 2" xfId="38375"/>
    <cellStyle name="40% - Акцент3 2 2 7 3 2 2 3" xfId="38376"/>
    <cellStyle name="40% - Акцент3 2 2 7 3 2 2 4" xfId="38377"/>
    <cellStyle name="40% - Акцент3 2 2 7 3 2 2 5" xfId="38378"/>
    <cellStyle name="40% - Акцент3 2 2 7 3 2 2 6" xfId="38379"/>
    <cellStyle name="40% - Акцент3 2 2 7 3 2 2 7" xfId="38380"/>
    <cellStyle name="40% - Акцент3 2 2 7 3 2 3" xfId="38381"/>
    <cellStyle name="40% - Акцент3 2 2 7 3 2 3 2" xfId="38382"/>
    <cellStyle name="40% - Акцент3 2 2 7 3 2 4" xfId="38383"/>
    <cellStyle name="40% - Акцент3 2 2 7 3 2 5" xfId="38384"/>
    <cellStyle name="40% - Акцент3 2 2 7 3 2 6" xfId="38385"/>
    <cellStyle name="40% - Акцент3 2 2 7 3 2 7" xfId="38386"/>
    <cellStyle name="40% - Акцент3 2 2 7 3 2 8" xfId="38387"/>
    <cellStyle name="40% - Акцент3 2 2 7 3 2 9" xfId="38388"/>
    <cellStyle name="40% - Акцент3 2 2 7 3 3" xfId="38389"/>
    <cellStyle name="40% - Акцент3 2 2 7 3 3 2" xfId="38390"/>
    <cellStyle name="40% - Акцент3 2 2 7 3 3 2 2" xfId="38391"/>
    <cellStyle name="40% - Акцент3 2 2 7 3 3 3" xfId="38392"/>
    <cellStyle name="40% - Акцент3 2 2 7 3 3 4" xfId="38393"/>
    <cellStyle name="40% - Акцент3 2 2 7 3 3 5" xfId="38394"/>
    <cellStyle name="40% - Акцент3 2 2 7 3 3 6" xfId="38395"/>
    <cellStyle name="40% - Акцент3 2 2 7 3 3 7" xfId="38396"/>
    <cellStyle name="40% - Акцент3 2 2 7 3 4" xfId="38397"/>
    <cellStyle name="40% - Акцент3 2 2 7 3 4 2" xfId="38398"/>
    <cellStyle name="40% - Акцент3 2 2 7 3 5" xfId="38399"/>
    <cellStyle name="40% - Акцент3 2 2 7 3 6" xfId="38400"/>
    <cellStyle name="40% - Акцент3 2 2 7 3 7" xfId="38401"/>
    <cellStyle name="40% - Акцент3 2 2 7 3 8" xfId="38402"/>
    <cellStyle name="40% - Акцент3 2 2 7 3 9" xfId="38403"/>
    <cellStyle name="40% - Акцент3 2 2 7 4" xfId="38404"/>
    <cellStyle name="40% - Акцент3 2 2 7 4 2" xfId="38405"/>
    <cellStyle name="40% - Акцент3 2 2 7 4 2 2" xfId="38406"/>
    <cellStyle name="40% - Акцент3 2 2 7 4 2 2 2" xfId="38407"/>
    <cellStyle name="40% - Акцент3 2 2 7 4 2 3" xfId="38408"/>
    <cellStyle name="40% - Акцент3 2 2 7 4 2 4" xfId="38409"/>
    <cellStyle name="40% - Акцент3 2 2 7 4 2 5" xfId="38410"/>
    <cellStyle name="40% - Акцент3 2 2 7 4 2 6" xfId="38411"/>
    <cellStyle name="40% - Акцент3 2 2 7 4 2 7" xfId="38412"/>
    <cellStyle name="40% - Акцент3 2 2 7 4 3" xfId="38413"/>
    <cellStyle name="40% - Акцент3 2 2 7 4 3 2" xfId="38414"/>
    <cellStyle name="40% - Акцент3 2 2 7 4 4" xfId="38415"/>
    <cellStyle name="40% - Акцент3 2 2 7 4 5" xfId="38416"/>
    <cellStyle name="40% - Акцент3 2 2 7 4 6" xfId="38417"/>
    <cellStyle name="40% - Акцент3 2 2 7 4 7" xfId="38418"/>
    <cellStyle name="40% - Акцент3 2 2 7 4 8" xfId="38419"/>
    <cellStyle name="40% - Акцент3 2 2 7 4 9" xfId="38420"/>
    <cellStyle name="40% - Акцент3 2 2 7 5" xfId="38421"/>
    <cellStyle name="40% - Акцент3 2 2 7 5 2" xfId="38422"/>
    <cellStyle name="40% - Акцент3 2 2 7 5 2 2" xfId="38423"/>
    <cellStyle name="40% - Акцент3 2 2 7 5 2 2 2" xfId="38424"/>
    <cellStyle name="40% - Акцент3 2 2 7 5 2 3" xfId="38425"/>
    <cellStyle name="40% - Акцент3 2 2 7 5 2 4" xfId="38426"/>
    <cellStyle name="40% - Акцент3 2 2 7 5 2 5" xfId="38427"/>
    <cellStyle name="40% - Акцент3 2 2 7 5 2 6" xfId="38428"/>
    <cellStyle name="40% - Акцент3 2 2 7 5 2 7" xfId="38429"/>
    <cellStyle name="40% - Акцент3 2 2 7 5 3" xfId="38430"/>
    <cellStyle name="40% - Акцент3 2 2 7 5 3 2" xfId="38431"/>
    <cellStyle name="40% - Акцент3 2 2 7 5 4" xfId="38432"/>
    <cellStyle name="40% - Акцент3 2 2 7 5 5" xfId="38433"/>
    <cellStyle name="40% - Акцент3 2 2 7 5 6" xfId="38434"/>
    <cellStyle name="40% - Акцент3 2 2 7 5 7" xfId="38435"/>
    <cellStyle name="40% - Акцент3 2 2 7 5 8" xfId="38436"/>
    <cellStyle name="40% - Акцент3 2 2 7 5 9" xfId="38437"/>
    <cellStyle name="40% - Акцент3 2 2 7 6" xfId="38438"/>
    <cellStyle name="40% - Акцент3 2 2 7 6 2" xfId="38439"/>
    <cellStyle name="40% - Акцент3 2 2 7 6 2 2" xfId="38440"/>
    <cellStyle name="40% - Акцент3 2 2 7 6 3" xfId="38441"/>
    <cellStyle name="40% - Акцент3 2 2 7 6 4" xfId="38442"/>
    <cellStyle name="40% - Акцент3 2 2 7 6 5" xfId="38443"/>
    <cellStyle name="40% - Акцент3 2 2 7 6 6" xfId="38444"/>
    <cellStyle name="40% - Акцент3 2 2 7 6 7" xfId="38445"/>
    <cellStyle name="40% - Акцент3 2 2 7 7" xfId="38446"/>
    <cellStyle name="40% - Акцент3 2 2 7 7 2" xfId="38447"/>
    <cellStyle name="40% - Акцент3 2 2 7 8" xfId="38448"/>
    <cellStyle name="40% - Акцент3 2 2 7 9" xfId="38449"/>
    <cellStyle name="40% - Акцент3 2 2 8" xfId="38450"/>
    <cellStyle name="40% - Акцент3 2 2 8 10" xfId="38451"/>
    <cellStyle name="40% - Акцент3 2 2 8 2" xfId="38452"/>
    <cellStyle name="40% - Акцент3 2 2 8 2 2" xfId="38453"/>
    <cellStyle name="40% - Акцент3 2 2 8 2 2 2" xfId="38454"/>
    <cellStyle name="40% - Акцент3 2 2 8 2 2 2 2" xfId="38455"/>
    <cellStyle name="40% - Акцент3 2 2 8 2 2 3" xfId="38456"/>
    <cellStyle name="40% - Акцент3 2 2 8 2 2 4" xfId="38457"/>
    <cellStyle name="40% - Акцент3 2 2 8 2 2 5" xfId="38458"/>
    <cellStyle name="40% - Акцент3 2 2 8 2 2 6" xfId="38459"/>
    <cellStyle name="40% - Акцент3 2 2 8 2 2 7" xfId="38460"/>
    <cellStyle name="40% - Акцент3 2 2 8 2 3" xfId="38461"/>
    <cellStyle name="40% - Акцент3 2 2 8 2 3 2" xfId="38462"/>
    <cellStyle name="40% - Акцент3 2 2 8 2 4" xfId="38463"/>
    <cellStyle name="40% - Акцент3 2 2 8 2 5" xfId="38464"/>
    <cellStyle name="40% - Акцент3 2 2 8 2 6" xfId="38465"/>
    <cellStyle name="40% - Акцент3 2 2 8 2 7" xfId="38466"/>
    <cellStyle name="40% - Акцент3 2 2 8 2 8" xfId="38467"/>
    <cellStyle name="40% - Акцент3 2 2 8 2 9" xfId="38468"/>
    <cellStyle name="40% - Акцент3 2 2 8 3" xfId="38469"/>
    <cellStyle name="40% - Акцент3 2 2 8 3 2" xfId="38470"/>
    <cellStyle name="40% - Акцент3 2 2 8 3 2 2" xfId="38471"/>
    <cellStyle name="40% - Акцент3 2 2 8 3 3" xfId="38472"/>
    <cellStyle name="40% - Акцент3 2 2 8 3 4" xfId="38473"/>
    <cellStyle name="40% - Акцент3 2 2 8 3 5" xfId="38474"/>
    <cellStyle name="40% - Акцент3 2 2 8 3 6" xfId="38475"/>
    <cellStyle name="40% - Акцент3 2 2 8 3 7" xfId="38476"/>
    <cellStyle name="40% - Акцент3 2 2 8 4" xfId="38477"/>
    <cellStyle name="40% - Акцент3 2 2 8 4 2" xfId="38478"/>
    <cellStyle name="40% - Акцент3 2 2 8 5" xfId="38479"/>
    <cellStyle name="40% - Акцент3 2 2 8 6" xfId="38480"/>
    <cellStyle name="40% - Акцент3 2 2 8 7" xfId="38481"/>
    <cellStyle name="40% - Акцент3 2 2 8 8" xfId="38482"/>
    <cellStyle name="40% - Акцент3 2 2 8 9" xfId="38483"/>
    <cellStyle name="40% - Акцент3 2 2 9" xfId="38484"/>
    <cellStyle name="40% - Акцент3 2 2 9 10" xfId="38485"/>
    <cellStyle name="40% - Акцент3 2 2 9 2" xfId="38486"/>
    <cellStyle name="40% - Акцент3 2 2 9 2 2" xfId="38487"/>
    <cellStyle name="40% - Акцент3 2 2 9 2 2 2" xfId="38488"/>
    <cellStyle name="40% - Акцент3 2 2 9 2 2 2 2" xfId="38489"/>
    <cellStyle name="40% - Акцент3 2 2 9 2 2 3" xfId="38490"/>
    <cellStyle name="40% - Акцент3 2 2 9 2 2 4" xfId="38491"/>
    <cellStyle name="40% - Акцент3 2 2 9 2 2 5" xfId="38492"/>
    <cellStyle name="40% - Акцент3 2 2 9 2 2 6" xfId="38493"/>
    <cellStyle name="40% - Акцент3 2 2 9 2 2 7" xfId="38494"/>
    <cellStyle name="40% - Акцент3 2 2 9 2 3" xfId="38495"/>
    <cellStyle name="40% - Акцент3 2 2 9 2 3 2" xfId="38496"/>
    <cellStyle name="40% - Акцент3 2 2 9 2 4" xfId="38497"/>
    <cellStyle name="40% - Акцент3 2 2 9 2 5" xfId="38498"/>
    <cellStyle name="40% - Акцент3 2 2 9 2 6" xfId="38499"/>
    <cellStyle name="40% - Акцент3 2 2 9 2 7" xfId="38500"/>
    <cellStyle name="40% - Акцент3 2 2 9 2 8" xfId="38501"/>
    <cellStyle name="40% - Акцент3 2 2 9 2 9" xfId="38502"/>
    <cellStyle name="40% - Акцент3 2 2 9 3" xfId="38503"/>
    <cellStyle name="40% - Акцент3 2 2 9 3 2" xfId="38504"/>
    <cellStyle name="40% - Акцент3 2 2 9 3 2 2" xfId="38505"/>
    <cellStyle name="40% - Акцент3 2 2 9 3 3" xfId="38506"/>
    <cellStyle name="40% - Акцент3 2 2 9 3 4" xfId="38507"/>
    <cellStyle name="40% - Акцент3 2 2 9 3 5" xfId="38508"/>
    <cellStyle name="40% - Акцент3 2 2 9 3 6" xfId="38509"/>
    <cellStyle name="40% - Акцент3 2 2 9 3 7" xfId="38510"/>
    <cellStyle name="40% - Акцент3 2 2 9 4" xfId="38511"/>
    <cellStyle name="40% - Акцент3 2 2 9 4 2" xfId="38512"/>
    <cellStyle name="40% - Акцент3 2 2 9 5" xfId="38513"/>
    <cellStyle name="40% - Акцент3 2 2 9 6" xfId="38514"/>
    <cellStyle name="40% - Акцент3 2 2 9 7" xfId="38515"/>
    <cellStyle name="40% - Акцент3 2 2 9 8" xfId="38516"/>
    <cellStyle name="40% - Акцент3 2 2 9 9" xfId="38517"/>
    <cellStyle name="40% - Акцент3 2 20" xfId="38518"/>
    <cellStyle name="40% - Акцент3 2 21" xfId="38519"/>
    <cellStyle name="40% - Акцент3 2 22" xfId="38520"/>
    <cellStyle name="40% - Акцент3 2 23" xfId="38521"/>
    <cellStyle name="40% - Акцент3 2 24" xfId="38522"/>
    <cellStyle name="40% - Акцент3 2 3" xfId="38523"/>
    <cellStyle name="40% - Акцент3 2 3 10" xfId="38524"/>
    <cellStyle name="40% - Акцент3 2 3 10 2" xfId="38525"/>
    <cellStyle name="40% - Акцент3 2 3 10 2 2" xfId="38526"/>
    <cellStyle name="40% - Акцент3 2 3 10 2 2 2" xfId="38527"/>
    <cellStyle name="40% - Акцент3 2 3 10 2 3" xfId="38528"/>
    <cellStyle name="40% - Акцент3 2 3 10 2 4" xfId="38529"/>
    <cellStyle name="40% - Акцент3 2 3 10 2 5" xfId="38530"/>
    <cellStyle name="40% - Акцент3 2 3 10 2 6" xfId="38531"/>
    <cellStyle name="40% - Акцент3 2 3 10 2 7" xfId="38532"/>
    <cellStyle name="40% - Акцент3 2 3 10 3" xfId="38533"/>
    <cellStyle name="40% - Акцент3 2 3 10 3 2" xfId="38534"/>
    <cellStyle name="40% - Акцент3 2 3 10 4" xfId="38535"/>
    <cellStyle name="40% - Акцент3 2 3 10 5" xfId="38536"/>
    <cellStyle name="40% - Акцент3 2 3 10 6" xfId="38537"/>
    <cellStyle name="40% - Акцент3 2 3 10 7" xfId="38538"/>
    <cellStyle name="40% - Акцент3 2 3 10 8" xfId="38539"/>
    <cellStyle name="40% - Акцент3 2 3 10 9" xfId="38540"/>
    <cellStyle name="40% - Акцент3 2 3 11" xfId="38541"/>
    <cellStyle name="40% - Акцент3 2 3 11 2" xfId="38542"/>
    <cellStyle name="40% - Акцент3 2 3 11 2 2" xfId="38543"/>
    <cellStyle name="40% - Акцент3 2 3 11 2 2 2" xfId="38544"/>
    <cellStyle name="40% - Акцент3 2 3 11 2 3" xfId="38545"/>
    <cellStyle name="40% - Акцент3 2 3 11 2 4" xfId="38546"/>
    <cellStyle name="40% - Акцент3 2 3 11 2 5" xfId="38547"/>
    <cellStyle name="40% - Акцент3 2 3 11 2 6" xfId="38548"/>
    <cellStyle name="40% - Акцент3 2 3 11 2 7" xfId="38549"/>
    <cellStyle name="40% - Акцент3 2 3 11 3" xfId="38550"/>
    <cellStyle name="40% - Акцент3 2 3 11 3 2" xfId="38551"/>
    <cellStyle name="40% - Акцент3 2 3 11 4" xfId="38552"/>
    <cellStyle name="40% - Акцент3 2 3 11 5" xfId="38553"/>
    <cellStyle name="40% - Акцент3 2 3 11 6" xfId="38554"/>
    <cellStyle name="40% - Акцент3 2 3 11 7" xfId="38555"/>
    <cellStyle name="40% - Акцент3 2 3 11 8" xfId="38556"/>
    <cellStyle name="40% - Акцент3 2 3 11 9" xfId="38557"/>
    <cellStyle name="40% - Акцент3 2 3 12" xfId="38558"/>
    <cellStyle name="40% - Акцент3 2 3 12 2" xfId="38559"/>
    <cellStyle name="40% - Акцент3 2 3 12 2 2" xfId="38560"/>
    <cellStyle name="40% - Акцент3 2 3 12 2 3" xfId="38561"/>
    <cellStyle name="40% - Акцент3 2 3 12 3" xfId="38562"/>
    <cellStyle name="40% - Акцент3 2 3 12 4" xfId="38563"/>
    <cellStyle name="40% - Акцент3 2 3 12 5" xfId="38564"/>
    <cellStyle name="40% - Акцент3 2 3 12 6" xfId="38565"/>
    <cellStyle name="40% - Акцент3 2 3 12 7" xfId="38566"/>
    <cellStyle name="40% - Акцент3 2 3 13" xfId="38567"/>
    <cellStyle name="40% - Акцент3 2 3 13 2" xfId="38568"/>
    <cellStyle name="40% - Акцент3 2 3 13 2 2" xfId="38569"/>
    <cellStyle name="40% - Акцент3 2 3 13 2 3" xfId="38570"/>
    <cellStyle name="40% - Акцент3 2 3 13 3" xfId="38571"/>
    <cellStyle name="40% - Акцент3 2 3 13 4" xfId="38572"/>
    <cellStyle name="40% - Акцент3 2 3 13 5" xfId="38573"/>
    <cellStyle name="40% - Акцент3 2 3 13 6" xfId="38574"/>
    <cellStyle name="40% - Акцент3 2 3 13 7" xfId="38575"/>
    <cellStyle name="40% - Акцент3 2 3 14" xfId="38576"/>
    <cellStyle name="40% - Акцент3 2 3 14 2" xfId="38577"/>
    <cellStyle name="40% - Акцент3 2 3 14 3" xfId="38578"/>
    <cellStyle name="40% - Акцент3 2 3 15" xfId="38579"/>
    <cellStyle name="40% - Акцент3 2 3 16" xfId="38580"/>
    <cellStyle name="40% - Акцент3 2 3 17" xfId="38581"/>
    <cellStyle name="40% - Акцент3 2 3 18" xfId="38582"/>
    <cellStyle name="40% - Акцент3 2 3 19" xfId="38583"/>
    <cellStyle name="40% - Акцент3 2 3 2" xfId="38584"/>
    <cellStyle name="40% - Акцент3 2 3 2 10" xfId="38585"/>
    <cellStyle name="40% - Акцент3 2 3 2 10 2" xfId="38586"/>
    <cellStyle name="40% - Акцент3 2 3 2 10 3" xfId="38587"/>
    <cellStyle name="40% - Акцент3 2 3 2 11" xfId="38588"/>
    <cellStyle name="40% - Акцент3 2 3 2 12" xfId="38589"/>
    <cellStyle name="40% - Акцент3 2 3 2 13" xfId="38590"/>
    <cellStyle name="40% - Акцент3 2 3 2 14" xfId="38591"/>
    <cellStyle name="40% - Акцент3 2 3 2 15" xfId="38592"/>
    <cellStyle name="40% - Акцент3 2 3 2 16" xfId="38593"/>
    <cellStyle name="40% - Акцент3 2 3 2 2" xfId="38594"/>
    <cellStyle name="40% - Акцент3 2 3 2 2 10" xfId="38595"/>
    <cellStyle name="40% - Акцент3 2 3 2 2 11" xfId="38596"/>
    <cellStyle name="40% - Акцент3 2 3 2 2 12" xfId="38597"/>
    <cellStyle name="40% - Акцент3 2 3 2 2 13" xfId="38598"/>
    <cellStyle name="40% - Акцент3 2 3 2 2 2" xfId="38599"/>
    <cellStyle name="40% - Акцент3 2 3 2 2 2 10" xfId="38600"/>
    <cellStyle name="40% - Акцент3 2 3 2 2 2 2" xfId="38601"/>
    <cellStyle name="40% - Акцент3 2 3 2 2 2 2 2" xfId="38602"/>
    <cellStyle name="40% - Акцент3 2 3 2 2 2 2 2 2" xfId="38603"/>
    <cellStyle name="40% - Акцент3 2 3 2 2 2 2 2 2 2" xfId="38604"/>
    <cellStyle name="40% - Акцент3 2 3 2 2 2 2 2 3" xfId="38605"/>
    <cellStyle name="40% - Акцент3 2 3 2 2 2 2 2 4" xfId="38606"/>
    <cellStyle name="40% - Акцент3 2 3 2 2 2 2 2 5" xfId="38607"/>
    <cellStyle name="40% - Акцент3 2 3 2 2 2 2 2 6" xfId="38608"/>
    <cellStyle name="40% - Акцент3 2 3 2 2 2 2 2 7" xfId="38609"/>
    <cellStyle name="40% - Акцент3 2 3 2 2 2 2 3" xfId="38610"/>
    <cellStyle name="40% - Акцент3 2 3 2 2 2 2 3 2" xfId="38611"/>
    <cellStyle name="40% - Акцент3 2 3 2 2 2 2 4" xfId="38612"/>
    <cellStyle name="40% - Акцент3 2 3 2 2 2 2 5" xfId="38613"/>
    <cellStyle name="40% - Акцент3 2 3 2 2 2 2 6" xfId="38614"/>
    <cellStyle name="40% - Акцент3 2 3 2 2 2 2 7" xfId="38615"/>
    <cellStyle name="40% - Акцент3 2 3 2 2 2 2 8" xfId="38616"/>
    <cellStyle name="40% - Акцент3 2 3 2 2 2 2 9" xfId="38617"/>
    <cellStyle name="40% - Акцент3 2 3 2 2 2 3" xfId="38618"/>
    <cellStyle name="40% - Акцент3 2 3 2 2 2 3 2" xfId="38619"/>
    <cellStyle name="40% - Акцент3 2 3 2 2 2 3 2 2" xfId="38620"/>
    <cellStyle name="40% - Акцент3 2 3 2 2 2 3 3" xfId="38621"/>
    <cellStyle name="40% - Акцент3 2 3 2 2 2 3 4" xfId="38622"/>
    <cellStyle name="40% - Акцент3 2 3 2 2 2 3 5" xfId="38623"/>
    <cellStyle name="40% - Акцент3 2 3 2 2 2 3 6" xfId="38624"/>
    <cellStyle name="40% - Акцент3 2 3 2 2 2 3 7" xfId="38625"/>
    <cellStyle name="40% - Акцент3 2 3 2 2 2 4" xfId="38626"/>
    <cellStyle name="40% - Акцент3 2 3 2 2 2 4 2" xfId="38627"/>
    <cellStyle name="40% - Акцент3 2 3 2 2 2 5" xfId="38628"/>
    <cellStyle name="40% - Акцент3 2 3 2 2 2 6" xfId="38629"/>
    <cellStyle name="40% - Акцент3 2 3 2 2 2 7" xfId="38630"/>
    <cellStyle name="40% - Акцент3 2 3 2 2 2 8" xfId="38631"/>
    <cellStyle name="40% - Акцент3 2 3 2 2 2 9" xfId="38632"/>
    <cellStyle name="40% - Акцент3 2 3 2 2 3" xfId="38633"/>
    <cellStyle name="40% - Акцент3 2 3 2 2 3 10" xfId="38634"/>
    <cellStyle name="40% - Акцент3 2 3 2 2 3 2" xfId="38635"/>
    <cellStyle name="40% - Акцент3 2 3 2 2 3 2 2" xfId="38636"/>
    <cellStyle name="40% - Акцент3 2 3 2 2 3 2 2 2" xfId="38637"/>
    <cellStyle name="40% - Акцент3 2 3 2 2 3 2 2 2 2" xfId="38638"/>
    <cellStyle name="40% - Акцент3 2 3 2 2 3 2 2 3" xfId="38639"/>
    <cellStyle name="40% - Акцент3 2 3 2 2 3 2 2 4" xfId="38640"/>
    <cellStyle name="40% - Акцент3 2 3 2 2 3 2 2 5" xfId="38641"/>
    <cellStyle name="40% - Акцент3 2 3 2 2 3 2 2 6" xfId="38642"/>
    <cellStyle name="40% - Акцент3 2 3 2 2 3 2 2 7" xfId="38643"/>
    <cellStyle name="40% - Акцент3 2 3 2 2 3 2 3" xfId="38644"/>
    <cellStyle name="40% - Акцент3 2 3 2 2 3 2 3 2" xfId="38645"/>
    <cellStyle name="40% - Акцент3 2 3 2 2 3 2 4" xfId="38646"/>
    <cellStyle name="40% - Акцент3 2 3 2 2 3 2 5" xfId="38647"/>
    <cellStyle name="40% - Акцент3 2 3 2 2 3 2 6" xfId="38648"/>
    <cellStyle name="40% - Акцент3 2 3 2 2 3 2 7" xfId="38649"/>
    <cellStyle name="40% - Акцент3 2 3 2 2 3 2 8" xfId="38650"/>
    <cellStyle name="40% - Акцент3 2 3 2 2 3 2 9" xfId="38651"/>
    <cellStyle name="40% - Акцент3 2 3 2 2 3 3" xfId="38652"/>
    <cellStyle name="40% - Акцент3 2 3 2 2 3 3 2" xfId="38653"/>
    <cellStyle name="40% - Акцент3 2 3 2 2 3 3 2 2" xfId="38654"/>
    <cellStyle name="40% - Акцент3 2 3 2 2 3 3 3" xfId="38655"/>
    <cellStyle name="40% - Акцент3 2 3 2 2 3 3 4" xfId="38656"/>
    <cellStyle name="40% - Акцент3 2 3 2 2 3 3 5" xfId="38657"/>
    <cellStyle name="40% - Акцент3 2 3 2 2 3 3 6" xfId="38658"/>
    <cellStyle name="40% - Акцент3 2 3 2 2 3 3 7" xfId="38659"/>
    <cellStyle name="40% - Акцент3 2 3 2 2 3 4" xfId="38660"/>
    <cellStyle name="40% - Акцент3 2 3 2 2 3 4 2" xfId="38661"/>
    <cellStyle name="40% - Акцент3 2 3 2 2 3 5" xfId="38662"/>
    <cellStyle name="40% - Акцент3 2 3 2 2 3 6" xfId="38663"/>
    <cellStyle name="40% - Акцент3 2 3 2 2 3 7" xfId="38664"/>
    <cellStyle name="40% - Акцент3 2 3 2 2 3 8" xfId="38665"/>
    <cellStyle name="40% - Акцент3 2 3 2 2 3 9" xfId="38666"/>
    <cellStyle name="40% - Акцент3 2 3 2 2 4" xfId="38667"/>
    <cellStyle name="40% - Акцент3 2 3 2 2 4 2" xfId="38668"/>
    <cellStyle name="40% - Акцент3 2 3 2 2 4 2 2" xfId="38669"/>
    <cellStyle name="40% - Акцент3 2 3 2 2 4 2 2 2" xfId="38670"/>
    <cellStyle name="40% - Акцент3 2 3 2 2 4 2 3" xfId="38671"/>
    <cellStyle name="40% - Акцент3 2 3 2 2 4 2 4" xfId="38672"/>
    <cellStyle name="40% - Акцент3 2 3 2 2 4 2 5" xfId="38673"/>
    <cellStyle name="40% - Акцент3 2 3 2 2 4 2 6" xfId="38674"/>
    <cellStyle name="40% - Акцент3 2 3 2 2 4 2 7" xfId="38675"/>
    <cellStyle name="40% - Акцент3 2 3 2 2 4 3" xfId="38676"/>
    <cellStyle name="40% - Акцент3 2 3 2 2 4 3 2" xfId="38677"/>
    <cellStyle name="40% - Акцент3 2 3 2 2 4 4" xfId="38678"/>
    <cellStyle name="40% - Акцент3 2 3 2 2 4 5" xfId="38679"/>
    <cellStyle name="40% - Акцент3 2 3 2 2 4 6" xfId="38680"/>
    <cellStyle name="40% - Акцент3 2 3 2 2 4 7" xfId="38681"/>
    <cellStyle name="40% - Акцент3 2 3 2 2 4 8" xfId="38682"/>
    <cellStyle name="40% - Акцент3 2 3 2 2 4 9" xfId="38683"/>
    <cellStyle name="40% - Акцент3 2 3 2 2 5" xfId="38684"/>
    <cellStyle name="40% - Акцент3 2 3 2 2 5 2" xfId="38685"/>
    <cellStyle name="40% - Акцент3 2 3 2 2 5 2 2" xfId="38686"/>
    <cellStyle name="40% - Акцент3 2 3 2 2 5 2 2 2" xfId="38687"/>
    <cellStyle name="40% - Акцент3 2 3 2 2 5 2 3" xfId="38688"/>
    <cellStyle name="40% - Акцент3 2 3 2 2 5 2 4" xfId="38689"/>
    <cellStyle name="40% - Акцент3 2 3 2 2 5 2 5" xfId="38690"/>
    <cellStyle name="40% - Акцент3 2 3 2 2 5 2 6" xfId="38691"/>
    <cellStyle name="40% - Акцент3 2 3 2 2 5 2 7" xfId="38692"/>
    <cellStyle name="40% - Акцент3 2 3 2 2 5 3" xfId="38693"/>
    <cellStyle name="40% - Акцент3 2 3 2 2 5 3 2" xfId="38694"/>
    <cellStyle name="40% - Акцент3 2 3 2 2 5 4" xfId="38695"/>
    <cellStyle name="40% - Акцент3 2 3 2 2 5 5" xfId="38696"/>
    <cellStyle name="40% - Акцент3 2 3 2 2 5 6" xfId="38697"/>
    <cellStyle name="40% - Акцент3 2 3 2 2 5 7" xfId="38698"/>
    <cellStyle name="40% - Акцент3 2 3 2 2 5 8" xfId="38699"/>
    <cellStyle name="40% - Акцент3 2 3 2 2 5 9" xfId="38700"/>
    <cellStyle name="40% - Акцент3 2 3 2 2 6" xfId="38701"/>
    <cellStyle name="40% - Акцент3 2 3 2 2 6 2" xfId="38702"/>
    <cellStyle name="40% - Акцент3 2 3 2 2 6 2 2" xfId="38703"/>
    <cellStyle name="40% - Акцент3 2 3 2 2 6 3" xfId="38704"/>
    <cellStyle name="40% - Акцент3 2 3 2 2 6 4" xfId="38705"/>
    <cellStyle name="40% - Акцент3 2 3 2 2 6 5" xfId="38706"/>
    <cellStyle name="40% - Акцент3 2 3 2 2 6 6" xfId="38707"/>
    <cellStyle name="40% - Акцент3 2 3 2 2 6 7" xfId="38708"/>
    <cellStyle name="40% - Акцент3 2 3 2 2 7" xfId="38709"/>
    <cellStyle name="40% - Акцент3 2 3 2 2 7 2" xfId="38710"/>
    <cellStyle name="40% - Акцент3 2 3 2 2 8" xfId="38711"/>
    <cellStyle name="40% - Акцент3 2 3 2 2 9" xfId="38712"/>
    <cellStyle name="40% - Акцент3 2 3 2 3" xfId="38713"/>
    <cellStyle name="40% - Акцент3 2 3 2 3 10" xfId="38714"/>
    <cellStyle name="40% - Акцент3 2 3 2 3 11" xfId="38715"/>
    <cellStyle name="40% - Акцент3 2 3 2 3 12" xfId="38716"/>
    <cellStyle name="40% - Акцент3 2 3 2 3 13" xfId="38717"/>
    <cellStyle name="40% - Акцент3 2 3 2 3 2" xfId="38718"/>
    <cellStyle name="40% - Акцент3 2 3 2 3 2 10" xfId="38719"/>
    <cellStyle name="40% - Акцент3 2 3 2 3 2 2" xfId="38720"/>
    <cellStyle name="40% - Акцент3 2 3 2 3 2 2 2" xfId="38721"/>
    <cellStyle name="40% - Акцент3 2 3 2 3 2 2 2 2" xfId="38722"/>
    <cellStyle name="40% - Акцент3 2 3 2 3 2 2 2 2 2" xfId="38723"/>
    <cellStyle name="40% - Акцент3 2 3 2 3 2 2 2 3" xfId="38724"/>
    <cellStyle name="40% - Акцент3 2 3 2 3 2 2 2 4" xfId="38725"/>
    <cellStyle name="40% - Акцент3 2 3 2 3 2 2 2 5" xfId="38726"/>
    <cellStyle name="40% - Акцент3 2 3 2 3 2 2 2 6" xfId="38727"/>
    <cellStyle name="40% - Акцент3 2 3 2 3 2 2 2 7" xfId="38728"/>
    <cellStyle name="40% - Акцент3 2 3 2 3 2 2 3" xfId="38729"/>
    <cellStyle name="40% - Акцент3 2 3 2 3 2 2 3 2" xfId="38730"/>
    <cellStyle name="40% - Акцент3 2 3 2 3 2 2 4" xfId="38731"/>
    <cellStyle name="40% - Акцент3 2 3 2 3 2 2 5" xfId="38732"/>
    <cellStyle name="40% - Акцент3 2 3 2 3 2 2 6" xfId="38733"/>
    <cellStyle name="40% - Акцент3 2 3 2 3 2 2 7" xfId="38734"/>
    <cellStyle name="40% - Акцент3 2 3 2 3 2 2 8" xfId="38735"/>
    <cellStyle name="40% - Акцент3 2 3 2 3 2 2 9" xfId="38736"/>
    <cellStyle name="40% - Акцент3 2 3 2 3 2 3" xfId="38737"/>
    <cellStyle name="40% - Акцент3 2 3 2 3 2 3 2" xfId="38738"/>
    <cellStyle name="40% - Акцент3 2 3 2 3 2 3 2 2" xfId="38739"/>
    <cellStyle name="40% - Акцент3 2 3 2 3 2 3 3" xfId="38740"/>
    <cellStyle name="40% - Акцент3 2 3 2 3 2 3 4" xfId="38741"/>
    <cellStyle name="40% - Акцент3 2 3 2 3 2 3 5" xfId="38742"/>
    <cellStyle name="40% - Акцент3 2 3 2 3 2 3 6" xfId="38743"/>
    <cellStyle name="40% - Акцент3 2 3 2 3 2 3 7" xfId="38744"/>
    <cellStyle name="40% - Акцент3 2 3 2 3 2 4" xfId="38745"/>
    <cellStyle name="40% - Акцент3 2 3 2 3 2 4 2" xfId="38746"/>
    <cellStyle name="40% - Акцент3 2 3 2 3 2 5" xfId="38747"/>
    <cellStyle name="40% - Акцент3 2 3 2 3 2 6" xfId="38748"/>
    <cellStyle name="40% - Акцент3 2 3 2 3 2 7" xfId="38749"/>
    <cellStyle name="40% - Акцент3 2 3 2 3 2 8" xfId="38750"/>
    <cellStyle name="40% - Акцент3 2 3 2 3 2 9" xfId="38751"/>
    <cellStyle name="40% - Акцент3 2 3 2 3 3" xfId="38752"/>
    <cellStyle name="40% - Акцент3 2 3 2 3 3 10" xfId="38753"/>
    <cellStyle name="40% - Акцент3 2 3 2 3 3 2" xfId="38754"/>
    <cellStyle name="40% - Акцент3 2 3 2 3 3 2 2" xfId="38755"/>
    <cellStyle name="40% - Акцент3 2 3 2 3 3 2 2 2" xfId="38756"/>
    <cellStyle name="40% - Акцент3 2 3 2 3 3 2 2 2 2" xfId="38757"/>
    <cellStyle name="40% - Акцент3 2 3 2 3 3 2 2 3" xfId="38758"/>
    <cellStyle name="40% - Акцент3 2 3 2 3 3 2 2 4" xfId="38759"/>
    <cellStyle name="40% - Акцент3 2 3 2 3 3 2 2 5" xfId="38760"/>
    <cellStyle name="40% - Акцент3 2 3 2 3 3 2 2 6" xfId="38761"/>
    <cellStyle name="40% - Акцент3 2 3 2 3 3 2 2 7" xfId="38762"/>
    <cellStyle name="40% - Акцент3 2 3 2 3 3 2 3" xfId="38763"/>
    <cellStyle name="40% - Акцент3 2 3 2 3 3 2 3 2" xfId="38764"/>
    <cellStyle name="40% - Акцент3 2 3 2 3 3 2 4" xfId="38765"/>
    <cellStyle name="40% - Акцент3 2 3 2 3 3 2 5" xfId="38766"/>
    <cellStyle name="40% - Акцент3 2 3 2 3 3 2 6" xfId="38767"/>
    <cellStyle name="40% - Акцент3 2 3 2 3 3 2 7" xfId="38768"/>
    <cellStyle name="40% - Акцент3 2 3 2 3 3 2 8" xfId="38769"/>
    <cellStyle name="40% - Акцент3 2 3 2 3 3 2 9" xfId="38770"/>
    <cellStyle name="40% - Акцент3 2 3 2 3 3 3" xfId="38771"/>
    <cellStyle name="40% - Акцент3 2 3 2 3 3 3 2" xfId="38772"/>
    <cellStyle name="40% - Акцент3 2 3 2 3 3 3 2 2" xfId="38773"/>
    <cellStyle name="40% - Акцент3 2 3 2 3 3 3 3" xfId="38774"/>
    <cellStyle name="40% - Акцент3 2 3 2 3 3 3 4" xfId="38775"/>
    <cellStyle name="40% - Акцент3 2 3 2 3 3 3 5" xfId="38776"/>
    <cellStyle name="40% - Акцент3 2 3 2 3 3 3 6" xfId="38777"/>
    <cellStyle name="40% - Акцент3 2 3 2 3 3 3 7" xfId="38778"/>
    <cellStyle name="40% - Акцент3 2 3 2 3 3 4" xfId="38779"/>
    <cellStyle name="40% - Акцент3 2 3 2 3 3 4 2" xfId="38780"/>
    <cellStyle name="40% - Акцент3 2 3 2 3 3 5" xfId="38781"/>
    <cellStyle name="40% - Акцент3 2 3 2 3 3 6" xfId="38782"/>
    <cellStyle name="40% - Акцент3 2 3 2 3 3 7" xfId="38783"/>
    <cellStyle name="40% - Акцент3 2 3 2 3 3 8" xfId="38784"/>
    <cellStyle name="40% - Акцент3 2 3 2 3 3 9" xfId="38785"/>
    <cellStyle name="40% - Акцент3 2 3 2 3 4" xfId="38786"/>
    <cellStyle name="40% - Акцент3 2 3 2 3 4 2" xfId="38787"/>
    <cellStyle name="40% - Акцент3 2 3 2 3 4 2 2" xfId="38788"/>
    <cellStyle name="40% - Акцент3 2 3 2 3 4 2 2 2" xfId="38789"/>
    <cellStyle name="40% - Акцент3 2 3 2 3 4 2 3" xfId="38790"/>
    <cellStyle name="40% - Акцент3 2 3 2 3 4 2 4" xfId="38791"/>
    <cellStyle name="40% - Акцент3 2 3 2 3 4 2 5" xfId="38792"/>
    <cellStyle name="40% - Акцент3 2 3 2 3 4 2 6" xfId="38793"/>
    <cellStyle name="40% - Акцент3 2 3 2 3 4 2 7" xfId="38794"/>
    <cellStyle name="40% - Акцент3 2 3 2 3 4 3" xfId="38795"/>
    <cellStyle name="40% - Акцент3 2 3 2 3 4 3 2" xfId="38796"/>
    <cellStyle name="40% - Акцент3 2 3 2 3 4 4" xfId="38797"/>
    <cellStyle name="40% - Акцент3 2 3 2 3 4 5" xfId="38798"/>
    <cellStyle name="40% - Акцент3 2 3 2 3 4 6" xfId="38799"/>
    <cellStyle name="40% - Акцент3 2 3 2 3 4 7" xfId="38800"/>
    <cellStyle name="40% - Акцент3 2 3 2 3 4 8" xfId="38801"/>
    <cellStyle name="40% - Акцент3 2 3 2 3 4 9" xfId="38802"/>
    <cellStyle name="40% - Акцент3 2 3 2 3 5" xfId="38803"/>
    <cellStyle name="40% - Акцент3 2 3 2 3 5 2" xfId="38804"/>
    <cellStyle name="40% - Акцент3 2 3 2 3 5 2 2" xfId="38805"/>
    <cellStyle name="40% - Акцент3 2 3 2 3 5 2 2 2" xfId="38806"/>
    <cellStyle name="40% - Акцент3 2 3 2 3 5 2 3" xfId="38807"/>
    <cellStyle name="40% - Акцент3 2 3 2 3 5 2 4" xfId="38808"/>
    <cellStyle name="40% - Акцент3 2 3 2 3 5 2 5" xfId="38809"/>
    <cellStyle name="40% - Акцент3 2 3 2 3 5 2 6" xfId="38810"/>
    <cellStyle name="40% - Акцент3 2 3 2 3 5 2 7" xfId="38811"/>
    <cellStyle name="40% - Акцент3 2 3 2 3 5 3" xfId="38812"/>
    <cellStyle name="40% - Акцент3 2 3 2 3 5 3 2" xfId="38813"/>
    <cellStyle name="40% - Акцент3 2 3 2 3 5 4" xfId="38814"/>
    <cellStyle name="40% - Акцент3 2 3 2 3 5 5" xfId="38815"/>
    <cellStyle name="40% - Акцент3 2 3 2 3 5 6" xfId="38816"/>
    <cellStyle name="40% - Акцент3 2 3 2 3 5 7" xfId="38817"/>
    <cellStyle name="40% - Акцент3 2 3 2 3 5 8" xfId="38818"/>
    <cellStyle name="40% - Акцент3 2 3 2 3 5 9" xfId="38819"/>
    <cellStyle name="40% - Акцент3 2 3 2 3 6" xfId="38820"/>
    <cellStyle name="40% - Акцент3 2 3 2 3 6 2" xfId="38821"/>
    <cellStyle name="40% - Акцент3 2 3 2 3 6 2 2" xfId="38822"/>
    <cellStyle name="40% - Акцент3 2 3 2 3 6 3" xfId="38823"/>
    <cellStyle name="40% - Акцент3 2 3 2 3 6 4" xfId="38824"/>
    <cellStyle name="40% - Акцент3 2 3 2 3 6 5" xfId="38825"/>
    <cellStyle name="40% - Акцент3 2 3 2 3 6 6" xfId="38826"/>
    <cellStyle name="40% - Акцент3 2 3 2 3 6 7" xfId="38827"/>
    <cellStyle name="40% - Акцент3 2 3 2 3 7" xfId="38828"/>
    <cellStyle name="40% - Акцент3 2 3 2 3 7 2" xfId="38829"/>
    <cellStyle name="40% - Акцент3 2 3 2 3 8" xfId="38830"/>
    <cellStyle name="40% - Акцент3 2 3 2 3 9" xfId="38831"/>
    <cellStyle name="40% - Акцент3 2 3 2 4" xfId="38832"/>
    <cellStyle name="40% - Акцент3 2 3 2 4 10" xfId="38833"/>
    <cellStyle name="40% - Акцент3 2 3 2 4 2" xfId="38834"/>
    <cellStyle name="40% - Акцент3 2 3 2 4 2 2" xfId="38835"/>
    <cellStyle name="40% - Акцент3 2 3 2 4 2 2 2" xfId="38836"/>
    <cellStyle name="40% - Акцент3 2 3 2 4 2 2 2 2" xfId="38837"/>
    <cellStyle name="40% - Акцент3 2 3 2 4 2 2 3" xfId="38838"/>
    <cellStyle name="40% - Акцент3 2 3 2 4 2 2 4" xfId="38839"/>
    <cellStyle name="40% - Акцент3 2 3 2 4 2 2 5" xfId="38840"/>
    <cellStyle name="40% - Акцент3 2 3 2 4 2 2 6" xfId="38841"/>
    <cellStyle name="40% - Акцент3 2 3 2 4 2 2 7" xfId="38842"/>
    <cellStyle name="40% - Акцент3 2 3 2 4 2 3" xfId="38843"/>
    <cellStyle name="40% - Акцент3 2 3 2 4 2 3 2" xfId="38844"/>
    <cellStyle name="40% - Акцент3 2 3 2 4 2 4" xfId="38845"/>
    <cellStyle name="40% - Акцент3 2 3 2 4 2 5" xfId="38846"/>
    <cellStyle name="40% - Акцент3 2 3 2 4 2 6" xfId="38847"/>
    <cellStyle name="40% - Акцент3 2 3 2 4 2 7" xfId="38848"/>
    <cellStyle name="40% - Акцент3 2 3 2 4 2 8" xfId="38849"/>
    <cellStyle name="40% - Акцент3 2 3 2 4 2 9" xfId="38850"/>
    <cellStyle name="40% - Акцент3 2 3 2 4 3" xfId="38851"/>
    <cellStyle name="40% - Акцент3 2 3 2 4 3 2" xfId="38852"/>
    <cellStyle name="40% - Акцент3 2 3 2 4 3 2 2" xfId="38853"/>
    <cellStyle name="40% - Акцент3 2 3 2 4 3 3" xfId="38854"/>
    <cellStyle name="40% - Акцент3 2 3 2 4 3 4" xfId="38855"/>
    <cellStyle name="40% - Акцент3 2 3 2 4 3 5" xfId="38856"/>
    <cellStyle name="40% - Акцент3 2 3 2 4 3 6" xfId="38857"/>
    <cellStyle name="40% - Акцент3 2 3 2 4 3 7" xfId="38858"/>
    <cellStyle name="40% - Акцент3 2 3 2 4 4" xfId="38859"/>
    <cellStyle name="40% - Акцент3 2 3 2 4 4 2" xfId="38860"/>
    <cellStyle name="40% - Акцент3 2 3 2 4 5" xfId="38861"/>
    <cellStyle name="40% - Акцент3 2 3 2 4 6" xfId="38862"/>
    <cellStyle name="40% - Акцент3 2 3 2 4 7" xfId="38863"/>
    <cellStyle name="40% - Акцент3 2 3 2 4 8" xfId="38864"/>
    <cellStyle name="40% - Акцент3 2 3 2 4 9" xfId="38865"/>
    <cellStyle name="40% - Акцент3 2 3 2 5" xfId="38866"/>
    <cellStyle name="40% - Акцент3 2 3 2 5 10" xfId="38867"/>
    <cellStyle name="40% - Акцент3 2 3 2 5 2" xfId="38868"/>
    <cellStyle name="40% - Акцент3 2 3 2 5 2 2" xfId="38869"/>
    <cellStyle name="40% - Акцент3 2 3 2 5 2 2 2" xfId="38870"/>
    <cellStyle name="40% - Акцент3 2 3 2 5 2 2 2 2" xfId="38871"/>
    <cellStyle name="40% - Акцент3 2 3 2 5 2 2 3" xfId="38872"/>
    <cellStyle name="40% - Акцент3 2 3 2 5 2 2 4" xfId="38873"/>
    <cellStyle name="40% - Акцент3 2 3 2 5 2 2 5" xfId="38874"/>
    <cellStyle name="40% - Акцент3 2 3 2 5 2 2 6" xfId="38875"/>
    <cellStyle name="40% - Акцент3 2 3 2 5 2 2 7" xfId="38876"/>
    <cellStyle name="40% - Акцент3 2 3 2 5 2 3" xfId="38877"/>
    <cellStyle name="40% - Акцент3 2 3 2 5 2 3 2" xfId="38878"/>
    <cellStyle name="40% - Акцент3 2 3 2 5 2 4" xfId="38879"/>
    <cellStyle name="40% - Акцент3 2 3 2 5 2 5" xfId="38880"/>
    <cellStyle name="40% - Акцент3 2 3 2 5 2 6" xfId="38881"/>
    <cellStyle name="40% - Акцент3 2 3 2 5 2 7" xfId="38882"/>
    <cellStyle name="40% - Акцент3 2 3 2 5 2 8" xfId="38883"/>
    <cellStyle name="40% - Акцент3 2 3 2 5 2 9" xfId="38884"/>
    <cellStyle name="40% - Акцент3 2 3 2 5 3" xfId="38885"/>
    <cellStyle name="40% - Акцент3 2 3 2 5 3 2" xfId="38886"/>
    <cellStyle name="40% - Акцент3 2 3 2 5 3 2 2" xfId="38887"/>
    <cellStyle name="40% - Акцент3 2 3 2 5 3 3" xfId="38888"/>
    <cellStyle name="40% - Акцент3 2 3 2 5 3 4" xfId="38889"/>
    <cellStyle name="40% - Акцент3 2 3 2 5 3 5" xfId="38890"/>
    <cellStyle name="40% - Акцент3 2 3 2 5 3 6" xfId="38891"/>
    <cellStyle name="40% - Акцент3 2 3 2 5 3 7" xfId="38892"/>
    <cellStyle name="40% - Акцент3 2 3 2 5 4" xfId="38893"/>
    <cellStyle name="40% - Акцент3 2 3 2 5 4 2" xfId="38894"/>
    <cellStyle name="40% - Акцент3 2 3 2 5 5" xfId="38895"/>
    <cellStyle name="40% - Акцент3 2 3 2 5 6" xfId="38896"/>
    <cellStyle name="40% - Акцент3 2 3 2 5 7" xfId="38897"/>
    <cellStyle name="40% - Акцент3 2 3 2 5 8" xfId="38898"/>
    <cellStyle name="40% - Акцент3 2 3 2 5 9" xfId="38899"/>
    <cellStyle name="40% - Акцент3 2 3 2 6" xfId="38900"/>
    <cellStyle name="40% - Акцент3 2 3 2 6 2" xfId="38901"/>
    <cellStyle name="40% - Акцент3 2 3 2 6 2 2" xfId="38902"/>
    <cellStyle name="40% - Акцент3 2 3 2 6 2 2 2" xfId="38903"/>
    <cellStyle name="40% - Акцент3 2 3 2 6 2 3" xfId="38904"/>
    <cellStyle name="40% - Акцент3 2 3 2 6 2 4" xfId="38905"/>
    <cellStyle name="40% - Акцент3 2 3 2 6 2 5" xfId="38906"/>
    <cellStyle name="40% - Акцент3 2 3 2 6 2 6" xfId="38907"/>
    <cellStyle name="40% - Акцент3 2 3 2 6 2 7" xfId="38908"/>
    <cellStyle name="40% - Акцент3 2 3 2 6 3" xfId="38909"/>
    <cellStyle name="40% - Акцент3 2 3 2 6 3 2" xfId="38910"/>
    <cellStyle name="40% - Акцент3 2 3 2 6 4" xfId="38911"/>
    <cellStyle name="40% - Акцент3 2 3 2 6 5" xfId="38912"/>
    <cellStyle name="40% - Акцент3 2 3 2 6 6" xfId="38913"/>
    <cellStyle name="40% - Акцент3 2 3 2 6 7" xfId="38914"/>
    <cellStyle name="40% - Акцент3 2 3 2 6 8" xfId="38915"/>
    <cellStyle name="40% - Акцент3 2 3 2 6 9" xfId="38916"/>
    <cellStyle name="40% - Акцент3 2 3 2 7" xfId="38917"/>
    <cellStyle name="40% - Акцент3 2 3 2 7 2" xfId="38918"/>
    <cellStyle name="40% - Акцент3 2 3 2 7 2 2" xfId="38919"/>
    <cellStyle name="40% - Акцент3 2 3 2 7 2 2 2" xfId="38920"/>
    <cellStyle name="40% - Акцент3 2 3 2 7 2 3" xfId="38921"/>
    <cellStyle name="40% - Акцент3 2 3 2 7 2 4" xfId="38922"/>
    <cellStyle name="40% - Акцент3 2 3 2 7 2 5" xfId="38923"/>
    <cellStyle name="40% - Акцент3 2 3 2 7 2 6" xfId="38924"/>
    <cellStyle name="40% - Акцент3 2 3 2 7 2 7" xfId="38925"/>
    <cellStyle name="40% - Акцент3 2 3 2 7 3" xfId="38926"/>
    <cellStyle name="40% - Акцент3 2 3 2 7 3 2" xfId="38927"/>
    <cellStyle name="40% - Акцент3 2 3 2 7 4" xfId="38928"/>
    <cellStyle name="40% - Акцент3 2 3 2 7 5" xfId="38929"/>
    <cellStyle name="40% - Акцент3 2 3 2 7 6" xfId="38930"/>
    <cellStyle name="40% - Акцент3 2 3 2 7 7" xfId="38931"/>
    <cellStyle name="40% - Акцент3 2 3 2 7 8" xfId="38932"/>
    <cellStyle name="40% - Акцент3 2 3 2 7 9" xfId="38933"/>
    <cellStyle name="40% - Акцент3 2 3 2 8" xfId="38934"/>
    <cellStyle name="40% - Акцент3 2 3 2 8 2" xfId="38935"/>
    <cellStyle name="40% - Акцент3 2 3 2 8 2 2" xfId="38936"/>
    <cellStyle name="40% - Акцент3 2 3 2 8 2 3" xfId="38937"/>
    <cellStyle name="40% - Акцент3 2 3 2 8 3" xfId="38938"/>
    <cellStyle name="40% - Акцент3 2 3 2 8 4" xfId="38939"/>
    <cellStyle name="40% - Акцент3 2 3 2 8 5" xfId="38940"/>
    <cellStyle name="40% - Акцент3 2 3 2 8 6" xfId="38941"/>
    <cellStyle name="40% - Акцент3 2 3 2 8 7" xfId="38942"/>
    <cellStyle name="40% - Акцент3 2 3 2 9" xfId="38943"/>
    <cellStyle name="40% - Акцент3 2 3 2 9 2" xfId="38944"/>
    <cellStyle name="40% - Акцент3 2 3 2 9 2 2" xfId="38945"/>
    <cellStyle name="40% - Акцент3 2 3 2 9 2 3" xfId="38946"/>
    <cellStyle name="40% - Акцент3 2 3 2 9 3" xfId="38947"/>
    <cellStyle name="40% - Акцент3 2 3 2 9 4" xfId="38948"/>
    <cellStyle name="40% - Акцент3 2 3 2 9 5" xfId="38949"/>
    <cellStyle name="40% - Акцент3 2 3 2 9 6" xfId="38950"/>
    <cellStyle name="40% - Акцент3 2 3 2 9 7" xfId="38951"/>
    <cellStyle name="40% - Акцент3 2 3 20" xfId="38952"/>
    <cellStyle name="40% - Акцент3 2 3 3" xfId="38953"/>
    <cellStyle name="40% - Акцент3 2 3 3 10" xfId="38954"/>
    <cellStyle name="40% - Акцент3 2 3 3 11" xfId="38955"/>
    <cellStyle name="40% - Акцент3 2 3 3 12" xfId="38956"/>
    <cellStyle name="40% - Акцент3 2 3 3 13" xfId="38957"/>
    <cellStyle name="40% - Акцент3 2 3 3 14" xfId="38958"/>
    <cellStyle name="40% - Акцент3 2 3 3 15" xfId="38959"/>
    <cellStyle name="40% - Акцент3 2 3 3 16" xfId="38960"/>
    <cellStyle name="40% - Акцент3 2 3 3 2" xfId="38961"/>
    <cellStyle name="40% - Акцент3 2 3 3 2 10" xfId="38962"/>
    <cellStyle name="40% - Акцент3 2 3 3 2 2" xfId="38963"/>
    <cellStyle name="40% - Акцент3 2 3 3 2 2 2" xfId="38964"/>
    <cellStyle name="40% - Акцент3 2 3 3 2 2 2 2" xfId="38965"/>
    <cellStyle name="40% - Акцент3 2 3 3 2 2 2 2 2" xfId="38966"/>
    <cellStyle name="40% - Акцент3 2 3 3 2 2 2 3" xfId="38967"/>
    <cellStyle name="40% - Акцент3 2 3 3 2 2 2 4" xfId="38968"/>
    <cellStyle name="40% - Акцент3 2 3 3 2 2 2 5" xfId="38969"/>
    <cellStyle name="40% - Акцент3 2 3 3 2 2 2 6" xfId="38970"/>
    <cellStyle name="40% - Акцент3 2 3 3 2 2 2 7" xfId="38971"/>
    <cellStyle name="40% - Акцент3 2 3 3 2 2 3" xfId="38972"/>
    <cellStyle name="40% - Акцент3 2 3 3 2 2 3 2" xfId="38973"/>
    <cellStyle name="40% - Акцент3 2 3 3 2 2 4" xfId="38974"/>
    <cellStyle name="40% - Акцент3 2 3 3 2 2 5" xfId="38975"/>
    <cellStyle name="40% - Акцент3 2 3 3 2 2 6" xfId="38976"/>
    <cellStyle name="40% - Акцент3 2 3 3 2 2 7" xfId="38977"/>
    <cellStyle name="40% - Акцент3 2 3 3 2 2 8" xfId="38978"/>
    <cellStyle name="40% - Акцент3 2 3 3 2 2 9" xfId="38979"/>
    <cellStyle name="40% - Акцент3 2 3 3 2 3" xfId="38980"/>
    <cellStyle name="40% - Акцент3 2 3 3 2 3 2" xfId="38981"/>
    <cellStyle name="40% - Акцент3 2 3 3 2 3 2 2" xfId="38982"/>
    <cellStyle name="40% - Акцент3 2 3 3 2 3 3" xfId="38983"/>
    <cellStyle name="40% - Акцент3 2 3 3 2 3 4" xfId="38984"/>
    <cellStyle name="40% - Акцент3 2 3 3 2 3 5" xfId="38985"/>
    <cellStyle name="40% - Акцент3 2 3 3 2 3 6" xfId="38986"/>
    <cellStyle name="40% - Акцент3 2 3 3 2 3 7" xfId="38987"/>
    <cellStyle name="40% - Акцент3 2 3 3 2 4" xfId="38988"/>
    <cellStyle name="40% - Акцент3 2 3 3 2 4 2" xfId="38989"/>
    <cellStyle name="40% - Акцент3 2 3 3 2 5" xfId="38990"/>
    <cellStyle name="40% - Акцент3 2 3 3 2 6" xfId="38991"/>
    <cellStyle name="40% - Акцент3 2 3 3 2 7" xfId="38992"/>
    <cellStyle name="40% - Акцент3 2 3 3 2 8" xfId="38993"/>
    <cellStyle name="40% - Акцент3 2 3 3 2 9" xfId="38994"/>
    <cellStyle name="40% - Акцент3 2 3 3 3" xfId="38995"/>
    <cellStyle name="40% - Акцент3 2 3 3 3 10" xfId="38996"/>
    <cellStyle name="40% - Акцент3 2 3 3 3 2" xfId="38997"/>
    <cellStyle name="40% - Акцент3 2 3 3 3 2 2" xfId="38998"/>
    <cellStyle name="40% - Акцент3 2 3 3 3 2 2 2" xfId="38999"/>
    <cellStyle name="40% - Акцент3 2 3 3 3 2 2 2 2" xfId="39000"/>
    <cellStyle name="40% - Акцент3 2 3 3 3 2 2 3" xfId="39001"/>
    <cellStyle name="40% - Акцент3 2 3 3 3 2 2 4" xfId="39002"/>
    <cellStyle name="40% - Акцент3 2 3 3 3 2 2 5" xfId="39003"/>
    <cellStyle name="40% - Акцент3 2 3 3 3 2 2 6" xfId="39004"/>
    <cellStyle name="40% - Акцент3 2 3 3 3 2 2 7" xfId="39005"/>
    <cellStyle name="40% - Акцент3 2 3 3 3 2 3" xfId="39006"/>
    <cellStyle name="40% - Акцент3 2 3 3 3 2 3 2" xfId="39007"/>
    <cellStyle name="40% - Акцент3 2 3 3 3 2 4" xfId="39008"/>
    <cellStyle name="40% - Акцент3 2 3 3 3 2 5" xfId="39009"/>
    <cellStyle name="40% - Акцент3 2 3 3 3 2 6" xfId="39010"/>
    <cellStyle name="40% - Акцент3 2 3 3 3 2 7" xfId="39011"/>
    <cellStyle name="40% - Акцент3 2 3 3 3 2 8" xfId="39012"/>
    <cellStyle name="40% - Акцент3 2 3 3 3 2 9" xfId="39013"/>
    <cellStyle name="40% - Акцент3 2 3 3 3 3" xfId="39014"/>
    <cellStyle name="40% - Акцент3 2 3 3 3 3 2" xfId="39015"/>
    <cellStyle name="40% - Акцент3 2 3 3 3 3 2 2" xfId="39016"/>
    <cellStyle name="40% - Акцент3 2 3 3 3 3 3" xfId="39017"/>
    <cellStyle name="40% - Акцент3 2 3 3 3 3 4" xfId="39018"/>
    <cellStyle name="40% - Акцент3 2 3 3 3 3 5" xfId="39019"/>
    <cellStyle name="40% - Акцент3 2 3 3 3 3 6" xfId="39020"/>
    <cellStyle name="40% - Акцент3 2 3 3 3 3 7" xfId="39021"/>
    <cellStyle name="40% - Акцент3 2 3 3 3 4" xfId="39022"/>
    <cellStyle name="40% - Акцент3 2 3 3 3 4 2" xfId="39023"/>
    <cellStyle name="40% - Акцент3 2 3 3 3 5" xfId="39024"/>
    <cellStyle name="40% - Акцент3 2 3 3 3 6" xfId="39025"/>
    <cellStyle name="40% - Акцент3 2 3 3 3 7" xfId="39026"/>
    <cellStyle name="40% - Акцент3 2 3 3 3 8" xfId="39027"/>
    <cellStyle name="40% - Акцент3 2 3 3 3 9" xfId="39028"/>
    <cellStyle name="40% - Акцент3 2 3 3 4" xfId="39029"/>
    <cellStyle name="40% - Акцент3 2 3 3 4 10" xfId="39030"/>
    <cellStyle name="40% - Акцент3 2 3 3 4 2" xfId="39031"/>
    <cellStyle name="40% - Акцент3 2 3 3 4 2 2" xfId="39032"/>
    <cellStyle name="40% - Акцент3 2 3 3 4 2 2 2" xfId="39033"/>
    <cellStyle name="40% - Акцент3 2 3 3 4 2 2 2 2" xfId="39034"/>
    <cellStyle name="40% - Акцент3 2 3 3 4 2 2 3" xfId="39035"/>
    <cellStyle name="40% - Акцент3 2 3 3 4 2 2 4" xfId="39036"/>
    <cellStyle name="40% - Акцент3 2 3 3 4 2 2 5" xfId="39037"/>
    <cellStyle name="40% - Акцент3 2 3 3 4 2 2 6" xfId="39038"/>
    <cellStyle name="40% - Акцент3 2 3 3 4 2 2 7" xfId="39039"/>
    <cellStyle name="40% - Акцент3 2 3 3 4 2 3" xfId="39040"/>
    <cellStyle name="40% - Акцент3 2 3 3 4 2 3 2" xfId="39041"/>
    <cellStyle name="40% - Акцент3 2 3 3 4 2 4" xfId="39042"/>
    <cellStyle name="40% - Акцент3 2 3 3 4 2 5" xfId="39043"/>
    <cellStyle name="40% - Акцент3 2 3 3 4 2 6" xfId="39044"/>
    <cellStyle name="40% - Акцент3 2 3 3 4 2 7" xfId="39045"/>
    <cellStyle name="40% - Акцент3 2 3 3 4 2 8" xfId="39046"/>
    <cellStyle name="40% - Акцент3 2 3 3 4 2 9" xfId="39047"/>
    <cellStyle name="40% - Акцент3 2 3 3 4 3" xfId="39048"/>
    <cellStyle name="40% - Акцент3 2 3 3 4 3 2" xfId="39049"/>
    <cellStyle name="40% - Акцент3 2 3 3 4 3 2 2" xfId="39050"/>
    <cellStyle name="40% - Акцент3 2 3 3 4 3 3" xfId="39051"/>
    <cellStyle name="40% - Акцент3 2 3 3 4 3 4" xfId="39052"/>
    <cellStyle name="40% - Акцент3 2 3 3 4 3 5" xfId="39053"/>
    <cellStyle name="40% - Акцент3 2 3 3 4 3 6" xfId="39054"/>
    <cellStyle name="40% - Акцент3 2 3 3 4 3 7" xfId="39055"/>
    <cellStyle name="40% - Акцент3 2 3 3 4 4" xfId="39056"/>
    <cellStyle name="40% - Акцент3 2 3 3 4 4 2" xfId="39057"/>
    <cellStyle name="40% - Акцент3 2 3 3 4 5" xfId="39058"/>
    <cellStyle name="40% - Акцент3 2 3 3 4 6" xfId="39059"/>
    <cellStyle name="40% - Акцент3 2 3 3 4 7" xfId="39060"/>
    <cellStyle name="40% - Акцент3 2 3 3 4 8" xfId="39061"/>
    <cellStyle name="40% - Акцент3 2 3 3 4 9" xfId="39062"/>
    <cellStyle name="40% - Акцент3 2 3 3 5" xfId="39063"/>
    <cellStyle name="40% - Акцент3 2 3 3 5 2" xfId="39064"/>
    <cellStyle name="40% - Акцент3 2 3 3 5 2 2" xfId="39065"/>
    <cellStyle name="40% - Акцент3 2 3 3 5 2 2 2" xfId="39066"/>
    <cellStyle name="40% - Акцент3 2 3 3 5 2 3" xfId="39067"/>
    <cellStyle name="40% - Акцент3 2 3 3 5 2 4" xfId="39068"/>
    <cellStyle name="40% - Акцент3 2 3 3 5 2 5" xfId="39069"/>
    <cellStyle name="40% - Акцент3 2 3 3 5 2 6" xfId="39070"/>
    <cellStyle name="40% - Акцент3 2 3 3 5 2 7" xfId="39071"/>
    <cellStyle name="40% - Акцент3 2 3 3 5 3" xfId="39072"/>
    <cellStyle name="40% - Акцент3 2 3 3 5 3 2" xfId="39073"/>
    <cellStyle name="40% - Акцент3 2 3 3 5 4" xfId="39074"/>
    <cellStyle name="40% - Акцент3 2 3 3 5 5" xfId="39075"/>
    <cellStyle name="40% - Акцент3 2 3 3 5 6" xfId="39076"/>
    <cellStyle name="40% - Акцент3 2 3 3 5 7" xfId="39077"/>
    <cellStyle name="40% - Акцент3 2 3 3 5 8" xfId="39078"/>
    <cellStyle name="40% - Акцент3 2 3 3 5 9" xfId="39079"/>
    <cellStyle name="40% - Акцент3 2 3 3 6" xfId="39080"/>
    <cellStyle name="40% - Акцент3 2 3 3 6 2" xfId="39081"/>
    <cellStyle name="40% - Акцент3 2 3 3 6 2 2" xfId="39082"/>
    <cellStyle name="40% - Акцент3 2 3 3 6 2 2 2" xfId="39083"/>
    <cellStyle name="40% - Акцент3 2 3 3 6 2 3" xfId="39084"/>
    <cellStyle name="40% - Акцент3 2 3 3 6 2 4" xfId="39085"/>
    <cellStyle name="40% - Акцент3 2 3 3 6 2 5" xfId="39086"/>
    <cellStyle name="40% - Акцент3 2 3 3 6 2 6" xfId="39087"/>
    <cellStyle name="40% - Акцент3 2 3 3 6 2 7" xfId="39088"/>
    <cellStyle name="40% - Акцент3 2 3 3 6 3" xfId="39089"/>
    <cellStyle name="40% - Акцент3 2 3 3 6 3 2" xfId="39090"/>
    <cellStyle name="40% - Акцент3 2 3 3 6 4" xfId="39091"/>
    <cellStyle name="40% - Акцент3 2 3 3 6 5" xfId="39092"/>
    <cellStyle name="40% - Акцент3 2 3 3 6 6" xfId="39093"/>
    <cellStyle name="40% - Акцент3 2 3 3 6 7" xfId="39094"/>
    <cellStyle name="40% - Акцент3 2 3 3 6 8" xfId="39095"/>
    <cellStyle name="40% - Акцент3 2 3 3 6 9" xfId="39096"/>
    <cellStyle name="40% - Акцент3 2 3 3 7" xfId="39097"/>
    <cellStyle name="40% - Акцент3 2 3 3 7 2" xfId="39098"/>
    <cellStyle name="40% - Акцент3 2 3 3 7 2 2" xfId="39099"/>
    <cellStyle name="40% - Акцент3 2 3 3 7 2 3" xfId="39100"/>
    <cellStyle name="40% - Акцент3 2 3 3 7 3" xfId="39101"/>
    <cellStyle name="40% - Акцент3 2 3 3 7 4" xfId="39102"/>
    <cellStyle name="40% - Акцент3 2 3 3 7 5" xfId="39103"/>
    <cellStyle name="40% - Акцент3 2 3 3 7 6" xfId="39104"/>
    <cellStyle name="40% - Акцент3 2 3 3 7 7" xfId="39105"/>
    <cellStyle name="40% - Акцент3 2 3 3 8" xfId="39106"/>
    <cellStyle name="40% - Акцент3 2 3 3 8 2" xfId="39107"/>
    <cellStyle name="40% - Акцент3 2 3 3 8 2 2" xfId="39108"/>
    <cellStyle name="40% - Акцент3 2 3 3 8 3" xfId="39109"/>
    <cellStyle name="40% - Акцент3 2 3 3 8 4" xfId="39110"/>
    <cellStyle name="40% - Акцент3 2 3 3 8 5" xfId="39111"/>
    <cellStyle name="40% - Акцент3 2 3 3 8 6" xfId="39112"/>
    <cellStyle name="40% - Акцент3 2 3 3 8 7" xfId="39113"/>
    <cellStyle name="40% - Акцент3 2 3 3 9" xfId="39114"/>
    <cellStyle name="40% - Акцент3 2 3 3 9 2" xfId="39115"/>
    <cellStyle name="40% - Акцент3 2 3 3 9 3" xfId="39116"/>
    <cellStyle name="40% - Акцент3 2 3 4" xfId="39117"/>
    <cellStyle name="40% - Акцент3 2 3 4 10" xfId="39118"/>
    <cellStyle name="40% - Акцент3 2 3 4 11" xfId="39119"/>
    <cellStyle name="40% - Акцент3 2 3 4 12" xfId="39120"/>
    <cellStyle name="40% - Акцент3 2 3 4 13" xfId="39121"/>
    <cellStyle name="40% - Акцент3 2 3 4 2" xfId="39122"/>
    <cellStyle name="40% - Акцент3 2 3 4 2 10" xfId="39123"/>
    <cellStyle name="40% - Акцент3 2 3 4 2 2" xfId="39124"/>
    <cellStyle name="40% - Акцент3 2 3 4 2 2 2" xfId="39125"/>
    <cellStyle name="40% - Акцент3 2 3 4 2 2 2 2" xfId="39126"/>
    <cellStyle name="40% - Акцент3 2 3 4 2 2 2 2 2" xfId="39127"/>
    <cellStyle name="40% - Акцент3 2 3 4 2 2 2 3" xfId="39128"/>
    <cellStyle name="40% - Акцент3 2 3 4 2 2 2 4" xfId="39129"/>
    <cellStyle name="40% - Акцент3 2 3 4 2 2 2 5" xfId="39130"/>
    <cellStyle name="40% - Акцент3 2 3 4 2 2 2 6" xfId="39131"/>
    <cellStyle name="40% - Акцент3 2 3 4 2 2 2 7" xfId="39132"/>
    <cellStyle name="40% - Акцент3 2 3 4 2 2 3" xfId="39133"/>
    <cellStyle name="40% - Акцент3 2 3 4 2 2 3 2" xfId="39134"/>
    <cellStyle name="40% - Акцент3 2 3 4 2 2 4" xfId="39135"/>
    <cellStyle name="40% - Акцент3 2 3 4 2 2 5" xfId="39136"/>
    <cellStyle name="40% - Акцент3 2 3 4 2 2 6" xfId="39137"/>
    <cellStyle name="40% - Акцент3 2 3 4 2 2 7" xfId="39138"/>
    <cellStyle name="40% - Акцент3 2 3 4 2 2 8" xfId="39139"/>
    <cellStyle name="40% - Акцент3 2 3 4 2 2 9" xfId="39140"/>
    <cellStyle name="40% - Акцент3 2 3 4 2 3" xfId="39141"/>
    <cellStyle name="40% - Акцент3 2 3 4 2 3 2" xfId="39142"/>
    <cellStyle name="40% - Акцент3 2 3 4 2 3 2 2" xfId="39143"/>
    <cellStyle name="40% - Акцент3 2 3 4 2 3 3" xfId="39144"/>
    <cellStyle name="40% - Акцент3 2 3 4 2 3 4" xfId="39145"/>
    <cellStyle name="40% - Акцент3 2 3 4 2 3 5" xfId="39146"/>
    <cellStyle name="40% - Акцент3 2 3 4 2 3 6" xfId="39147"/>
    <cellStyle name="40% - Акцент3 2 3 4 2 3 7" xfId="39148"/>
    <cellStyle name="40% - Акцент3 2 3 4 2 4" xfId="39149"/>
    <cellStyle name="40% - Акцент3 2 3 4 2 4 2" xfId="39150"/>
    <cellStyle name="40% - Акцент3 2 3 4 2 5" xfId="39151"/>
    <cellStyle name="40% - Акцент3 2 3 4 2 6" xfId="39152"/>
    <cellStyle name="40% - Акцент3 2 3 4 2 7" xfId="39153"/>
    <cellStyle name="40% - Акцент3 2 3 4 2 8" xfId="39154"/>
    <cellStyle name="40% - Акцент3 2 3 4 2 9" xfId="39155"/>
    <cellStyle name="40% - Акцент3 2 3 4 3" xfId="39156"/>
    <cellStyle name="40% - Акцент3 2 3 4 3 10" xfId="39157"/>
    <cellStyle name="40% - Акцент3 2 3 4 3 2" xfId="39158"/>
    <cellStyle name="40% - Акцент3 2 3 4 3 2 2" xfId="39159"/>
    <cellStyle name="40% - Акцент3 2 3 4 3 2 2 2" xfId="39160"/>
    <cellStyle name="40% - Акцент3 2 3 4 3 2 2 2 2" xfId="39161"/>
    <cellStyle name="40% - Акцент3 2 3 4 3 2 2 3" xfId="39162"/>
    <cellStyle name="40% - Акцент3 2 3 4 3 2 2 4" xfId="39163"/>
    <cellStyle name="40% - Акцент3 2 3 4 3 2 2 5" xfId="39164"/>
    <cellStyle name="40% - Акцент3 2 3 4 3 2 2 6" xfId="39165"/>
    <cellStyle name="40% - Акцент3 2 3 4 3 2 2 7" xfId="39166"/>
    <cellStyle name="40% - Акцент3 2 3 4 3 2 3" xfId="39167"/>
    <cellStyle name="40% - Акцент3 2 3 4 3 2 3 2" xfId="39168"/>
    <cellStyle name="40% - Акцент3 2 3 4 3 2 4" xfId="39169"/>
    <cellStyle name="40% - Акцент3 2 3 4 3 2 5" xfId="39170"/>
    <cellStyle name="40% - Акцент3 2 3 4 3 2 6" xfId="39171"/>
    <cellStyle name="40% - Акцент3 2 3 4 3 2 7" xfId="39172"/>
    <cellStyle name="40% - Акцент3 2 3 4 3 2 8" xfId="39173"/>
    <cellStyle name="40% - Акцент3 2 3 4 3 2 9" xfId="39174"/>
    <cellStyle name="40% - Акцент3 2 3 4 3 3" xfId="39175"/>
    <cellStyle name="40% - Акцент3 2 3 4 3 3 2" xfId="39176"/>
    <cellStyle name="40% - Акцент3 2 3 4 3 3 2 2" xfId="39177"/>
    <cellStyle name="40% - Акцент3 2 3 4 3 3 3" xfId="39178"/>
    <cellStyle name="40% - Акцент3 2 3 4 3 3 4" xfId="39179"/>
    <cellStyle name="40% - Акцент3 2 3 4 3 3 5" xfId="39180"/>
    <cellStyle name="40% - Акцент3 2 3 4 3 3 6" xfId="39181"/>
    <cellStyle name="40% - Акцент3 2 3 4 3 3 7" xfId="39182"/>
    <cellStyle name="40% - Акцент3 2 3 4 3 4" xfId="39183"/>
    <cellStyle name="40% - Акцент3 2 3 4 3 4 2" xfId="39184"/>
    <cellStyle name="40% - Акцент3 2 3 4 3 5" xfId="39185"/>
    <cellStyle name="40% - Акцент3 2 3 4 3 6" xfId="39186"/>
    <cellStyle name="40% - Акцент3 2 3 4 3 7" xfId="39187"/>
    <cellStyle name="40% - Акцент3 2 3 4 3 8" xfId="39188"/>
    <cellStyle name="40% - Акцент3 2 3 4 3 9" xfId="39189"/>
    <cellStyle name="40% - Акцент3 2 3 4 4" xfId="39190"/>
    <cellStyle name="40% - Акцент3 2 3 4 4 2" xfId="39191"/>
    <cellStyle name="40% - Акцент3 2 3 4 4 2 2" xfId="39192"/>
    <cellStyle name="40% - Акцент3 2 3 4 4 2 2 2" xfId="39193"/>
    <cellStyle name="40% - Акцент3 2 3 4 4 2 3" xfId="39194"/>
    <cellStyle name="40% - Акцент3 2 3 4 4 2 4" xfId="39195"/>
    <cellStyle name="40% - Акцент3 2 3 4 4 2 5" xfId="39196"/>
    <cellStyle name="40% - Акцент3 2 3 4 4 2 6" xfId="39197"/>
    <cellStyle name="40% - Акцент3 2 3 4 4 2 7" xfId="39198"/>
    <cellStyle name="40% - Акцент3 2 3 4 4 3" xfId="39199"/>
    <cellStyle name="40% - Акцент3 2 3 4 4 3 2" xfId="39200"/>
    <cellStyle name="40% - Акцент3 2 3 4 4 4" xfId="39201"/>
    <cellStyle name="40% - Акцент3 2 3 4 4 5" xfId="39202"/>
    <cellStyle name="40% - Акцент3 2 3 4 4 6" xfId="39203"/>
    <cellStyle name="40% - Акцент3 2 3 4 4 7" xfId="39204"/>
    <cellStyle name="40% - Акцент3 2 3 4 4 8" xfId="39205"/>
    <cellStyle name="40% - Акцент3 2 3 4 4 9" xfId="39206"/>
    <cellStyle name="40% - Акцент3 2 3 4 5" xfId="39207"/>
    <cellStyle name="40% - Акцент3 2 3 4 5 2" xfId="39208"/>
    <cellStyle name="40% - Акцент3 2 3 4 5 2 2" xfId="39209"/>
    <cellStyle name="40% - Акцент3 2 3 4 5 2 2 2" xfId="39210"/>
    <cellStyle name="40% - Акцент3 2 3 4 5 2 3" xfId="39211"/>
    <cellStyle name="40% - Акцент3 2 3 4 5 2 4" xfId="39212"/>
    <cellStyle name="40% - Акцент3 2 3 4 5 2 5" xfId="39213"/>
    <cellStyle name="40% - Акцент3 2 3 4 5 2 6" xfId="39214"/>
    <cellStyle name="40% - Акцент3 2 3 4 5 2 7" xfId="39215"/>
    <cellStyle name="40% - Акцент3 2 3 4 5 3" xfId="39216"/>
    <cellStyle name="40% - Акцент3 2 3 4 5 3 2" xfId="39217"/>
    <cellStyle name="40% - Акцент3 2 3 4 5 4" xfId="39218"/>
    <cellStyle name="40% - Акцент3 2 3 4 5 5" xfId="39219"/>
    <cellStyle name="40% - Акцент3 2 3 4 5 6" xfId="39220"/>
    <cellStyle name="40% - Акцент3 2 3 4 5 7" xfId="39221"/>
    <cellStyle name="40% - Акцент3 2 3 4 5 8" xfId="39222"/>
    <cellStyle name="40% - Акцент3 2 3 4 5 9" xfId="39223"/>
    <cellStyle name="40% - Акцент3 2 3 4 6" xfId="39224"/>
    <cellStyle name="40% - Акцент3 2 3 4 6 2" xfId="39225"/>
    <cellStyle name="40% - Акцент3 2 3 4 6 2 2" xfId="39226"/>
    <cellStyle name="40% - Акцент3 2 3 4 6 3" xfId="39227"/>
    <cellStyle name="40% - Акцент3 2 3 4 6 4" xfId="39228"/>
    <cellStyle name="40% - Акцент3 2 3 4 6 5" xfId="39229"/>
    <cellStyle name="40% - Акцент3 2 3 4 6 6" xfId="39230"/>
    <cellStyle name="40% - Акцент3 2 3 4 6 7" xfId="39231"/>
    <cellStyle name="40% - Акцент3 2 3 4 7" xfId="39232"/>
    <cellStyle name="40% - Акцент3 2 3 4 7 2" xfId="39233"/>
    <cellStyle name="40% - Акцент3 2 3 4 8" xfId="39234"/>
    <cellStyle name="40% - Акцент3 2 3 4 9" xfId="39235"/>
    <cellStyle name="40% - Акцент3 2 3 5" xfId="39236"/>
    <cellStyle name="40% - Акцент3 2 3 5 10" xfId="39237"/>
    <cellStyle name="40% - Акцент3 2 3 5 11" xfId="39238"/>
    <cellStyle name="40% - Акцент3 2 3 5 12" xfId="39239"/>
    <cellStyle name="40% - Акцент3 2 3 5 13" xfId="39240"/>
    <cellStyle name="40% - Акцент3 2 3 5 2" xfId="39241"/>
    <cellStyle name="40% - Акцент3 2 3 5 2 10" xfId="39242"/>
    <cellStyle name="40% - Акцент3 2 3 5 2 2" xfId="39243"/>
    <cellStyle name="40% - Акцент3 2 3 5 2 2 2" xfId="39244"/>
    <cellStyle name="40% - Акцент3 2 3 5 2 2 2 2" xfId="39245"/>
    <cellStyle name="40% - Акцент3 2 3 5 2 2 2 2 2" xfId="39246"/>
    <cellStyle name="40% - Акцент3 2 3 5 2 2 2 3" xfId="39247"/>
    <cellStyle name="40% - Акцент3 2 3 5 2 2 2 4" xfId="39248"/>
    <cellStyle name="40% - Акцент3 2 3 5 2 2 2 5" xfId="39249"/>
    <cellStyle name="40% - Акцент3 2 3 5 2 2 2 6" xfId="39250"/>
    <cellStyle name="40% - Акцент3 2 3 5 2 2 2 7" xfId="39251"/>
    <cellStyle name="40% - Акцент3 2 3 5 2 2 3" xfId="39252"/>
    <cellStyle name="40% - Акцент3 2 3 5 2 2 3 2" xfId="39253"/>
    <cellStyle name="40% - Акцент3 2 3 5 2 2 4" xfId="39254"/>
    <cellStyle name="40% - Акцент3 2 3 5 2 2 5" xfId="39255"/>
    <cellStyle name="40% - Акцент3 2 3 5 2 2 6" xfId="39256"/>
    <cellStyle name="40% - Акцент3 2 3 5 2 2 7" xfId="39257"/>
    <cellStyle name="40% - Акцент3 2 3 5 2 2 8" xfId="39258"/>
    <cellStyle name="40% - Акцент3 2 3 5 2 2 9" xfId="39259"/>
    <cellStyle name="40% - Акцент3 2 3 5 2 3" xfId="39260"/>
    <cellStyle name="40% - Акцент3 2 3 5 2 3 2" xfId="39261"/>
    <cellStyle name="40% - Акцент3 2 3 5 2 3 2 2" xfId="39262"/>
    <cellStyle name="40% - Акцент3 2 3 5 2 3 3" xfId="39263"/>
    <cellStyle name="40% - Акцент3 2 3 5 2 3 4" xfId="39264"/>
    <cellStyle name="40% - Акцент3 2 3 5 2 3 5" xfId="39265"/>
    <cellStyle name="40% - Акцент3 2 3 5 2 3 6" xfId="39266"/>
    <cellStyle name="40% - Акцент3 2 3 5 2 3 7" xfId="39267"/>
    <cellStyle name="40% - Акцент3 2 3 5 2 4" xfId="39268"/>
    <cellStyle name="40% - Акцент3 2 3 5 2 4 2" xfId="39269"/>
    <cellStyle name="40% - Акцент3 2 3 5 2 5" xfId="39270"/>
    <cellStyle name="40% - Акцент3 2 3 5 2 6" xfId="39271"/>
    <cellStyle name="40% - Акцент3 2 3 5 2 7" xfId="39272"/>
    <cellStyle name="40% - Акцент3 2 3 5 2 8" xfId="39273"/>
    <cellStyle name="40% - Акцент3 2 3 5 2 9" xfId="39274"/>
    <cellStyle name="40% - Акцент3 2 3 5 3" xfId="39275"/>
    <cellStyle name="40% - Акцент3 2 3 5 3 10" xfId="39276"/>
    <cellStyle name="40% - Акцент3 2 3 5 3 2" xfId="39277"/>
    <cellStyle name="40% - Акцент3 2 3 5 3 2 2" xfId="39278"/>
    <cellStyle name="40% - Акцент3 2 3 5 3 2 2 2" xfId="39279"/>
    <cellStyle name="40% - Акцент3 2 3 5 3 2 2 2 2" xfId="39280"/>
    <cellStyle name="40% - Акцент3 2 3 5 3 2 2 3" xfId="39281"/>
    <cellStyle name="40% - Акцент3 2 3 5 3 2 2 4" xfId="39282"/>
    <cellStyle name="40% - Акцент3 2 3 5 3 2 2 5" xfId="39283"/>
    <cellStyle name="40% - Акцент3 2 3 5 3 2 2 6" xfId="39284"/>
    <cellStyle name="40% - Акцент3 2 3 5 3 2 2 7" xfId="39285"/>
    <cellStyle name="40% - Акцент3 2 3 5 3 2 3" xfId="39286"/>
    <cellStyle name="40% - Акцент3 2 3 5 3 2 3 2" xfId="39287"/>
    <cellStyle name="40% - Акцент3 2 3 5 3 2 4" xfId="39288"/>
    <cellStyle name="40% - Акцент3 2 3 5 3 2 5" xfId="39289"/>
    <cellStyle name="40% - Акцент3 2 3 5 3 2 6" xfId="39290"/>
    <cellStyle name="40% - Акцент3 2 3 5 3 2 7" xfId="39291"/>
    <cellStyle name="40% - Акцент3 2 3 5 3 2 8" xfId="39292"/>
    <cellStyle name="40% - Акцент3 2 3 5 3 2 9" xfId="39293"/>
    <cellStyle name="40% - Акцент3 2 3 5 3 3" xfId="39294"/>
    <cellStyle name="40% - Акцент3 2 3 5 3 3 2" xfId="39295"/>
    <cellStyle name="40% - Акцент3 2 3 5 3 3 2 2" xfId="39296"/>
    <cellStyle name="40% - Акцент3 2 3 5 3 3 3" xfId="39297"/>
    <cellStyle name="40% - Акцент3 2 3 5 3 3 4" xfId="39298"/>
    <cellStyle name="40% - Акцент3 2 3 5 3 3 5" xfId="39299"/>
    <cellStyle name="40% - Акцент3 2 3 5 3 3 6" xfId="39300"/>
    <cellStyle name="40% - Акцент3 2 3 5 3 3 7" xfId="39301"/>
    <cellStyle name="40% - Акцент3 2 3 5 3 4" xfId="39302"/>
    <cellStyle name="40% - Акцент3 2 3 5 3 4 2" xfId="39303"/>
    <cellStyle name="40% - Акцент3 2 3 5 3 5" xfId="39304"/>
    <cellStyle name="40% - Акцент3 2 3 5 3 6" xfId="39305"/>
    <cellStyle name="40% - Акцент3 2 3 5 3 7" xfId="39306"/>
    <cellStyle name="40% - Акцент3 2 3 5 3 8" xfId="39307"/>
    <cellStyle name="40% - Акцент3 2 3 5 3 9" xfId="39308"/>
    <cellStyle name="40% - Акцент3 2 3 5 4" xfId="39309"/>
    <cellStyle name="40% - Акцент3 2 3 5 4 2" xfId="39310"/>
    <cellStyle name="40% - Акцент3 2 3 5 4 2 2" xfId="39311"/>
    <cellStyle name="40% - Акцент3 2 3 5 4 2 2 2" xfId="39312"/>
    <cellStyle name="40% - Акцент3 2 3 5 4 2 3" xfId="39313"/>
    <cellStyle name="40% - Акцент3 2 3 5 4 2 4" xfId="39314"/>
    <cellStyle name="40% - Акцент3 2 3 5 4 2 5" xfId="39315"/>
    <cellStyle name="40% - Акцент3 2 3 5 4 2 6" xfId="39316"/>
    <cellStyle name="40% - Акцент3 2 3 5 4 2 7" xfId="39317"/>
    <cellStyle name="40% - Акцент3 2 3 5 4 3" xfId="39318"/>
    <cellStyle name="40% - Акцент3 2 3 5 4 3 2" xfId="39319"/>
    <cellStyle name="40% - Акцент3 2 3 5 4 4" xfId="39320"/>
    <cellStyle name="40% - Акцент3 2 3 5 4 5" xfId="39321"/>
    <cellStyle name="40% - Акцент3 2 3 5 4 6" xfId="39322"/>
    <cellStyle name="40% - Акцент3 2 3 5 4 7" xfId="39323"/>
    <cellStyle name="40% - Акцент3 2 3 5 4 8" xfId="39324"/>
    <cellStyle name="40% - Акцент3 2 3 5 4 9" xfId="39325"/>
    <cellStyle name="40% - Акцент3 2 3 5 5" xfId="39326"/>
    <cellStyle name="40% - Акцент3 2 3 5 5 2" xfId="39327"/>
    <cellStyle name="40% - Акцент3 2 3 5 5 2 2" xfId="39328"/>
    <cellStyle name="40% - Акцент3 2 3 5 5 2 2 2" xfId="39329"/>
    <cellStyle name="40% - Акцент3 2 3 5 5 2 3" xfId="39330"/>
    <cellStyle name="40% - Акцент3 2 3 5 5 2 4" xfId="39331"/>
    <cellStyle name="40% - Акцент3 2 3 5 5 2 5" xfId="39332"/>
    <cellStyle name="40% - Акцент3 2 3 5 5 2 6" xfId="39333"/>
    <cellStyle name="40% - Акцент3 2 3 5 5 2 7" xfId="39334"/>
    <cellStyle name="40% - Акцент3 2 3 5 5 3" xfId="39335"/>
    <cellStyle name="40% - Акцент3 2 3 5 5 3 2" xfId="39336"/>
    <cellStyle name="40% - Акцент3 2 3 5 5 4" xfId="39337"/>
    <cellStyle name="40% - Акцент3 2 3 5 5 5" xfId="39338"/>
    <cellStyle name="40% - Акцент3 2 3 5 5 6" xfId="39339"/>
    <cellStyle name="40% - Акцент3 2 3 5 5 7" xfId="39340"/>
    <cellStyle name="40% - Акцент3 2 3 5 5 8" xfId="39341"/>
    <cellStyle name="40% - Акцент3 2 3 5 5 9" xfId="39342"/>
    <cellStyle name="40% - Акцент3 2 3 5 6" xfId="39343"/>
    <cellStyle name="40% - Акцент3 2 3 5 6 2" xfId="39344"/>
    <cellStyle name="40% - Акцент3 2 3 5 6 2 2" xfId="39345"/>
    <cellStyle name="40% - Акцент3 2 3 5 6 3" xfId="39346"/>
    <cellStyle name="40% - Акцент3 2 3 5 6 4" xfId="39347"/>
    <cellStyle name="40% - Акцент3 2 3 5 6 5" xfId="39348"/>
    <cellStyle name="40% - Акцент3 2 3 5 6 6" xfId="39349"/>
    <cellStyle name="40% - Акцент3 2 3 5 6 7" xfId="39350"/>
    <cellStyle name="40% - Акцент3 2 3 5 7" xfId="39351"/>
    <cellStyle name="40% - Акцент3 2 3 5 7 2" xfId="39352"/>
    <cellStyle name="40% - Акцент3 2 3 5 8" xfId="39353"/>
    <cellStyle name="40% - Акцент3 2 3 5 9" xfId="39354"/>
    <cellStyle name="40% - Акцент3 2 3 6" xfId="39355"/>
    <cellStyle name="40% - Акцент3 2 3 6 10" xfId="39356"/>
    <cellStyle name="40% - Акцент3 2 3 6 2" xfId="39357"/>
    <cellStyle name="40% - Акцент3 2 3 6 2 2" xfId="39358"/>
    <cellStyle name="40% - Акцент3 2 3 6 2 2 2" xfId="39359"/>
    <cellStyle name="40% - Акцент3 2 3 6 2 2 2 2" xfId="39360"/>
    <cellStyle name="40% - Акцент3 2 3 6 2 2 3" xfId="39361"/>
    <cellStyle name="40% - Акцент3 2 3 6 2 2 4" xfId="39362"/>
    <cellStyle name="40% - Акцент3 2 3 6 2 2 5" xfId="39363"/>
    <cellStyle name="40% - Акцент3 2 3 6 2 2 6" xfId="39364"/>
    <cellStyle name="40% - Акцент3 2 3 6 2 2 7" xfId="39365"/>
    <cellStyle name="40% - Акцент3 2 3 6 2 3" xfId="39366"/>
    <cellStyle name="40% - Акцент3 2 3 6 2 3 2" xfId="39367"/>
    <cellStyle name="40% - Акцент3 2 3 6 2 4" xfId="39368"/>
    <cellStyle name="40% - Акцент3 2 3 6 2 5" xfId="39369"/>
    <cellStyle name="40% - Акцент3 2 3 6 2 6" xfId="39370"/>
    <cellStyle name="40% - Акцент3 2 3 6 2 7" xfId="39371"/>
    <cellStyle name="40% - Акцент3 2 3 6 2 8" xfId="39372"/>
    <cellStyle name="40% - Акцент3 2 3 6 2 9" xfId="39373"/>
    <cellStyle name="40% - Акцент3 2 3 6 3" xfId="39374"/>
    <cellStyle name="40% - Акцент3 2 3 6 3 2" xfId="39375"/>
    <cellStyle name="40% - Акцент3 2 3 6 3 2 2" xfId="39376"/>
    <cellStyle name="40% - Акцент3 2 3 6 3 3" xfId="39377"/>
    <cellStyle name="40% - Акцент3 2 3 6 3 4" xfId="39378"/>
    <cellStyle name="40% - Акцент3 2 3 6 3 5" xfId="39379"/>
    <cellStyle name="40% - Акцент3 2 3 6 3 6" xfId="39380"/>
    <cellStyle name="40% - Акцент3 2 3 6 3 7" xfId="39381"/>
    <cellStyle name="40% - Акцент3 2 3 6 4" xfId="39382"/>
    <cellStyle name="40% - Акцент3 2 3 6 4 2" xfId="39383"/>
    <cellStyle name="40% - Акцент3 2 3 6 5" xfId="39384"/>
    <cellStyle name="40% - Акцент3 2 3 6 6" xfId="39385"/>
    <cellStyle name="40% - Акцент3 2 3 6 7" xfId="39386"/>
    <cellStyle name="40% - Акцент3 2 3 6 8" xfId="39387"/>
    <cellStyle name="40% - Акцент3 2 3 6 9" xfId="39388"/>
    <cellStyle name="40% - Акцент3 2 3 7" xfId="39389"/>
    <cellStyle name="40% - Акцент3 2 3 7 10" xfId="39390"/>
    <cellStyle name="40% - Акцент3 2 3 7 2" xfId="39391"/>
    <cellStyle name="40% - Акцент3 2 3 7 2 2" xfId="39392"/>
    <cellStyle name="40% - Акцент3 2 3 7 2 2 2" xfId="39393"/>
    <cellStyle name="40% - Акцент3 2 3 7 2 2 2 2" xfId="39394"/>
    <cellStyle name="40% - Акцент3 2 3 7 2 2 3" xfId="39395"/>
    <cellStyle name="40% - Акцент3 2 3 7 2 2 4" xfId="39396"/>
    <cellStyle name="40% - Акцент3 2 3 7 2 2 5" xfId="39397"/>
    <cellStyle name="40% - Акцент3 2 3 7 2 2 6" xfId="39398"/>
    <cellStyle name="40% - Акцент3 2 3 7 2 2 7" xfId="39399"/>
    <cellStyle name="40% - Акцент3 2 3 7 2 3" xfId="39400"/>
    <cellStyle name="40% - Акцент3 2 3 7 2 3 2" xfId="39401"/>
    <cellStyle name="40% - Акцент3 2 3 7 2 4" xfId="39402"/>
    <cellStyle name="40% - Акцент3 2 3 7 2 5" xfId="39403"/>
    <cellStyle name="40% - Акцент3 2 3 7 2 6" xfId="39404"/>
    <cellStyle name="40% - Акцент3 2 3 7 2 7" xfId="39405"/>
    <cellStyle name="40% - Акцент3 2 3 7 2 8" xfId="39406"/>
    <cellStyle name="40% - Акцент3 2 3 7 2 9" xfId="39407"/>
    <cellStyle name="40% - Акцент3 2 3 7 3" xfId="39408"/>
    <cellStyle name="40% - Акцент3 2 3 7 3 2" xfId="39409"/>
    <cellStyle name="40% - Акцент3 2 3 7 3 2 2" xfId="39410"/>
    <cellStyle name="40% - Акцент3 2 3 7 3 3" xfId="39411"/>
    <cellStyle name="40% - Акцент3 2 3 7 3 4" xfId="39412"/>
    <cellStyle name="40% - Акцент3 2 3 7 3 5" xfId="39413"/>
    <cellStyle name="40% - Акцент3 2 3 7 3 6" xfId="39414"/>
    <cellStyle name="40% - Акцент3 2 3 7 3 7" xfId="39415"/>
    <cellStyle name="40% - Акцент3 2 3 7 4" xfId="39416"/>
    <cellStyle name="40% - Акцент3 2 3 7 4 2" xfId="39417"/>
    <cellStyle name="40% - Акцент3 2 3 7 5" xfId="39418"/>
    <cellStyle name="40% - Акцент3 2 3 7 6" xfId="39419"/>
    <cellStyle name="40% - Акцент3 2 3 7 7" xfId="39420"/>
    <cellStyle name="40% - Акцент3 2 3 7 8" xfId="39421"/>
    <cellStyle name="40% - Акцент3 2 3 7 9" xfId="39422"/>
    <cellStyle name="40% - Акцент3 2 3 8" xfId="39423"/>
    <cellStyle name="40% - Акцент3 2 3 8 2" xfId="39424"/>
    <cellStyle name="40% - Акцент3 2 3 8 2 2" xfId="39425"/>
    <cellStyle name="40% - Акцент3 2 3 8 2 2 2" xfId="39426"/>
    <cellStyle name="40% - Акцент3 2 3 8 2 3" xfId="39427"/>
    <cellStyle name="40% - Акцент3 2 3 8 2 4" xfId="39428"/>
    <cellStyle name="40% - Акцент3 2 3 8 2 5" xfId="39429"/>
    <cellStyle name="40% - Акцент3 2 3 8 2 6" xfId="39430"/>
    <cellStyle name="40% - Акцент3 2 3 8 2 7" xfId="39431"/>
    <cellStyle name="40% - Акцент3 2 3 8 3" xfId="39432"/>
    <cellStyle name="40% - Акцент3 2 3 8 3 2" xfId="39433"/>
    <cellStyle name="40% - Акцент3 2 3 8 4" xfId="39434"/>
    <cellStyle name="40% - Акцент3 2 3 8 5" xfId="39435"/>
    <cellStyle name="40% - Акцент3 2 3 8 6" xfId="39436"/>
    <cellStyle name="40% - Акцент3 2 3 8 7" xfId="39437"/>
    <cellStyle name="40% - Акцент3 2 3 8 8" xfId="39438"/>
    <cellStyle name="40% - Акцент3 2 3 8 9" xfId="39439"/>
    <cellStyle name="40% - Акцент3 2 3 9" xfId="39440"/>
    <cellStyle name="40% - Акцент3 2 3 9 2" xfId="39441"/>
    <cellStyle name="40% - Акцент3 2 3 9 2 2" xfId="39442"/>
    <cellStyle name="40% - Акцент3 2 3 9 2 2 2" xfId="39443"/>
    <cellStyle name="40% - Акцент3 2 3 9 2 3" xfId="39444"/>
    <cellStyle name="40% - Акцент3 2 3 9 2 4" xfId="39445"/>
    <cellStyle name="40% - Акцент3 2 3 9 2 5" xfId="39446"/>
    <cellStyle name="40% - Акцент3 2 3 9 2 6" xfId="39447"/>
    <cellStyle name="40% - Акцент3 2 3 9 2 7" xfId="39448"/>
    <cellStyle name="40% - Акцент3 2 3 9 3" xfId="39449"/>
    <cellStyle name="40% - Акцент3 2 3 9 3 2" xfId="39450"/>
    <cellStyle name="40% - Акцент3 2 3 9 4" xfId="39451"/>
    <cellStyle name="40% - Акцент3 2 3 9 5" xfId="39452"/>
    <cellStyle name="40% - Акцент3 2 3 9 6" xfId="39453"/>
    <cellStyle name="40% - Акцент3 2 3 9 7" xfId="39454"/>
    <cellStyle name="40% - Акцент3 2 3 9 8" xfId="39455"/>
    <cellStyle name="40% - Акцент3 2 3 9 9" xfId="39456"/>
    <cellStyle name="40% - Акцент3 2 4" xfId="39457"/>
    <cellStyle name="40% - Акцент3 2 4 10" xfId="39458"/>
    <cellStyle name="40% - Акцент3 2 4 10 2" xfId="39459"/>
    <cellStyle name="40% - Акцент3 2 4 10 2 2" xfId="39460"/>
    <cellStyle name="40% - Акцент3 2 4 10 2 3" xfId="39461"/>
    <cellStyle name="40% - Акцент3 2 4 10 3" xfId="39462"/>
    <cellStyle name="40% - Акцент3 2 4 10 4" xfId="39463"/>
    <cellStyle name="40% - Акцент3 2 4 10 5" xfId="39464"/>
    <cellStyle name="40% - Акцент3 2 4 10 6" xfId="39465"/>
    <cellStyle name="40% - Акцент3 2 4 10 7" xfId="39466"/>
    <cellStyle name="40% - Акцент3 2 4 11" xfId="39467"/>
    <cellStyle name="40% - Акцент3 2 4 11 2" xfId="39468"/>
    <cellStyle name="40% - Акцент3 2 4 11 2 2" xfId="39469"/>
    <cellStyle name="40% - Акцент3 2 4 11 2 3" xfId="39470"/>
    <cellStyle name="40% - Акцент3 2 4 11 3" xfId="39471"/>
    <cellStyle name="40% - Акцент3 2 4 11 4" xfId="39472"/>
    <cellStyle name="40% - Акцент3 2 4 11 5" xfId="39473"/>
    <cellStyle name="40% - Акцент3 2 4 11 6" xfId="39474"/>
    <cellStyle name="40% - Акцент3 2 4 11 7" xfId="39475"/>
    <cellStyle name="40% - Акцент3 2 4 12" xfId="39476"/>
    <cellStyle name="40% - Акцент3 2 4 12 2" xfId="39477"/>
    <cellStyle name="40% - Акцент3 2 4 12 3" xfId="39478"/>
    <cellStyle name="40% - Акцент3 2 4 13" xfId="39479"/>
    <cellStyle name="40% - Акцент3 2 4 14" xfId="39480"/>
    <cellStyle name="40% - Акцент3 2 4 15" xfId="39481"/>
    <cellStyle name="40% - Акцент3 2 4 16" xfId="39482"/>
    <cellStyle name="40% - Акцент3 2 4 17" xfId="39483"/>
    <cellStyle name="40% - Акцент3 2 4 18" xfId="39484"/>
    <cellStyle name="40% - Акцент3 2 4 2" xfId="39485"/>
    <cellStyle name="40% - Акцент3 2 4 2 10" xfId="39486"/>
    <cellStyle name="40% - Акцент3 2 4 2 11" xfId="39487"/>
    <cellStyle name="40% - Акцент3 2 4 2 12" xfId="39488"/>
    <cellStyle name="40% - Акцент3 2 4 2 13" xfId="39489"/>
    <cellStyle name="40% - Акцент3 2 4 2 14" xfId="39490"/>
    <cellStyle name="40% - Акцент3 2 4 2 2" xfId="39491"/>
    <cellStyle name="40% - Акцент3 2 4 2 2 10" xfId="39492"/>
    <cellStyle name="40% - Акцент3 2 4 2 2 2" xfId="39493"/>
    <cellStyle name="40% - Акцент3 2 4 2 2 2 2" xfId="39494"/>
    <cellStyle name="40% - Акцент3 2 4 2 2 2 2 2" xfId="39495"/>
    <cellStyle name="40% - Акцент3 2 4 2 2 2 2 2 2" xfId="39496"/>
    <cellStyle name="40% - Акцент3 2 4 2 2 2 2 3" xfId="39497"/>
    <cellStyle name="40% - Акцент3 2 4 2 2 2 2 4" xfId="39498"/>
    <cellStyle name="40% - Акцент3 2 4 2 2 2 2 5" xfId="39499"/>
    <cellStyle name="40% - Акцент3 2 4 2 2 2 2 6" xfId="39500"/>
    <cellStyle name="40% - Акцент3 2 4 2 2 2 2 7" xfId="39501"/>
    <cellStyle name="40% - Акцент3 2 4 2 2 2 3" xfId="39502"/>
    <cellStyle name="40% - Акцент3 2 4 2 2 2 3 2" xfId="39503"/>
    <cellStyle name="40% - Акцент3 2 4 2 2 2 4" xfId="39504"/>
    <cellStyle name="40% - Акцент3 2 4 2 2 2 5" xfId="39505"/>
    <cellStyle name="40% - Акцент3 2 4 2 2 2 6" xfId="39506"/>
    <cellStyle name="40% - Акцент3 2 4 2 2 2 7" xfId="39507"/>
    <cellStyle name="40% - Акцент3 2 4 2 2 2 8" xfId="39508"/>
    <cellStyle name="40% - Акцент3 2 4 2 2 2 9" xfId="39509"/>
    <cellStyle name="40% - Акцент3 2 4 2 2 3" xfId="39510"/>
    <cellStyle name="40% - Акцент3 2 4 2 2 3 2" xfId="39511"/>
    <cellStyle name="40% - Акцент3 2 4 2 2 3 2 2" xfId="39512"/>
    <cellStyle name="40% - Акцент3 2 4 2 2 3 3" xfId="39513"/>
    <cellStyle name="40% - Акцент3 2 4 2 2 3 4" xfId="39514"/>
    <cellStyle name="40% - Акцент3 2 4 2 2 3 5" xfId="39515"/>
    <cellStyle name="40% - Акцент3 2 4 2 2 3 6" xfId="39516"/>
    <cellStyle name="40% - Акцент3 2 4 2 2 3 7" xfId="39517"/>
    <cellStyle name="40% - Акцент3 2 4 2 2 4" xfId="39518"/>
    <cellStyle name="40% - Акцент3 2 4 2 2 4 2" xfId="39519"/>
    <cellStyle name="40% - Акцент3 2 4 2 2 5" xfId="39520"/>
    <cellStyle name="40% - Акцент3 2 4 2 2 6" xfId="39521"/>
    <cellStyle name="40% - Акцент3 2 4 2 2 7" xfId="39522"/>
    <cellStyle name="40% - Акцент3 2 4 2 2 8" xfId="39523"/>
    <cellStyle name="40% - Акцент3 2 4 2 2 9" xfId="39524"/>
    <cellStyle name="40% - Акцент3 2 4 2 3" xfId="39525"/>
    <cellStyle name="40% - Акцент3 2 4 2 3 10" xfId="39526"/>
    <cellStyle name="40% - Акцент3 2 4 2 3 2" xfId="39527"/>
    <cellStyle name="40% - Акцент3 2 4 2 3 2 2" xfId="39528"/>
    <cellStyle name="40% - Акцент3 2 4 2 3 2 2 2" xfId="39529"/>
    <cellStyle name="40% - Акцент3 2 4 2 3 2 2 2 2" xfId="39530"/>
    <cellStyle name="40% - Акцент3 2 4 2 3 2 2 3" xfId="39531"/>
    <cellStyle name="40% - Акцент3 2 4 2 3 2 2 4" xfId="39532"/>
    <cellStyle name="40% - Акцент3 2 4 2 3 2 2 5" xfId="39533"/>
    <cellStyle name="40% - Акцент3 2 4 2 3 2 2 6" xfId="39534"/>
    <cellStyle name="40% - Акцент3 2 4 2 3 2 2 7" xfId="39535"/>
    <cellStyle name="40% - Акцент3 2 4 2 3 2 3" xfId="39536"/>
    <cellStyle name="40% - Акцент3 2 4 2 3 2 3 2" xfId="39537"/>
    <cellStyle name="40% - Акцент3 2 4 2 3 2 4" xfId="39538"/>
    <cellStyle name="40% - Акцент3 2 4 2 3 2 5" xfId="39539"/>
    <cellStyle name="40% - Акцент3 2 4 2 3 2 6" xfId="39540"/>
    <cellStyle name="40% - Акцент3 2 4 2 3 2 7" xfId="39541"/>
    <cellStyle name="40% - Акцент3 2 4 2 3 2 8" xfId="39542"/>
    <cellStyle name="40% - Акцент3 2 4 2 3 2 9" xfId="39543"/>
    <cellStyle name="40% - Акцент3 2 4 2 3 3" xfId="39544"/>
    <cellStyle name="40% - Акцент3 2 4 2 3 3 2" xfId="39545"/>
    <cellStyle name="40% - Акцент3 2 4 2 3 3 2 2" xfId="39546"/>
    <cellStyle name="40% - Акцент3 2 4 2 3 3 3" xfId="39547"/>
    <cellStyle name="40% - Акцент3 2 4 2 3 3 4" xfId="39548"/>
    <cellStyle name="40% - Акцент3 2 4 2 3 3 5" xfId="39549"/>
    <cellStyle name="40% - Акцент3 2 4 2 3 3 6" xfId="39550"/>
    <cellStyle name="40% - Акцент3 2 4 2 3 3 7" xfId="39551"/>
    <cellStyle name="40% - Акцент3 2 4 2 3 4" xfId="39552"/>
    <cellStyle name="40% - Акцент3 2 4 2 3 4 2" xfId="39553"/>
    <cellStyle name="40% - Акцент3 2 4 2 3 5" xfId="39554"/>
    <cellStyle name="40% - Акцент3 2 4 2 3 6" xfId="39555"/>
    <cellStyle name="40% - Акцент3 2 4 2 3 7" xfId="39556"/>
    <cellStyle name="40% - Акцент3 2 4 2 3 8" xfId="39557"/>
    <cellStyle name="40% - Акцент3 2 4 2 3 9" xfId="39558"/>
    <cellStyle name="40% - Акцент3 2 4 2 4" xfId="39559"/>
    <cellStyle name="40% - Акцент3 2 4 2 4 10" xfId="39560"/>
    <cellStyle name="40% - Акцент3 2 4 2 4 2" xfId="39561"/>
    <cellStyle name="40% - Акцент3 2 4 2 4 2 2" xfId="39562"/>
    <cellStyle name="40% - Акцент3 2 4 2 4 2 2 2" xfId="39563"/>
    <cellStyle name="40% - Акцент3 2 4 2 4 2 2 2 2" xfId="39564"/>
    <cellStyle name="40% - Акцент3 2 4 2 4 2 2 3" xfId="39565"/>
    <cellStyle name="40% - Акцент3 2 4 2 4 2 2 4" xfId="39566"/>
    <cellStyle name="40% - Акцент3 2 4 2 4 2 2 5" xfId="39567"/>
    <cellStyle name="40% - Акцент3 2 4 2 4 2 2 6" xfId="39568"/>
    <cellStyle name="40% - Акцент3 2 4 2 4 2 2 7" xfId="39569"/>
    <cellStyle name="40% - Акцент3 2 4 2 4 2 3" xfId="39570"/>
    <cellStyle name="40% - Акцент3 2 4 2 4 2 3 2" xfId="39571"/>
    <cellStyle name="40% - Акцент3 2 4 2 4 2 4" xfId="39572"/>
    <cellStyle name="40% - Акцент3 2 4 2 4 2 5" xfId="39573"/>
    <cellStyle name="40% - Акцент3 2 4 2 4 2 6" xfId="39574"/>
    <cellStyle name="40% - Акцент3 2 4 2 4 2 7" xfId="39575"/>
    <cellStyle name="40% - Акцент3 2 4 2 4 2 8" xfId="39576"/>
    <cellStyle name="40% - Акцент3 2 4 2 4 2 9" xfId="39577"/>
    <cellStyle name="40% - Акцент3 2 4 2 4 3" xfId="39578"/>
    <cellStyle name="40% - Акцент3 2 4 2 4 3 2" xfId="39579"/>
    <cellStyle name="40% - Акцент3 2 4 2 4 3 2 2" xfId="39580"/>
    <cellStyle name="40% - Акцент3 2 4 2 4 3 3" xfId="39581"/>
    <cellStyle name="40% - Акцент3 2 4 2 4 3 4" xfId="39582"/>
    <cellStyle name="40% - Акцент3 2 4 2 4 3 5" xfId="39583"/>
    <cellStyle name="40% - Акцент3 2 4 2 4 3 6" xfId="39584"/>
    <cellStyle name="40% - Акцент3 2 4 2 4 3 7" xfId="39585"/>
    <cellStyle name="40% - Акцент3 2 4 2 4 4" xfId="39586"/>
    <cellStyle name="40% - Акцент3 2 4 2 4 4 2" xfId="39587"/>
    <cellStyle name="40% - Акцент3 2 4 2 4 5" xfId="39588"/>
    <cellStyle name="40% - Акцент3 2 4 2 4 6" xfId="39589"/>
    <cellStyle name="40% - Акцент3 2 4 2 4 7" xfId="39590"/>
    <cellStyle name="40% - Акцент3 2 4 2 4 8" xfId="39591"/>
    <cellStyle name="40% - Акцент3 2 4 2 4 9" xfId="39592"/>
    <cellStyle name="40% - Акцент3 2 4 2 5" xfId="39593"/>
    <cellStyle name="40% - Акцент3 2 4 2 5 2" xfId="39594"/>
    <cellStyle name="40% - Акцент3 2 4 2 5 2 2" xfId="39595"/>
    <cellStyle name="40% - Акцент3 2 4 2 5 2 2 2" xfId="39596"/>
    <cellStyle name="40% - Акцент3 2 4 2 5 2 3" xfId="39597"/>
    <cellStyle name="40% - Акцент3 2 4 2 5 2 4" xfId="39598"/>
    <cellStyle name="40% - Акцент3 2 4 2 5 2 5" xfId="39599"/>
    <cellStyle name="40% - Акцент3 2 4 2 5 2 6" xfId="39600"/>
    <cellStyle name="40% - Акцент3 2 4 2 5 2 7" xfId="39601"/>
    <cellStyle name="40% - Акцент3 2 4 2 5 3" xfId="39602"/>
    <cellStyle name="40% - Акцент3 2 4 2 5 3 2" xfId="39603"/>
    <cellStyle name="40% - Акцент3 2 4 2 5 4" xfId="39604"/>
    <cellStyle name="40% - Акцент3 2 4 2 5 5" xfId="39605"/>
    <cellStyle name="40% - Акцент3 2 4 2 5 6" xfId="39606"/>
    <cellStyle name="40% - Акцент3 2 4 2 5 7" xfId="39607"/>
    <cellStyle name="40% - Акцент3 2 4 2 5 8" xfId="39608"/>
    <cellStyle name="40% - Акцент3 2 4 2 5 9" xfId="39609"/>
    <cellStyle name="40% - Акцент3 2 4 2 6" xfId="39610"/>
    <cellStyle name="40% - Акцент3 2 4 2 6 2" xfId="39611"/>
    <cellStyle name="40% - Акцент3 2 4 2 6 2 2" xfId="39612"/>
    <cellStyle name="40% - Акцент3 2 4 2 6 2 2 2" xfId="39613"/>
    <cellStyle name="40% - Акцент3 2 4 2 6 2 3" xfId="39614"/>
    <cellStyle name="40% - Акцент3 2 4 2 6 2 4" xfId="39615"/>
    <cellStyle name="40% - Акцент3 2 4 2 6 2 5" xfId="39616"/>
    <cellStyle name="40% - Акцент3 2 4 2 6 2 6" xfId="39617"/>
    <cellStyle name="40% - Акцент3 2 4 2 6 2 7" xfId="39618"/>
    <cellStyle name="40% - Акцент3 2 4 2 6 3" xfId="39619"/>
    <cellStyle name="40% - Акцент3 2 4 2 6 3 2" xfId="39620"/>
    <cellStyle name="40% - Акцент3 2 4 2 6 4" xfId="39621"/>
    <cellStyle name="40% - Акцент3 2 4 2 6 5" xfId="39622"/>
    <cellStyle name="40% - Акцент3 2 4 2 6 6" xfId="39623"/>
    <cellStyle name="40% - Акцент3 2 4 2 6 7" xfId="39624"/>
    <cellStyle name="40% - Акцент3 2 4 2 6 8" xfId="39625"/>
    <cellStyle name="40% - Акцент3 2 4 2 6 9" xfId="39626"/>
    <cellStyle name="40% - Акцент3 2 4 2 7" xfId="39627"/>
    <cellStyle name="40% - Акцент3 2 4 2 7 2" xfId="39628"/>
    <cellStyle name="40% - Акцент3 2 4 2 7 2 2" xfId="39629"/>
    <cellStyle name="40% - Акцент3 2 4 2 7 3" xfId="39630"/>
    <cellStyle name="40% - Акцент3 2 4 2 7 4" xfId="39631"/>
    <cellStyle name="40% - Акцент3 2 4 2 7 5" xfId="39632"/>
    <cellStyle name="40% - Акцент3 2 4 2 7 6" xfId="39633"/>
    <cellStyle name="40% - Акцент3 2 4 2 7 7" xfId="39634"/>
    <cellStyle name="40% - Акцент3 2 4 2 8" xfId="39635"/>
    <cellStyle name="40% - Акцент3 2 4 2 8 2" xfId="39636"/>
    <cellStyle name="40% - Акцент3 2 4 2 9" xfId="39637"/>
    <cellStyle name="40% - Акцент3 2 4 3" xfId="39638"/>
    <cellStyle name="40% - Акцент3 2 4 3 10" xfId="39639"/>
    <cellStyle name="40% - Акцент3 2 4 3 11" xfId="39640"/>
    <cellStyle name="40% - Акцент3 2 4 3 12" xfId="39641"/>
    <cellStyle name="40% - Акцент3 2 4 3 13" xfId="39642"/>
    <cellStyle name="40% - Акцент3 2 4 3 2" xfId="39643"/>
    <cellStyle name="40% - Акцент3 2 4 3 2 10" xfId="39644"/>
    <cellStyle name="40% - Акцент3 2 4 3 2 2" xfId="39645"/>
    <cellStyle name="40% - Акцент3 2 4 3 2 2 2" xfId="39646"/>
    <cellStyle name="40% - Акцент3 2 4 3 2 2 2 2" xfId="39647"/>
    <cellStyle name="40% - Акцент3 2 4 3 2 2 2 2 2" xfId="39648"/>
    <cellStyle name="40% - Акцент3 2 4 3 2 2 2 3" xfId="39649"/>
    <cellStyle name="40% - Акцент3 2 4 3 2 2 2 4" xfId="39650"/>
    <cellStyle name="40% - Акцент3 2 4 3 2 2 2 5" xfId="39651"/>
    <cellStyle name="40% - Акцент3 2 4 3 2 2 2 6" xfId="39652"/>
    <cellStyle name="40% - Акцент3 2 4 3 2 2 2 7" xfId="39653"/>
    <cellStyle name="40% - Акцент3 2 4 3 2 2 3" xfId="39654"/>
    <cellStyle name="40% - Акцент3 2 4 3 2 2 3 2" xfId="39655"/>
    <cellStyle name="40% - Акцент3 2 4 3 2 2 4" xfId="39656"/>
    <cellStyle name="40% - Акцент3 2 4 3 2 2 5" xfId="39657"/>
    <cellStyle name="40% - Акцент3 2 4 3 2 2 6" xfId="39658"/>
    <cellStyle name="40% - Акцент3 2 4 3 2 2 7" xfId="39659"/>
    <cellStyle name="40% - Акцент3 2 4 3 2 2 8" xfId="39660"/>
    <cellStyle name="40% - Акцент3 2 4 3 2 2 9" xfId="39661"/>
    <cellStyle name="40% - Акцент3 2 4 3 2 3" xfId="39662"/>
    <cellStyle name="40% - Акцент3 2 4 3 2 3 2" xfId="39663"/>
    <cellStyle name="40% - Акцент3 2 4 3 2 3 2 2" xfId="39664"/>
    <cellStyle name="40% - Акцент3 2 4 3 2 3 3" xfId="39665"/>
    <cellStyle name="40% - Акцент3 2 4 3 2 3 4" xfId="39666"/>
    <cellStyle name="40% - Акцент3 2 4 3 2 3 5" xfId="39667"/>
    <cellStyle name="40% - Акцент3 2 4 3 2 3 6" xfId="39668"/>
    <cellStyle name="40% - Акцент3 2 4 3 2 3 7" xfId="39669"/>
    <cellStyle name="40% - Акцент3 2 4 3 2 4" xfId="39670"/>
    <cellStyle name="40% - Акцент3 2 4 3 2 4 2" xfId="39671"/>
    <cellStyle name="40% - Акцент3 2 4 3 2 5" xfId="39672"/>
    <cellStyle name="40% - Акцент3 2 4 3 2 6" xfId="39673"/>
    <cellStyle name="40% - Акцент3 2 4 3 2 7" xfId="39674"/>
    <cellStyle name="40% - Акцент3 2 4 3 2 8" xfId="39675"/>
    <cellStyle name="40% - Акцент3 2 4 3 2 9" xfId="39676"/>
    <cellStyle name="40% - Акцент3 2 4 3 3" xfId="39677"/>
    <cellStyle name="40% - Акцент3 2 4 3 3 10" xfId="39678"/>
    <cellStyle name="40% - Акцент3 2 4 3 3 2" xfId="39679"/>
    <cellStyle name="40% - Акцент3 2 4 3 3 2 2" xfId="39680"/>
    <cellStyle name="40% - Акцент3 2 4 3 3 2 2 2" xfId="39681"/>
    <cellStyle name="40% - Акцент3 2 4 3 3 2 2 2 2" xfId="39682"/>
    <cellStyle name="40% - Акцент3 2 4 3 3 2 2 3" xfId="39683"/>
    <cellStyle name="40% - Акцент3 2 4 3 3 2 2 4" xfId="39684"/>
    <cellStyle name="40% - Акцент3 2 4 3 3 2 2 5" xfId="39685"/>
    <cellStyle name="40% - Акцент3 2 4 3 3 2 2 6" xfId="39686"/>
    <cellStyle name="40% - Акцент3 2 4 3 3 2 2 7" xfId="39687"/>
    <cellStyle name="40% - Акцент3 2 4 3 3 2 3" xfId="39688"/>
    <cellStyle name="40% - Акцент3 2 4 3 3 2 3 2" xfId="39689"/>
    <cellStyle name="40% - Акцент3 2 4 3 3 2 4" xfId="39690"/>
    <cellStyle name="40% - Акцент3 2 4 3 3 2 5" xfId="39691"/>
    <cellStyle name="40% - Акцент3 2 4 3 3 2 6" xfId="39692"/>
    <cellStyle name="40% - Акцент3 2 4 3 3 2 7" xfId="39693"/>
    <cellStyle name="40% - Акцент3 2 4 3 3 2 8" xfId="39694"/>
    <cellStyle name="40% - Акцент3 2 4 3 3 2 9" xfId="39695"/>
    <cellStyle name="40% - Акцент3 2 4 3 3 3" xfId="39696"/>
    <cellStyle name="40% - Акцент3 2 4 3 3 3 2" xfId="39697"/>
    <cellStyle name="40% - Акцент3 2 4 3 3 3 2 2" xfId="39698"/>
    <cellStyle name="40% - Акцент3 2 4 3 3 3 3" xfId="39699"/>
    <cellStyle name="40% - Акцент3 2 4 3 3 3 4" xfId="39700"/>
    <cellStyle name="40% - Акцент3 2 4 3 3 3 5" xfId="39701"/>
    <cellStyle name="40% - Акцент3 2 4 3 3 3 6" xfId="39702"/>
    <cellStyle name="40% - Акцент3 2 4 3 3 3 7" xfId="39703"/>
    <cellStyle name="40% - Акцент3 2 4 3 3 4" xfId="39704"/>
    <cellStyle name="40% - Акцент3 2 4 3 3 4 2" xfId="39705"/>
    <cellStyle name="40% - Акцент3 2 4 3 3 5" xfId="39706"/>
    <cellStyle name="40% - Акцент3 2 4 3 3 6" xfId="39707"/>
    <cellStyle name="40% - Акцент3 2 4 3 3 7" xfId="39708"/>
    <cellStyle name="40% - Акцент3 2 4 3 3 8" xfId="39709"/>
    <cellStyle name="40% - Акцент3 2 4 3 3 9" xfId="39710"/>
    <cellStyle name="40% - Акцент3 2 4 3 4" xfId="39711"/>
    <cellStyle name="40% - Акцент3 2 4 3 4 2" xfId="39712"/>
    <cellStyle name="40% - Акцент3 2 4 3 4 2 2" xfId="39713"/>
    <cellStyle name="40% - Акцент3 2 4 3 4 2 2 2" xfId="39714"/>
    <cellStyle name="40% - Акцент3 2 4 3 4 2 3" xfId="39715"/>
    <cellStyle name="40% - Акцент3 2 4 3 4 2 4" xfId="39716"/>
    <cellStyle name="40% - Акцент3 2 4 3 4 2 5" xfId="39717"/>
    <cellStyle name="40% - Акцент3 2 4 3 4 2 6" xfId="39718"/>
    <cellStyle name="40% - Акцент3 2 4 3 4 2 7" xfId="39719"/>
    <cellStyle name="40% - Акцент3 2 4 3 4 3" xfId="39720"/>
    <cellStyle name="40% - Акцент3 2 4 3 4 3 2" xfId="39721"/>
    <cellStyle name="40% - Акцент3 2 4 3 4 4" xfId="39722"/>
    <cellStyle name="40% - Акцент3 2 4 3 4 5" xfId="39723"/>
    <cellStyle name="40% - Акцент3 2 4 3 4 6" xfId="39724"/>
    <cellStyle name="40% - Акцент3 2 4 3 4 7" xfId="39725"/>
    <cellStyle name="40% - Акцент3 2 4 3 4 8" xfId="39726"/>
    <cellStyle name="40% - Акцент3 2 4 3 4 9" xfId="39727"/>
    <cellStyle name="40% - Акцент3 2 4 3 5" xfId="39728"/>
    <cellStyle name="40% - Акцент3 2 4 3 5 2" xfId="39729"/>
    <cellStyle name="40% - Акцент3 2 4 3 5 2 2" xfId="39730"/>
    <cellStyle name="40% - Акцент3 2 4 3 5 2 2 2" xfId="39731"/>
    <cellStyle name="40% - Акцент3 2 4 3 5 2 3" xfId="39732"/>
    <cellStyle name="40% - Акцент3 2 4 3 5 2 4" xfId="39733"/>
    <cellStyle name="40% - Акцент3 2 4 3 5 2 5" xfId="39734"/>
    <cellStyle name="40% - Акцент3 2 4 3 5 2 6" xfId="39735"/>
    <cellStyle name="40% - Акцент3 2 4 3 5 2 7" xfId="39736"/>
    <cellStyle name="40% - Акцент3 2 4 3 5 3" xfId="39737"/>
    <cellStyle name="40% - Акцент3 2 4 3 5 3 2" xfId="39738"/>
    <cellStyle name="40% - Акцент3 2 4 3 5 4" xfId="39739"/>
    <cellStyle name="40% - Акцент3 2 4 3 5 5" xfId="39740"/>
    <cellStyle name="40% - Акцент3 2 4 3 5 6" xfId="39741"/>
    <cellStyle name="40% - Акцент3 2 4 3 5 7" xfId="39742"/>
    <cellStyle name="40% - Акцент3 2 4 3 5 8" xfId="39743"/>
    <cellStyle name="40% - Акцент3 2 4 3 5 9" xfId="39744"/>
    <cellStyle name="40% - Акцент3 2 4 3 6" xfId="39745"/>
    <cellStyle name="40% - Акцент3 2 4 3 6 2" xfId="39746"/>
    <cellStyle name="40% - Акцент3 2 4 3 6 2 2" xfId="39747"/>
    <cellStyle name="40% - Акцент3 2 4 3 6 3" xfId="39748"/>
    <cellStyle name="40% - Акцент3 2 4 3 6 4" xfId="39749"/>
    <cellStyle name="40% - Акцент3 2 4 3 6 5" xfId="39750"/>
    <cellStyle name="40% - Акцент3 2 4 3 6 6" xfId="39751"/>
    <cellStyle name="40% - Акцент3 2 4 3 6 7" xfId="39752"/>
    <cellStyle name="40% - Акцент3 2 4 3 7" xfId="39753"/>
    <cellStyle name="40% - Акцент3 2 4 3 7 2" xfId="39754"/>
    <cellStyle name="40% - Акцент3 2 4 3 8" xfId="39755"/>
    <cellStyle name="40% - Акцент3 2 4 3 9" xfId="39756"/>
    <cellStyle name="40% - Акцент3 2 4 4" xfId="39757"/>
    <cellStyle name="40% - Акцент3 2 4 4 10" xfId="39758"/>
    <cellStyle name="40% - Акцент3 2 4 4 11" xfId="39759"/>
    <cellStyle name="40% - Акцент3 2 4 4 12" xfId="39760"/>
    <cellStyle name="40% - Акцент3 2 4 4 13" xfId="39761"/>
    <cellStyle name="40% - Акцент3 2 4 4 2" xfId="39762"/>
    <cellStyle name="40% - Акцент3 2 4 4 2 10" xfId="39763"/>
    <cellStyle name="40% - Акцент3 2 4 4 2 2" xfId="39764"/>
    <cellStyle name="40% - Акцент3 2 4 4 2 2 2" xfId="39765"/>
    <cellStyle name="40% - Акцент3 2 4 4 2 2 2 2" xfId="39766"/>
    <cellStyle name="40% - Акцент3 2 4 4 2 2 2 2 2" xfId="39767"/>
    <cellStyle name="40% - Акцент3 2 4 4 2 2 2 3" xfId="39768"/>
    <cellStyle name="40% - Акцент3 2 4 4 2 2 2 4" xfId="39769"/>
    <cellStyle name="40% - Акцент3 2 4 4 2 2 2 5" xfId="39770"/>
    <cellStyle name="40% - Акцент3 2 4 4 2 2 2 6" xfId="39771"/>
    <cellStyle name="40% - Акцент3 2 4 4 2 2 2 7" xfId="39772"/>
    <cellStyle name="40% - Акцент3 2 4 4 2 2 3" xfId="39773"/>
    <cellStyle name="40% - Акцент3 2 4 4 2 2 3 2" xfId="39774"/>
    <cellStyle name="40% - Акцент3 2 4 4 2 2 4" xfId="39775"/>
    <cellStyle name="40% - Акцент3 2 4 4 2 2 5" xfId="39776"/>
    <cellStyle name="40% - Акцент3 2 4 4 2 2 6" xfId="39777"/>
    <cellStyle name="40% - Акцент3 2 4 4 2 2 7" xfId="39778"/>
    <cellStyle name="40% - Акцент3 2 4 4 2 2 8" xfId="39779"/>
    <cellStyle name="40% - Акцент3 2 4 4 2 2 9" xfId="39780"/>
    <cellStyle name="40% - Акцент3 2 4 4 2 3" xfId="39781"/>
    <cellStyle name="40% - Акцент3 2 4 4 2 3 2" xfId="39782"/>
    <cellStyle name="40% - Акцент3 2 4 4 2 3 2 2" xfId="39783"/>
    <cellStyle name="40% - Акцент3 2 4 4 2 3 3" xfId="39784"/>
    <cellStyle name="40% - Акцент3 2 4 4 2 3 4" xfId="39785"/>
    <cellStyle name="40% - Акцент3 2 4 4 2 3 5" xfId="39786"/>
    <cellStyle name="40% - Акцент3 2 4 4 2 3 6" xfId="39787"/>
    <cellStyle name="40% - Акцент3 2 4 4 2 3 7" xfId="39788"/>
    <cellStyle name="40% - Акцент3 2 4 4 2 4" xfId="39789"/>
    <cellStyle name="40% - Акцент3 2 4 4 2 4 2" xfId="39790"/>
    <cellStyle name="40% - Акцент3 2 4 4 2 5" xfId="39791"/>
    <cellStyle name="40% - Акцент3 2 4 4 2 6" xfId="39792"/>
    <cellStyle name="40% - Акцент3 2 4 4 2 7" xfId="39793"/>
    <cellStyle name="40% - Акцент3 2 4 4 2 8" xfId="39794"/>
    <cellStyle name="40% - Акцент3 2 4 4 2 9" xfId="39795"/>
    <cellStyle name="40% - Акцент3 2 4 4 3" xfId="39796"/>
    <cellStyle name="40% - Акцент3 2 4 4 3 10" xfId="39797"/>
    <cellStyle name="40% - Акцент3 2 4 4 3 2" xfId="39798"/>
    <cellStyle name="40% - Акцент3 2 4 4 3 2 2" xfId="39799"/>
    <cellStyle name="40% - Акцент3 2 4 4 3 2 2 2" xfId="39800"/>
    <cellStyle name="40% - Акцент3 2 4 4 3 2 2 2 2" xfId="39801"/>
    <cellStyle name="40% - Акцент3 2 4 4 3 2 2 3" xfId="39802"/>
    <cellStyle name="40% - Акцент3 2 4 4 3 2 2 4" xfId="39803"/>
    <cellStyle name="40% - Акцент3 2 4 4 3 2 2 5" xfId="39804"/>
    <cellStyle name="40% - Акцент3 2 4 4 3 2 2 6" xfId="39805"/>
    <cellStyle name="40% - Акцент3 2 4 4 3 2 2 7" xfId="39806"/>
    <cellStyle name="40% - Акцент3 2 4 4 3 2 3" xfId="39807"/>
    <cellStyle name="40% - Акцент3 2 4 4 3 2 3 2" xfId="39808"/>
    <cellStyle name="40% - Акцент3 2 4 4 3 2 4" xfId="39809"/>
    <cellStyle name="40% - Акцент3 2 4 4 3 2 5" xfId="39810"/>
    <cellStyle name="40% - Акцент3 2 4 4 3 2 6" xfId="39811"/>
    <cellStyle name="40% - Акцент3 2 4 4 3 2 7" xfId="39812"/>
    <cellStyle name="40% - Акцент3 2 4 4 3 2 8" xfId="39813"/>
    <cellStyle name="40% - Акцент3 2 4 4 3 2 9" xfId="39814"/>
    <cellStyle name="40% - Акцент3 2 4 4 3 3" xfId="39815"/>
    <cellStyle name="40% - Акцент3 2 4 4 3 3 2" xfId="39816"/>
    <cellStyle name="40% - Акцент3 2 4 4 3 3 2 2" xfId="39817"/>
    <cellStyle name="40% - Акцент3 2 4 4 3 3 3" xfId="39818"/>
    <cellStyle name="40% - Акцент3 2 4 4 3 3 4" xfId="39819"/>
    <cellStyle name="40% - Акцент3 2 4 4 3 3 5" xfId="39820"/>
    <cellStyle name="40% - Акцент3 2 4 4 3 3 6" xfId="39821"/>
    <cellStyle name="40% - Акцент3 2 4 4 3 3 7" xfId="39822"/>
    <cellStyle name="40% - Акцент3 2 4 4 3 4" xfId="39823"/>
    <cellStyle name="40% - Акцент3 2 4 4 3 4 2" xfId="39824"/>
    <cellStyle name="40% - Акцент3 2 4 4 3 5" xfId="39825"/>
    <cellStyle name="40% - Акцент3 2 4 4 3 6" xfId="39826"/>
    <cellStyle name="40% - Акцент3 2 4 4 3 7" xfId="39827"/>
    <cellStyle name="40% - Акцент3 2 4 4 3 8" xfId="39828"/>
    <cellStyle name="40% - Акцент3 2 4 4 3 9" xfId="39829"/>
    <cellStyle name="40% - Акцент3 2 4 4 4" xfId="39830"/>
    <cellStyle name="40% - Акцент3 2 4 4 4 2" xfId="39831"/>
    <cellStyle name="40% - Акцент3 2 4 4 4 2 2" xfId="39832"/>
    <cellStyle name="40% - Акцент3 2 4 4 4 2 2 2" xfId="39833"/>
    <cellStyle name="40% - Акцент3 2 4 4 4 2 3" xfId="39834"/>
    <cellStyle name="40% - Акцент3 2 4 4 4 2 4" xfId="39835"/>
    <cellStyle name="40% - Акцент3 2 4 4 4 2 5" xfId="39836"/>
    <cellStyle name="40% - Акцент3 2 4 4 4 2 6" xfId="39837"/>
    <cellStyle name="40% - Акцент3 2 4 4 4 2 7" xfId="39838"/>
    <cellStyle name="40% - Акцент3 2 4 4 4 3" xfId="39839"/>
    <cellStyle name="40% - Акцент3 2 4 4 4 3 2" xfId="39840"/>
    <cellStyle name="40% - Акцент3 2 4 4 4 4" xfId="39841"/>
    <cellStyle name="40% - Акцент3 2 4 4 4 5" xfId="39842"/>
    <cellStyle name="40% - Акцент3 2 4 4 4 6" xfId="39843"/>
    <cellStyle name="40% - Акцент3 2 4 4 4 7" xfId="39844"/>
    <cellStyle name="40% - Акцент3 2 4 4 4 8" xfId="39845"/>
    <cellStyle name="40% - Акцент3 2 4 4 4 9" xfId="39846"/>
    <cellStyle name="40% - Акцент3 2 4 4 5" xfId="39847"/>
    <cellStyle name="40% - Акцент3 2 4 4 5 2" xfId="39848"/>
    <cellStyle name="40% - Акцент3 2 4 4 5 2 2" xfId="39849"/>
    <cellStyle name="40% - Акцент3 2 4 4 5 2 2 2" xfId="39850"/>
    <cellStyle name="40% - Акцент3 2 4 4 5 2 3" xfId="39851"/>
    <cellStyle name="40% - Акцент3 2 4 4 5 2 4" xfId="39852"/>
    <cellStyle name="40% - Акцент3 2 4 4 5 2 5" xfId="39853"/>
    <cellStyle name="40% - Акцент3 2 4 4 5 2 6" xfId="39854"/>
    <cellStyle name="40% - Акцент3 2 4 4 5 2 7" xfId="39855"/>
    <cellStyle name="40% - Акцент3 2 4 4 5 3" xfId="39856"/>
    <cellStyle name="40% - Акцент3 2 4 4 5 3 2" xfId="39857"/>
    <cellStyle name="40% - Акцент3 2 4 4 5 4" xfId="39858"/>
    <cellStyle name="40% - Акцент3 2 4 4 5 5" xfId="39859"/>
    <cellStyle name="40% - Акцент3 2 4 4 5 6" xfId="39860"/>
    <cellStyle name="40% - Акцент3 2 4 4 5 7" xfId="39861"/>
    <cellStyle name="40% - Акцент3 2 4 4 5 8" xfId="39862"/>
    <cellStyle name="40% - Акцент3 2 4 4 5 9" xfId="39863"/>
    <cellStyle name="40% - Акцент3 2 4 4 6" xfId="39864"/>
    <cellStyle name="40% - Акцент3 2 4 4 6 2" xfId="39865"/>
    <cellStyle name="40% - Акцент3 2 4 4 6 2 2" xfId="39866"/>
    <cellStyle name="40% - Акцент3 2 4 4 6 3" xfId="39867"/>
    <cellStyle name="40% - Акцент3 2 4 4 6 4" xfId="39868"/>
    <cellStyle name="40% - Акцент3 2 4 4 6 5" xfId="39869"/>
    <cellStyle name="40% - Акцент3 2 4 4 6 6" xfId="39870"/>
    <cellStyle name="40% - Акцент3 2 4 4 6 7" xfId="39871"/>
    <cellStyle name="40% - Акцент3 2 4 4 7" xfId="39872"/>
    <cellStyle name="40% - Акцент3 2 4 4 7 2" xfId="39873"/>
    <cellStyle name="40% - Акцент3 2 4 4 8" xfId="39874"/>
    <cellStyle name="40% - Акцент3 2 4 4 9" xfId="39875"/>
    <cellStyle name="40% - Акцент3 2 4 5" xfId="39876"/>
    <cellStyle name="40% - Акцент3 2 4 5 10" xfId="39877"/>
    <cellStyle name="40% - Акцент3 2 4 5 2" xfId="39878"/>
    <cellStyle name="40% - Акцент3 2 4 5 2 2" xfId="39879"/>
    <cellStyle name="40% - Акцент3 2 4 5 2 2 2" xfId="39880"/>
    <cellStyle name="40% - Акцент3 2 4 5 2 2 2 2" xfId="39881"/>
    <cellStyle name="40% - Акцент3 2 4 5 2 2 3" xfId="39882"/>
    <cellStyle name="40% - Акцент3 2 4 5 2 2 4" xfId="39883"/>
    <cellStyle name="40% - Акцент3 2 4 5 2 2 5" xfId="39884"/>
    <cellStyle name="40% - Акцент3 2 4 5 2 2 6" xfId="39885"/>
    <cellStyle name="40% - Акцент3 2 4 5 2 2 7" xfId="39886"/>
    <cellStyle name="40% - Акцент3 2 4 5 2 3" xfId="39887"/>
    <cellStyle name="40% - Акцент3 2 4 5 2 3 2" xfId="39888"/>
    <cellStyle name="40% - Акцент3 2 4 5 2 4" xfId="39889"/>
    <cellStyle name="40% - Акцент3 2 4 5 2 5" xfId="39890"/>
    <cellStyle name="40% - Акцент3 2 4 5 2 6" xfId="39891"/>
    <cellStyle name="40% - Акцент3 2 4 5 2 7" xfId="39892"/>
    <cellStyle name="40% - Акцент3 2 4 5 2 8" xfId="39893"/>
    <cellStyle name="40% - Акцент3 2 4 5 2 9" xfId="39894"/>
    <cellStyle name="40% - Акцент3 2 4 5 3" xfId="39895"/>
    <cellStyle name="40% - Акцент3 2 4 5 3 2" xfId="39896"/>
    <cellStyle name="40% - Акцент3 2 4 5 3 2 2" xfId="39897"/>
    <cellStyle name="40% - Акцент3 2 4 5 3 3" xfId="39898"/>
    <cellStyle name="40% - Акцент3 2 4 5 3 4" xfId="39899"/>
    <cellStyle name="40% - Акцент3 2 4 5 3 5" xfId="39900"/>
    <cellStyle name="40% - Акцент3 2 4 5 3 6" xfId="39901"/>
    <cellStyle name="40% - Акцент3 2 4 5 3 7" xfId="39902"/>
    <cellStyle name="40% - Акцент3 2 4 5 4" xfId="39903"/>
    <cellStyle name="40% - Акцент3 2 4 5 4 2" xfId="39904"/>
    <cellStyle name="40% - Акцент3 2 4 5 5" xfId="39905"/>
    <cellStyle name="40% - Акцент3 2 4 5 6" xfId="39906"/>
    <cellStyle name="40% - Акцент3 2 4 5 7" xfId="39907"/>
    <cellStyle name="40% - Акцент3 2 4 5 8" xfId="39908"/>
    <cellStyle name="40% - Акцент3 2 4 5 9" xfId="39909"/>
    <cellStyle name="40% - Акцент3 2 4 6" xfId="39910"/>
    <cellStyle name="40% - Акцент3 2 4 6 10" xfId="39911"/>
    <cellStyle name="40% - Акцент3 2 4 6 2" xfId="39912"/>
    <cellStyle name="40% - Акцент3 2 4 6 2 2" xfId="39913"/>
    <cellStyle name="40% - Акцент3 2 4 6 2 2 2" xfId="39914"/>
    <cellStyle name="40% - Акцент3 2 4 6 2 2 2 2" xfId="39915"/>
    <cellStyle name="40% - Акцент3 2 4 6 2 2 3" xfId="39916"/>
    <cellStyle name="40% - Акцент3 2 4 6 2 2 4" xfId="39917"/>
    <cellStyle name="40% - Акцент3 2 4 6 2 2 5" xfId="39918"/>
    <cellStyle name="40% - Акцент3 2 4 6 2 2 6" xfId="39919"/>
    <cellStyle name="40% - Акцент3 2 4 6 2 2 7" xfId="39920"/>
    <cellStyle name="40% - Акцент3 2 4 6 2 3" xfId="39921"/>
    <cellStyle name="40% - Акцент3 2 4 6 2 3 2" xfId="39922"/>
    <cellStyle name="40% - Акцент3 2 4 6 2 4" xfId="39923"/>
    <cellStyle name="40% - Акцент3 2 4 6 2 5" xfId="39924"/>
    <cellStyle name="40% - Акцент3 2 4 6 2 6" xfId="39925"/>
    <cellStyle name="40% - Акцент3 2 4 6 2 7" xfId="39926"/>
    <cellStyle name="40% - Акцент3 2 4 6 2 8" xfId="39927"/>
    <cellStyle name="40% - Акцент3 2 4 6 2 9" xfId="39928"/>
    <cellStyle name="40% - Акцент3 2 4 6 3" xfId="39929"/>
    <cellStyle name="40% - Акцент3 2 4 6 3 2" xfId="39930"/>
    <cellStyle name="40% - Акцент3 2 4 6 3 2 2" xfId="39931"/>
    <cellStyle name="40% - Акцент3 2 4 6 3 3" xfId="39932"/>
    <cellStyle name="40% - Акцент3 2 4 6 3 4" xfId="39933"/>
    <cellStyle name="40% - Акцент3 2 4 6 3 5" xfId="39934"/>
    <cellStyle name="40% - Акцент3 2 4 6 3 6" xfId="39935"/>
    <cellStyle name="40% - Акцент3 2 4 6 3 7" xfId="39936"/>
    <cellStyle name="40% - Акцент3 2 4 6 4" xfId="39937"/>
    <cellStyle name="40% - Акцент3 2 4 6 4 2" xfId="39938"/>
    <cellStyle name="40% - Акцент3 2 4 6 5" xfId="39939"/>
    <cellStyle name="40% - Акцент3 2 4 6 6" xfId="39940"/>
    <cellStyle name="40% - Акцент3 2 4 6 7" xfId="39941"/>
    <cellStyle name="40% - Акцент3 2 4 6 8" xfId="39942"/>
    <cellStyle name="40% - Акцент3 2 4 6 9" xfId="39943"/>
    <cellStyle name="40% - Акцент3 2 4 7" xfId="39944"/>
    <cellStyle name="40% - Акцент3 2 4 7 2" xfId="39945"/>
    <cellStyle name="40% - Акцент3 2 4 7 2 2" xfId="39946"/>
    <cellStyle name="40% - Акцент3 2 4 7 2 2 2" xfId="39947"/>
    <cellStyle name="40% - Акцент3 2 4 7 2 3" xfId="39948"/>
    <cellStyle name="40% - Акцент3 2 4 7 2 4" xfId="39949"/>
    <cellStyle name="40% - Акцент3 2 4 7 2 5" xfId="39950"/>
    <cellStyle name="40% - Акцент3 2 4 7 2 6" xfId="39951"/>
    <cellStyle name="40% - Акцент3 2 4 7 2 7" xfId="39952"/>
    <cellStyle name="40% - Акцент3 2 4 7 3" xfId="39953"/>
    <cellStyle name="40% - Акцент3 2 4 7 3 2" xfId="39954"/>
    <cellStyle name="40% - Акцент3 2 4 7 4" xfId="39955"/>
    <cellStyle name="40% - Акцент3 2 4 7 5" xfId="39956"/>
    <cellStyle name="40% - Акцент3 2 4 7 6" xfId="39957"/>
    <cellStyle name="40% - Акцент3 2 4 7 7" xfId="39958"/>
    <cellStyle name="40% - Акцент3 2 4 7 8" xfId="39959"/>
    <cellStyle name="40% - Акцент3 2 4 7 9" xfId="39960"/>
    <cellStyle name="40% - Акцент3 2 4 8" xfId="39961"/>
    <cellStyle name="40% - Акцент3 2 4 8 2" xfId="39962"/>
    <cellStyle name="40% - Акцент3 2 4 8 2 2" xfId="39963"/>
    <cellStyle name="40% - Акцент3 2 4 8 2 2 2" xfId="39964"/>
    <cellStyle name="40% - Акцент3 2 4 8 2 3" xfId="39965"/>
    <cellStyle name="40% - Акцент3 2 4 8 2 4" xfId="39966"/>
    <cellStyle name="40% - Акцент3 2 4 8 2 5" xfId="39967"/>
    <cellStyle name="40% - Акцент3 2 4 8 2 6" xfId="39968"/>
    <cellStyle name="40% - Акцент3 2 4 8 2 7" xfId="39969"/>
    <cellStyle name="40% - Акцент3 2 4 8 3" xfId="39970"/>
    <cellStyle name="40% - Акцент3 2 4 8 3 2" xfId="39971"/>
    <cellStyle name="40% - Акцент3 2 4 8 4" xfId="39972"/>
    <cellStyle name="40% - Акцент3 2 4 8 5" xfId="39973"/>
    <cellStyle name="40% - Акцент3 2 4 8 6" xfId="39974"/>
    <cellStyle name="40% - Акцент3 2 4 8 7" xfId="39975"/>
    <cellStyle name="40% - Акцент3 2 4 8 8" xfId="39976"/>
    <cellStyle name="40% - Акцент3 2 4 8 9" xfId="39977"/>
    <cellStyle name="40% - Акцент3 2 4 9" xfId="39978"/>
    <cellStyle name="40% - Акцент3 2 4 9 2" xfId="39979"/>
    <cellStyle name="40% - Акцент3 2 4 9 2 2" xfId="39980"/>
    <cellStyle name="40% - Акцент3 2 4 9 2 2 2" xfId="39981"/>
    <cellStyle name="40% - Акцент3 2 4 9 2 3" xfId="39982"/>
    <cellStyle name="40% - Акцент3 2 4 9 2 4" xfId="39983"/>
    <cellStyle name="40% - Акцент3 2 4 9 2 5" xfId="39984"/>
    <cellStyle name="40% - Акцент3 2 4 9 2 6" xfId="39985"/>
    <cellStyle name="40% - Акцент3 2 4 9 2 7" xfId="39986"/>
    <cellStyle name="40% - Акцент3 2 4 9 3" xfId="39987"/>
    <cellStyle name="40% - Акцент3 2 4 9 3 2" xfId="39988"/>
    <cellStyle name="40% - Акцент3 2 4 9 4" xfId="39989"/>
    <cellStyle name="40% - Акцент3 2 4 9 5" xfId="39990"/>
    <cellStyle name="40% - Акцент3 2 4 9 6" xfId="39991"/>
    <cellStyle name="40% - Акцент3 2 4 9 7" xfId="39992"/>
    <cellStyle name="40% - Акцент3 2 4 9 8" xfId="39993"/>
    <cellStyle name="40% - Акцент3 2 4 9 9" xfId="39994"/>
    <cellStyle name="40% - Акцент3 2 5" xfId="39995"/>
    <cellStyle name="40% - Акцент3 2 5 10" xfId="39996"/>
    <cellStyle name="40% - Акцент3 2 5 11" xfId="39997"/>
    <cellStyle name="40% - Акцент3 2 5 12" xfId="39998"/>
    <cellStyle name="40% - Акцент3 2 5 13" xfId="39999"/>
    <cellStyle name="40% - Акцент3 2 5 14" xfId="40000"/>
    <cellStyle name="40% - Акцент3 2 5 15" xfId="40001"/>
    <cellStyle name="40% - Акцент3 2 5 2" xfId="40002"/>
    <cellStyle name="40% - Акцент3 2 5 2 10" xfId="40003"/>
    <cellStyle name="40% - Акцент3 2 5 2 11" xfId="40004"/>
    <cellStyle name="40% - Акцент3 2 5 2 12" xfId="40005"/>
    <cellStyle name="40% - Акцент3 2 5 2 13" xfId="40006"/>
    <cellStyle name="40% - Акцент3 2 5 2 2" xfId="40007"/>
    <cellStyle name="40% - Акцент3 2 5 2 2 10" xfId="40008"/>
    <cellStyle name="40% - Акцент3 2 5 2 2 2" xfId="40009"/>
    <cellStyle name="40% - Акцент3 2 5 2 2 2 2" xfId="40010"/>
    <cellStyle name="40% - Акцент3 2 5 2 2 2 2 2" xfId="40011"/>
    <cellStyle name="40% - Акцент3 2 5 2 2 2 2 2 2" xfId="40012"/>
    <cellStyle name="40% - Акцент3 2 5 2 2 2 2 3" xfId="40013"/>
    <cellStyle name="40% - Акцент3 2 5 2 2 2 2 4" xfId="40014"/>
    <cellStyle name="40% - Акцент3 2 5 2 2 2 2 5" xfId="40015"/>
    <cellStyle name="40% - Акцент3 2 5 2 2 2 2 6" xfId="40016"/>
    <cellStyle name="40% - Акцент3 2 5 2 2 2 2 7" xfId="40017"/>
    <cellStyle name="40% - Акцент3 2 5 2 2 2 3" xfId="40018"/>
    <cellStyle name="40% - Акцент3 2 5 2 2 2 3 2" xfId="40019"/>
    <cellStyle name="40% - Акцент3 2 5 2 2 2 4" xfId="40020"/>
    <cellStyle name="40% - Акцент3 2 5 2 2 2 5" xfId="40021"/>
    <cellStyle name="40% - Акцент3 2 5 2 2 2 6" xfId="40022"/>
    <cellStyle name="40% - Акцент3 2 5 2 2 2 7" xfId="40023"/>
    <cellStyle name="40% - Акцент3 2 5 2 2 2 8" xfId="40024"/>
    <cellStyle name="40% - Акцент3 2 5 2 2 2 9" xfId="40025"/>
    <cellStyle name="40% - Акцент3 2 5 2 2 3" xfId="40026"/>
    <cellStyle name="40% - Акцент3 2 5 2 2 3 2" xfId="40027"/>
    <cellStyle name="40% - Акцент3 2 5 2 2 3 2 2" xfId="40028"/>
    <cellStyle name="40% - Акцент3 2 5 2 2 3 3" xfId="40029"/>
    <cellStyle name="40% - Акцент3 2 5 2 2 3 4" xfId="40030"/>
    <cellStyle name="40% - Акцент3 2 5 2 2 3 5" xfId="40031"/>
    <cellStyle name="40% - Акцент3 2 5 2 2 3 6" xfId="40032"/>
    <cellStyle name="40% - Акцент3 2 5 2 2 3 7" xfId="40033"/>
    <cellStyle name="40% - Акцент3 2 5 2 2 4" xfId="40034"/>
    <cellStyle name="40% - Акцент3 2 5 2 2 4 2" xfId="40035"/>
    <cellStyle name="40% - Акцент3 2 5 2 2 5" xfId="40036"/>
    <cellStyle name="40% - Акцент3 2 5 2 2 6" xfId="40037"/>
    <cellStyle name="40% - Акцент3 2 5 2 2 7" xfId="40038"/>
    <cellStyle name="40% - Акцент3 2 5 2 2 8" xfId="40039"/>
    <cellStyle name="40% - Акцент3 2 5 2 2 9" xfId="40040"/>
    <cellStyle name="40% - Акцент3 2 5 2 3" xfId="40041"/>
    <cellStyle name="40% - Акцент3 2 5 2 3 10" xfId="40042"/>
    <cellStyle name="40% - Акцент3 2 5 2 3 2" xfId="40043"/>
    <cellStyle name="40% - Акцент3 2 5 2 3 2 2" xfId="40044"/>
    <cellStyle name="40% - Акцент3 2 5 2 3 2 2 2" xfId="40045"/>
    <cellStyle name="40% - Акцент3 2 5 2 3 2 2 2 2" xfId="40046"/>
    <cellStyle name="40% - Акцент3 2 5 2 3 2 2 3" xfId="40047"/>
    <cellStyle name="40% - Акцент3 2 5 2 3 2 2 4" xfId="40048"/>
    <cellStyle name="40% - Акцент3 2 5 2 3 2 2 5" xfId="40049"/>
    <cellStyle name="40% - Акцент3 2 5 2 3 2 2 6" xfId="40050"/>
    <cellStyle name="40% - Акцент3 2 5 2 3 2 2 7" xfId="40051"/>
    <cellStyle name="40% - Акцент3 2 5 2 3 2 3" xfId="40052"/>
    <cellStyle name="40% - Акцент3 2 5 2 3 2 3 2" xfId="40053"/>
    <cellStyle name="40% - Акцент3 2 5 2 3 2 4" xfId="40054"/>
    <cellStyle name="40% - Акцент3 2 5 2 3 2 5" xfId="40055"/>
    <cellStyle name="40% - Акцент3 2 5 2 3 2 6" xfId="40056"/>
    <cellStyle name="40% - Акцент3 2 5 2 3 2 7" xfId="40057"/>
    <cellStyle name="40% - Акцент3 2 5 2 3 2 8" xfId="40058"/>
    <cellStyle name="40% - Акцент3 2 5 2 3 2 9" xfId="40059"/>
    <cellStyle name="40% - Акцент3 2 5 2 3 3" xfId="40060"/>
    <cellStyle name="40% - Акцент3 2 5 2 3 3 2" xfId="40061"/>
    <cellStyle name="40% - Акцент3 2 5 2 3 3 2 2" xfId="40062"/>
    <cellStyle name="40% - Акцент3 2 5 2 3 3 3" xfId="40063"/>
    <cellStyle name="40% - Акцент3 2 5 2 3 3 4" xfId="40064"/>
    <cellStyle name="40% - Акцент3 2 5 2 3 3 5" xfId="40065"/>
    <cellStyle name="40% - Акцент3 2 5 2 3 3 6" xfId="40066"/>
    <cellStyle name="40% - Акцент3 2 5 2 3 3 7" xfId="40067"/>
    <cellStyle name="40% - Акцент3 2 5 2 3 4" xfId="40068"/>
    <cellStyle name="40% - Акцент3 2 5 2 3 4 2" xfId="40069"/>
    <cellStyle name="40% - Акцент3 2 5 2 3 5" xfId="40070"/>
    <cellStyle name="40% - Акцент3 2 5 2 3 6" xfId="40071"/>
    <cellStyle name="40% - Акцент3 2 5 2 3 7" xfId="40072"/>
    <cellStyle name="40% - Акцент3 2 5 2 3 8" xfId="40073"/>
    <cellStyle name="40% - Акцент3 2 5 2 3 9" xfId="40074"/>
    <cellStyle name="40% - Акцент3 2 5 2 4" xfId="40075"/>
    <cellStyle name="40% - Акцент3 2 5 2 4 2" xfId="40076"/>
    <cellStyle name="40% - Акцент3 2 5 2 4 2 2" xfId="40077"/>
    <cellStyle name="40% - Акцент3 2 5 2 4 2 2 2" xfId="40078"/>
    <cellStyle name="40% - Акцент3 2 5 2 4 2 3" xfId="40079"/>
    <cellStyle name="40% - Акцент3 2 5 2 4 2 4" xfId="40080"/>
    <cellStyle name="40% - Акцент3 2 5 2 4 2 5" xfId="40081"/>
    <cellStyle name="40% - Акцент3 2 5 2 4 2 6" xfId="40082"/>
    <cellStyle name="40% - Акцент3 2 5 2 4 2 7" xfId="40083"/>
    <cellStyle name="40% - Акцент3 2 5 2 4 3" xfId="40084"/>
    <cellStyle name="40% - Акцент3 2 5 2 4 3 2" xfId="40085"/>
    <cellStyle name="40% - Акцент3 2 5 2 4 4" xfId="40086"/>
    <cellStyle name="40% - Акцент3 2 5 2 4 5" xfId="40087"/>
    <cellStyle name="40% - Акцент3 2 5 2 4 6" xfId="40088"/>
    <cellStyle name="40% - Акцент3 2 5 2 4 7" xfId="40089"/>
    <cellStyle name="40% - Акцент3 2 5 2 4 8" xfId="40090"/>
    <cellStyle name="40% - Акцент3 2 5 2 4 9" xfId="40091"/>
    <cellStyle name="40% - Акцент3 2 5 2 5" xfId="40092"/>
    <cellStyle name="40% - Акцент3 2 5 2 5 2" xfId="40093"/>
    <cellStyle name="40% - Акцент3 2 5 2 5 2 2" xfId="40094"/>
    <cellStyle name="40% - Акцент3 2 5 2 5 2 2 2" xfId="40095"/>
    <cellStyle name="40% - Акцент3 2 5 2 5 2 3" xfId="40096"/>
    <cellStyle name="40% - Акцент3 2 5 2 5 2 4" xfId="40097"/>
    <cellStyle name="40% - Акцент3 2 5 2 5 2 5" xfId="40098"/>
    <cellStyle name="40% - Акцент3 2 5 2 5 2 6" xfId="40099"/>
    <cellStyle name="40% - Акцент3 2 5 2 5 2 7" xfId="40100"/>
    <cellStyle name="40% - Акцент3 2 5 2 5 3" xfId="40101"/>
    <cellStyle name="40% - Акцент3 2 5 2 5 3 2" xfId="40102"/>
    <cellStyle name="40% - Акцент3 2 5 2 5 4" xfId="40103"/>
    <cellStyle name="40% - Акцент3 2 5 2 5 5" xfId="40104"/>
    <cellStyle name="40% - Акцент3 2 5 2 5 6" xfId="40105"/>
    <cellStyle name="40% - Акцент3 2 5 2 5 7" xfId="40106"/>
    <cellStyle name="40% - Акцент3 2 5 2 5 8" xfId="40107"/>
    <cellStyle name="40% - Акцент3 2 5 2 5 9" xfId="40108"/>
    <cellStyle name="40% - Акцент3 2 5 2 6" xfId="40109"/>
    <cellStyle name="40% - Акцент3 2 5 2 6 2" xfId="40110"/>
    <cellStyle name="40% - Акцент3 2 5 2 6 2 2" xfId="40111"/>
    <cellStyle name="40% - Акцент3 2 5 2 6 3" xfId="40112"/>
    <cellStyle name="40% - Акцент3 2 5 2 6 4" xfId="40113"/>
    <cellStyle name="40% - Акцент3 2 5 2 6 5" xfId="40114"/>
    <cellStyle name="40% - Акцент3 2 5 2 6 6" xfId="40115"/>
    <cellStyle name="40% - Акцент3 2 5 2 6 7" xfId="40116"/>
    <cellStyle name="40% - Акцент3 2 5 2 7" xfId="40117"/>
    <cellStyle name="40% - Акцент3 2 5 2 7 2" xfId="40118"/>
    <cellStyle name="40% - Акцент3 2 5 2 8" xfId="40119"/>
    <cellStyle name="40% - Акцент3 2 5 2 9" xfId="40120"/>
    <cellStyle name="40% - Акцент3 2 5 3" xfId="40121"/>
    <cellStyle name="40% - Акцент3 2 5 3 10" xfId="40122"/>
    <cellStyle name="40% - Акцент3 2 5 3 11" xfId="40123"/>
    <cellStyle name="40% - Акцент3 2 5 3 12" xfId="40124"/>
    <cellStyle name="40% - Акцент3 2 5 3 13" xfId="40125"/>
    <cellStyle name="40% - Акцент3 2 5 3 2" xfId="40126"/>
    <cellStyle name="40% - Акцент3 2 5 3 2 10" xfId="40127"/>
    <cellStyle name="40% - Акцент3 2 5 3 2 2" xfId="40128"/>
    <cellStyle name="40% - Акцент3 2 5 3 2 2 2" xfId="40129"/>
    <cellStyle name="40% - Акцент3 2 5 3 2 2 2 2" xfId="40130"/>
    <cellStyle name="40% - Акцент3 2 5 3 2 2 2 2 2" xfId="40131"/>
    <cellStyle name="40% - Акцент3 2 5 3 2 2 2 3" xfId="40132"/>
    <cellStyle name="40% - Акцент3 2 5 3 2 2 2 4" xfId="40133"/>
    <cellStyle name="40% - Акцент3 2 5 3 2 2 2 5" xfId="40134"/>
    <cellStyle name="40% - Акцент3 2 5 3 2 2 2 6" xfId="40135"/>
    <cellStyle name="40% - Акцент3 2 5 3 2 2 2 7" xfId="40136"/>
    <cellStyle name="40% - Акцент3 2 5 3 2 2 3" xfId="40137"/>
    <cellStyle name="40% - Акцент3 2 5 3 2 2 3 2" xfId="40138"/>
    <cellStyle name="40% - Акцент3 2 5 3 2 2 4" xfId="40139"/>
    <cellStyle name="40% - Акцент3 2 5 3 2 2 5" xfId="40140"/>
    <cellStyle name="40% - Акцент3 2 5 3 2 2 6" xfId="40141"/>
    <cellStyle name="40% - Акцент3 2 5 3 2 2 7" xfId="40142"/>
    <cellStyle name="40% - Акцент3 2 5 3 2 2 8" xfId="40143"/>
    <cellStyle name="40% - Акцент3 2 5 3 2 2 9" xfId="40144"/>
    <cellStyle name="40% - Акцент3 2 5 3 2 3" xfId="40145"/>
    <cellStyle name="40% - Акцент3 2 5 3 2 3 2" xfId="40146"/>
    <cellStyle name="40% - Акцент3 2 5 3 2 3 2 2" xfId="40147"/>
    <cellStyle name="40% - Акцент3 2 5 3 2 3 3" xfId="40148"/>
    <cellStyle name="40% - Акцент3 2 5 3 2 3 4" xfId="40149"/>
    <cellStyle name="40% - Акцент3 2 5 3 2 3 5" xfId="40150"/>
    <cellStyle name="40% - Акцент3 2 5 3 2 3 6" xfId="40151"/>
    <cellStyle name="40% - Акцент3 2 5 3 2 3 7" xfId="40152"/>
    <cellStyle name="40% - Акцент3 2 5 3 2 4" xfId="40153"/>
    <cellStyle name="40% - Акцент3 2 5 3 2 4 2" xfId="40154"/>
    <cellStyle name="40% - Акцент3 2 5 3 2 5" xfId="40155"/>
    <cellStyle name="40% - Акцент3 2 5 3 2 6" xfId="40156"/>
    <cellStyle name="40% - Акцент3 2 5 3 2 7" xfId="40157"/>
    <cellStyle name="40% - Акцент3 2 5 3 2 8" xfId="40158"/>
    <cellStyle name="40% - Акцент3 2 5 3 2 9" xfId="40159"/>
    <cellStyle name="40% - Акцент3 2 5 3 3" xfId="40160"/>
    <cellStyle name="40% - Акцент3 2 5 3 3 10" xfId="40161"/>
    <cellStyle name="40% - Акцент3 2 5 3 3 2" xfId="40162"/>
    <cellStyle name="40% - Акцент3 2 5 3 3 2 2" xfId="40163"/>
    <cellStyle name="40% - Акцент3 2 5 3 3 2 2 2" xfId="40164"/>
    <cellStyle name="40% - Акцент3 2 5 3 3 2 2 2 2" xfId="40165"/>
    <cellStyle name="40% - Акцент3 2 5 3 3 2 2 3" xfId="40166"/>
    <cellStyle name="40% - Акцент3 2 5 3 3 2 2 4" xfId="40167"/>
    <cellStyle name="40% - Акцент3 2 5 3 3 2 2 5" xfId="40168"/>
    <cellStyle name="40% - Акцент3 2 5 3 3 2 2 6" xfId="40169"/>
    <cellStyle name="40% - Акцент3 2 5 3 3 2 2 7" xfId="40170"/>
    <cellStyle name="40% - Акцент3 2 5 3 3 2 3" xfId="40171"/>
    <cellStyle name="40% - Акцент3 2 5 3 3 2 3 2" xfId="40172"/>
    <cellStyle name="40% - Акцент3 2 5 3 3 2 4" xfId="40173"/>
    <cellStyle name="40% - Акцент3 2 5 3 3 2 5" xfId="40174"/>
    <cellStyle name="40% - Акцент3 2 5 3 3 2 6" xfId="40175"/>
    <cellStyle name="40% - Акцент3 2 5 3 3 2 7" xfId="40176"/>
    <cellStyle name="40% - Акцент3 2 5 3 3 2 8" xfId="40177"/>
    <cellStyle name="40% - Акцент3 2 5 3 3 2 9" xfId="40178"/>
    <cellStyle name="40% - Акцент3 2 5 3 3 3" xfId="40179"/>
    <cellStyle name="40% - Акцент3 2 5 3 3 3 2" xfId="40180"/>
    <cellStyle name="40% - Акцент3 2 5 3 3 3 2 2" xfId="40181"/>
    <cellStyle name="40% - Акцент3 2 5 3 3 3 3" xfId="40182"/>
    <cellStyle name="40% - Акцент3 2 5 3 3 3 4" xfId="40183"/>
    <cellStyle name="40% - Акцент3 2 5 3 3 3 5" xfId="40184"/>
    <cellStyle name="40% - Акцент3 2 5 3 3 3 6" xfId="40185"/>
    <cellStyle name="40% - Акцент3 2 5 3 3 3 7" xfId="40186"/>
    <cellStyle name="40% - Акцент3 2 5 3 3 4" xfId="40187"/>
    <cellStyle name="40% - Акцент3 2 5 3 3 4 2" xfId="40188"/>
    <cellStyle name="40% - Акцент3 2 5 3 3 5" xfId="40189"/>
    <cellStyle name="40% - Акцент3 2 5 3 3 6" xfId="40190"/>
    <cellStyle name="40% - Акцент3 2 5 3 3 7" xfId="40191"/>
    <cellStyle name="40% - Акцент3 2 5 3 3 8" xfId="40192"/>
    <cellStyle name="40% - Акцент3 2 5 3 3 9" xfId="40193"/>
    <cellStyle name="40% - Акцент3 2 5 3 4" xfId="40194"/>
    <cellStyle name="40% - Акцент3 2 5 3 4 2" xfId="40195"/>
    <cellStyle name="40% - Акцент3 2 5 3 4 2 2" xfId="40196"/>
    <cellStyle name="40% - Акцент3 2 5 3 4 2 2 2" xfId="40197"/>
    <cellStyle name="40% - Акцент3 2 5 3 4 2 3" xfId="40198"/>
    <cellStyle name="40% - Акцент3 2 5 3 4 2 4" xfId="40199"/>
    <cellStyle name="40% - Акцент3 2 5 3 4 2 5" xfId="40200"/>
    <cellStyle name="40% - Акцент3 2 5 3 4 2 6" xfId="40201"/>
    <cellStyle name="40% - Акцент3 2 5 3 4 2 7" xfId="40202"/>
    <cellStyle name="40% - Акцент3 2 5 3 4 3" xfId="40203"/>
    <cellStyle name="40% - Акцент3 2 5 3 4 3 2" xfId="40204"/>
    <cellStyle name="40% - Акцент3 2 5 3 4 4" xfId="40205"/>
    <cellStyle name="40% - Акцент3 2 5 3 4 5" xfId="40206"/>
    <cellStyle name="40% - Акцент3 2 5 3 4 6" xfId="40207"/>
    <cellStyle name="40% - Акцент3 2 5 3 4 7" xfId="40208"/>
    <cellStyle name="40% - Акцент3 2 5 3 4 8" xfId="40209"/>
    <cellStyle name="40% - Акцент3 2 5 3 4 9" xfId="40210"/>
    <cellStyle name="40% - Акцент3 2 5 3 5" xfId="40211"/>
    <cellStyle name="40% - Акцент3 2 5 3 5 2" xfId="40212"/>
    <cellStyle name="40% - Акцент3 2 5 3 5 2 2" xfId="40213"/>
    <cellStyle name="40% - Акцент3 2 5 3 5 2 2 2" xfId="40214"/>
    <cellStyle name="40% - Акцент3 2 5 3 5 2 3" xfId="40215"/>
    <cellStyle name="40% - Акцент3 2 5 3 5 2 4" xfId="40216"/>
    <cellStyle name="40% - Акцент3 2 5 3 5 2 5" xfId="40217"/>
    <cellStyle name="40% - Акцент3 2 5 3 5 2 6" xfId="40218"/>
    <cellStyle name="40% - Акцент3 2 5 3 5 2 7" xfId="40219"/>
    <cellStyle name="40% - Акцент3 2 5 3 5 3" xfId="40220"/>
    <cellStyle name="40% - Акцент3 2 5 3 5 3 2" xfId="40221"/>
    <cellStyle name="40% - Акцент3 2 5 3 5 4" xfId="40222"/>
    <cellStyle name="40% - Акцент3 2 5 3 5 5" xfId="40223"/>
    <cellStyle name="40% - Акцент3 2 5 3 5 6" xfId="40224"/>
    <cellStyle name="40% - Акцент3 2 5 3 5 7" xfId="40225"/>
    <cellStyle name="40% - Акцент3 2 5 3 5 8" xfId="40226"/>
    <cellStyle name="40% - Акцент3 2 5 3 5 9" xfId="40227"/>
    <cellStyle name="40% - Акцент3 2 5 3 6" xfId="40228"/>
    <cellStyle name="40% - Акцент3 2 5 3 6 2" xfId="40229"/>
    <cellStyle name="40% - Акцент3 2 5 3 6 2 2" xfId="40230"/>
    <cellStyle name="40% - Акцент3 2 5 3 6 3" xfId="40231"/>
    <cellStyle name="40% - Акцент3 2 5 3 6 4" xfId="40232"/>
    <cellStyle name="40% - Акцент3 2 5 3 6 5" xfId="40233"/>
    <cellStyle name="40% - Акцент3 2 5 3 6 6" xfId="40234"/>
    <cellStyle name="40% - Акцент3 2 5 3 6 7" xfId="40235"/>
    <cellStyle name="40% - Акцент3 2 5 3 7" xfId="40236"/>
    <cellStyle name="40% - Акцент3 2 5 3 7 2" xfId="40237"/>
    <cellStyle name="40% - Акцент3 2 5 3 8" xfId="40238"/>
    <cellStyle name="40% - Акцент3 2 5 3 9" xfId="40239"/>
    <cellStyle name="40% - Акцент3 2 5 4" xfId="40240"/>
    <cellStyle name="40% - Акцент3 2 5 4 10" xfId="40241"/>
    <cellStyle name="40% - Акцент3 2 5 4 2" xfId="40242"/>
    <cellStyle name="40% - Акцент3 2 5 4 2 2" xfId="40243"/>
    <cellStyle name="40% - Акцент3 2 5 4 2 2 2" xfId="40244"/>
    <cellStyle name="40% - Акцент3 2 5 4 2 2 2 2" xfId="40245"/>
    <cellStyle name="40% - Акцент3 2 5 4 2 2 3" xfId="40246"/>
    <cellStyle name="40% - Акцент3 2 5 4 2 2 4" xfId="40247"/>
    <cellStyle name="40% - Акцент3 2 5 4 2 2 5" xfId="40248"/>
    <cellStyle name="40% - Акцент3 2 5 4 2 2 6" xfId="40249"/>
    <cellStyle name="40% - Акцент3 2 5 4 2 2 7" xfId="40250"/>
    <cellStyle name="40% - Акцент3 2 5 4 2 3" xfId="40251"/>
    <cellStyle name="40% - Акцент3 2 5 4 2 3 2" xfId="40252"/>
    <cellStyle name="40% - Акцент3 2 5 4 2 4" xfId="40253"/>
    <cellStyle name="40% - Акцент3 2 5 4 2 5" xfId="40254"/>
    <cellStyle name="40% - Акцент3 2 5 4 2 6" xfId="40255"/>
    <cellStyle name="40% - Акцент3 2 5 4 2 7" xfId="40256"/>
    <cellStyle name="40% - Акцент3 2 5 4 2 8" xfId="40257"/>
    <cellStyle name="40% - Акцент3 2 5 4 2 9" xfId="40258"/>
    <cellStyle name="40% - Акцент3 2 5 4 3" xfId="40259"/>
    <cellStyle name="40% - Акцент3 2 5 4 3 2" xfId="40260"/>
    <cellStyle name="40% - Акцент3 2 5 4 3 2 2" xfId="40261"/>
    <cellStyle name="40% - Акцент3 2 5 4 3 3" xfId="40262"/>
    <cellStyle name="40% - Акцент3 2 5 4 3 4" xfId="40263"/>
    <cellStyle name="40% - Акцент3 2 5 4 3 5" xfId="40264"/>
    <cellStyle name="40% - Акцент3 2 5 4 3 6" xfId="40265"/>
    <cellStyle name="40% - Акцент3 2 5 4 3 7" xfId="40266"/>
    <cellStyle name="40% - Акцент3 2 5 4 4" xfId="40267"/>
    <cellStyle name="40% - Акцент3 2 5 4 4 2" xfId="40268"/>
    <cellStyle name="40% - Акцент3 2 5 4 5" xfId="40269"/>
    <cellStyle name="40% - Акцент3 2 5 4 6" xfId="40270"/>
    <cellStyle name="40% - Акцент3 2 5 4 7" xfId="40271"/>
    <cellStyle name="40% - Акцент3 2 5 4 8" xfId="40272"/>
    <cellStyle name="40% - Акцент3 2 5 4 9" xfId="40273"/>
    <cellStyle name="40% - Акцент3 2 5 5" xfId="40274"/>
    <cellStyle name="40% - Акцент3 2 5 5 10" xfId="40275"/>
    <cellStyle name="40% - Акцент3 2 5 5 2" xfId="40276"/>
    <cellStyle name="40% - Акцент3 2 5 5 2 2" xfId="40277"/>
    <cellStyle name="40% - Акцент3 2 5 5 2 2 2" xfId="40278"/>
    <cellStyle name="40% - Акцент3 2 5 5 2 2 2 2" xfId="40279"/>
    <cellStyle name="40% - Акцент3 2 5 5 2 2 3" xfId="40280"/>
    <cellStyle name="40% - Акцент3 2 5 5 2 2 4" xfId="40281"/>
    <cellStyle name="40% - Акцент3 2 5 5 2 2 5" xfId="40282"/>
    <cellStyle name="40% - Акцент3 2 5 5 2 2 6" xfId="40283"/>
    <cellStyle name="40% - Акцент3 2 5 5 2 2 7" xfId="40284"/>
    <cellStyle name="40% - Акцент3 2 5 5 2 3" xfId="40285"/>
    <cellStyle name="40% - Акцент3 2 5 5 2 3 2" xfId="40286"/>
    <cellStyle name="40% - Акцент3 2 5 5 2 4" xfId="40287"/>
    <cellStyle name="40% - Акцент3 2 5 5 2 5" xfId="40288"/>
    <cellStyle name="40% - Акцент3 2 5 5 2 6" xfId="40289"/>
    <cellStyle name="40% - Акцент3 2 5 5 2 7" xfId="40290"/>
    <cellStyle name="40% - Акцент3 2 5 5 2 8" xfId="40291"/>
    <cellStyle name="40% - Акцент3 2 5 5 2 9" xfId="40292"/>
    <cellStyle name="40% - Акцент3 2 5 5 3" xfId="40293"/>
    <cellStyle name="40% - Акцент3 2 5 5 3 2" xfId="40294"/>
    <cellStyle name="40% - Акцент3 2 5 5 3 2 2" xfId="40295"/>
    <cellStyle name="40% - Акцент3 2 5 5 3 3" xfId="40296"/>
    <cellStyle name="40% - Акцент3 2 5 5 3 4" xfId="40297"/>
    <cellStyle name="40% - Акцент3 2 5 5 3 5" xfId="40298"/>
    <cellStyle name="40% - Акцент3 2 5 5 3 6" xfId="40299"/>
    <cellStyle name="40% - Акцент3 2 5 5 3 7" xfId="40300"/>
    <cellStyle name="40% - Акцент3 2 5 5 4" xfId="40301"/>
    <cellStyle name="40% - Акцент3 2 5 5 4 2" xfId="40302"/>
    <cellStyle name="40% - Акцент3 2 5 5 5" xfId="40303"/>
    <cellStyle name="40% - Акцент3 2 5 5 6" xfId="40304"/>
    <cellStyle name="40% - Акцент3 2 5 5 7" xfId="40305"/>
    <cellStyle name="40% - Акцент3 2 5 5 8" xfId="40306"/>
    <cellStyle name="40% - Акцент3 2 5 5 9" xfId="40307"/>
    <cellStyle name="40% - Акцент3 2 5 6" xfId="40308"/>
    <cellStyle name="40% - Акцент3 2 5 6 2" xfId="40309"/>
    <cellStyle name="40% - Акцент3 2 5 6 2 2" xfId="40310"/>
    <cellStyle name="40% - Акцент3 2 5 6 2 2 2" xfId="40311"/>
    <cellStyle name="40% - Акцент3 2 5 6 2 3" xfId="40312"/>
    <cellStyle name="40% - Акцент3 2 5 6 2 4" xfId="40313"/>
    <cellStyle name="40% - Акцент3 2 5 6 2 5" xfId="40314"/>
    <cellStyle name="40% - Акцент3 2 5 6 2 6" xfId="40315"/>
    <cellStyle name="40% - Акцент3 2 5 6 2 7" xfId="40316"/>
    <cellStyle name="40% - Акцент3 2 5 6 3" xfId="40317"/>
    <cellStyle name="40% - Акцент3 2 5 6 3 2" xfId="40318"/>
    <cellStyle name="40% - Акцент3 2 5 6 4" xfId="40319"/>
    <cellStyle name="40% - Акцент3 2 5 6 5" xfId="40320"/>
    <cellStyle name="40% - Акцент3 2 5 6 6" xfId="40321"/>
    <cellStyle name="40% - Акцент3 2 5 6 7" xfId="40322"/>
    <cellStyle name="40% - Акцент3 2 5 6 8" xfId="40323"/>
    <cellStyle name="40% - Акцент3 2 5 6 9" xfId="40324"/>
    <cellStyle name="40% - Акцент3 2 5 7" xfId="40325"/>
    <cellStyle name="40% - Акцент3 2 5 7 2" xfId="40326"/>
    <cellStyle name="40% - Акцент3 2 5 7 2 2" xfId="40327"/>
    <cellStyle name="40% - Акцент3 2 5 7 2 2 2" xfId="40328"/>
    <cellStyle name="40% - Акцент3 2 5 7 2 3" xfId="40329"/>
    <cellStyle name="40% - Акцент3 2 5 7 2 4" xfId="40330"/>
    <cellStyle name="40% - Акцент3 2 5 7 2 5" xfId="40331"/>
    <cellStyle name="40% - Акцент3 2 5 7 2 6" xfId="40332"/>
    <cellStyle name="40% - Акцент3 2 5 7 2 7" xfId="40333"/>
    <cellStyle name="40% - Акцент3 2 5 7 3" xfId="40334"/>
    <cellStyle name="40% - Акцент3 2 5 7 3 2" xfId="40335"/>
    <cellStyle name="40% - Акцент3 2 5 7 4" xfId="40336"/>
    <cellStyle name="40% - Акцент3 2 5 7 5" xfId="40337"/>
    <cellStyle name="40% - Акцент3 2 5 7 6" xfId="40338"/>
    <cellStyle name="40% - Акцент3 2 5 7 7" xfId="40339"/>
    <cellStyle name="40% - Акцент3 2 5 7 8" xfId="40340"/>
    <cellStyle name="40% - Акцент3 2 5 7 9" xfId="40341"/>
    <cellStyle name="40% - Акцент3 2 5 8" xfId="40342"/>
    <cellStyle name="40% - Акцент3 2 5 8 2" xfId="40343"/>
    <cellStyle name="40% - Акцент3 2 5 8 2 2" xfId="40344"/>
    <cellStyle name="40% - Акцент3 2 5 8 3" xfId="40345"/>
    <cellStyle name="40% - Акцент3 2 5 8 4" xfId="40346"/>
    <cellStyle name="40% - Акцент3 2 5 8 5" xfId="40347"/>
    <cellStyle name="40% - Акцент3 2 5 8 6" xfId="40348"/>
    <cellStyle name="40% - Акцент3 2 5 8 7" xfId="40349"/>
    <cellStyle name="40% - Акцент3 2 5 9" xfId="40350"/>
    <cellStyle name="40% - Акцент3 2 5 9 2" xfId="40351"/>
    <cellStyle name="40% - Акцент3 2 6" xfId="40352"/>
    <cellStyle name="40% - Акцент3 2 6 10" xfId="40353"/>
    <cellStyle name="40% - Акцент3 2 6 11" xfId="40354"/>
    <cellStyle name="40% - Акцент3 2 6 12" xfId="40355"/>
    <cellStyle name="40% - Акцент3 2 6 13" xfId="40356"/>
    <cellStyle name="40% - Акцент3 2 6 14" xfId="40357"/>
    <cellStyle name="40% - Акцент3 2 6 15" xfId="40358"/>
    <cellStyle name="40% - Акцент3 2 6 16" xfId="40359"/>
    <cellStyle name="40% - Акцент3 2 6 2" xfId="40360"/>
    <cellStyle name="40% - Акцент3 2 6 2 10" xfId="40361"/>
    <cellStyle name="40% - Акцент3 2 6 2 2" xfId="40362"/>
    <cellStyle name="40% - Акцент3 2 6 2 2 2" xfId="40363"/>
    <cellStyle name="40% - Акцент3 2 6 2 2 2 2" xfId="40364"/>
    <cellStyle name="40% - Акцент3 2 6 2 2 2 2 2" xfId="40365"/>
    <cellStyle name="40% - Акцент3 2 6 2 2 2 3" xfId="40366"/>
    <cellStyle name="40% - Акцент3 2 6 2 2 2 4" xfId="40367"/>
    <cellStyle name="40% - Акцент3 2 6 2 2 2 5" xfId="40368"/>
    <cellStyle name="40% - Акцент3 2 6 2 2 2 6" xfId="40369"/>
    <cellStyle name="40% - Акцент3 2 6 2 2 2 7" xfId="40370"/>
    <cellStyle name="40% - Акцент3 2 6 2 2 3" xfId="40371"/>
    <cellStyle name="40% - Акцент3 2 6 2 2 3 2" xfId="40372"/>
    <cellStyle name="40% - Акцент3 2 6 2 2 4" xfId="40373"/>
    <cellStyle name="40% - Акцент3 2 6 2 2 5" xfId="40374"/>
    <cellStyle name="40% - Акцент3 2 6 2 2 6" xfId="40375"/>
    <cellStyle name="40% - Акцент3 2 6 2 2 7" xfId="40376"/>
    <cellStyle name="40% - Акцент3 2 6 2 2 8" xfId="40377"/>
    <cellStyle name="40% - Акцент3 2 6 2 2 9" xfId="40378"/>
    <cellStyle name="40% - Акцент3 2 6 2 3" xfId="40379"/>
    <cellStyle name="40% - Акцент3 2 6 2 3 2" xfId="40380"/>
    <cellStyle name="40% - Акцент3 2 6 2 3 2 2" xfId="40381"/>
    <cellStyle name="40% - Акцент3 2 6 2 3 3" xfId="40382"/>
    <cellStyle name="40% - Акцент3 2 6 2 3 4" xfId="40383"/>
    <cellStyle name="40% - Акцент3 2 6 2 3 5" xfId="40384"/>
    <cellStyle name="40% - Акцент3 2 6 2 3 6" xfId="40385"/>
    <cellStyle name="40% - Акцент3 2 6 2 3 7" xfId="40386"/>
    <cellStyle name="40% - Акцент3 2 6 2 4" xfId="40387"/>
    <cellStyle name="40% - Акцент3 2 6 2 4 2" xfId="40388"/>
    <cellStyle name="40% - Акцент3 2 6 2 5" xfId="40389"/>
    <cellStyle name="40% - Акцент3 2 6 2 6" xfId="40390"/>
    <cellStyle name="40% - Акцент3 2 6 2 7" xfId="40391"/>
    <cellStyle name="40% - Акцент3 2 6 2 8" xfId="40392"/>
    <cellStyle name="40% - Акцент3 2 6 2 9" xfId="40393"/>
    <cellStyle name="40% - Акцент3 2 6 3" xfId="40394"/>
    <cellStyle name="40% - Акцент3 2 6 3 10" xfId="40395"/>
    <cellStyle name="40% - Акцент3 2 6 3 2" xfId="40396"/>
    <cellStyle name="40% - Акцент3 2 6 3 2 2" xfId="40397"/>
    <cellStyle name="40% - Акцент3 2 6 3 2 2 2" xfId="40398"/>
    <cellStyle name="40% - Акцент3 2 6 3 2 2 2 2" xfId="40399"/>
    <cellStyle name="40% - Акцент3 2 6 3 2 2 3" xfId="40400"/>
    <cellStyle name="40% - Акцент3 2 6 3 2 2 4" xfId="40401"/>
    <cellStyle name="40% - Акцент3 2 6 3 2 2 5" xfId="40402"/>
    <cellStyle name="40% - Акцент3 2 6 3 2 2 6" xfId="40403"/>
    <cellStyle name="40% - Акцент3 2 6 3 2 2 7" xfId="40404"/>
    <cellStyle name="40% - Акцент3 2 6 3 2 3" xfId="40405"/>
    <cellStyle name="40% - Акцент3 2 6 3 2 3 2" xfId="40406"/>
    <cellStyle name="40% - Акцент3 2 6 3 2 4" xfId="40407"/>
    <cellStyle name="40% - Акцент3 2 6 3 2 5" xfId="40408"/>
    <cellStyle name="40% - Акцент3 2 6 3 2 6" xfId="40409"/>
    <cellStyle name="40% - Акцент3 2 6 3 2 7" xfId="40410"/>
    <cellStyle name="40% - Акцент3 2 6 3 2 8" xfId="40411"/>
    <cellStyle name="40% - Акцент3 2 6 3 2 9" xfId="40412"/>
    <cellStyle name="40% - Акцент3 2 6 3 3" xfId="40413"/>
    <cellStyle name="40% - Акцент3 2 6 3 3 2" xfId="40414"/>
    <cellStyle name="40% - Акцент3 2 6 3 3 2 2" xfId="40415"/>
    <cellStyle name="40% - Акцент3 2 6 3 3 3" xfId="40416"/>
    <cellStyle name="40% - Акцент3 2 6 3 3 4" xfId="40417"/>
    <cellStyle name="40% - Акцент3 2 6 3 3 5" xfId="40418"/>
    <cellStyle name="40% - Акцент3 2 6 3 3 6" xfId="40419"/>
    <cellStyle name="40% - Акцент3 2 6 3 3 7" xfId="40420"/>
    <cellStyle name="40% - Акцент3 2 6 3 4" xfId="40421"/>
    <cellStyle name="40% - Акцент3 2 6 3 4 2" xfId="40422"/>
    <cellStyle name="40% - Акцент3 2 6 3 5" xfId="40423"/>
    <cellStyle name="40% - Акцент3 2 6 3 6" xfId="40424"/>
    <cellStyle name="40% - Акцент3 2 6 3 7" xfId="40425"/>
    <cellStyle name="40% - Акцент3 2 6 3 8" xfId="40426"/>
    <cellStyle name="40% - Акцент3 2 6 3 9" xfId="40427"/>
    <cellStyle name="40% - Акцент3 2 6 4" xfId="40428"/>
    <cellStyle name="40% - Акцент3 2 6 4 10" xfId="40429"/>
    <cellStyle name="40% - Акцент3 2 6 4 2" xfId="40430"/>
    <cellStyle name="40% - Акцент3 2 6 4 2 2" xfId="40431"/>
    <cellStyle name="40% - Акцент3 2 6 4 2 2 2" xfId="40432"/>
    <cellStyle name="40% - Акцент3 2 6 4 2 2 2 2" xfId="40433"/>
    <cellStyle name="40% - Акцент3 2 6 4 2 2 3" xfId="40434"/>
    <cellStyle name="40% - Акцент3 2 6 4 2 2 4" xfId="40435"/>
    <cellStyle name="40% - Акцент3 2 6 4 2 2 5" xfId="40436"/>
    <cellStyle name="40% - Акцент3 2 6 4 2 2 6" xfId="40437"/>
    <cellStyle name="40% - Акцент3 2 6 4 2 2 7" xfId="40438"/>
    <cellStyle name="40% - Акцент3 2 6 4 2 3" xfId="40439"/>
    <cellStyle name="40% - Акцент3 2 6 4 2 3 2" xfId="40440"/>
    <cellStyle name="40% - Акцент3 2 6 4 2 4" xfId="40441"/>
    <cellStyle name="40% - Акцент3 2 6 4 2 5" xfId="40442"/>
    <cellStyle name="40% - Акцент3 2 6 4 2 6" xfId="40443"/>
    <cellStyle name="40% - Акцент3 2 6 4 2 7" xfId="40444"/>
    <cellStyle name="40% - Акцент3 2 6 4 2 8" xfId="40445"/>
    <cellStyle name="40% - Акцент3 2 6 4 2 9" xfId="40446"/>
    <cellStyle name="40% - Акцент3 2 6 4 3" xfId="40447"/>
    <cellStyle name="40% - Акцент3 2 6 4 3 2" xfId="40448"/>
    <cellStyle name="40% - Акцент3 2 6 4 3 2 2" xfId="40449"/>
    <cellStyle name="40% - Акцент3 2 6 4 3 3" xfId="40450"/>
    <cellStyle name="40% - Акцент3 2 6 4 3 4" xfId="40451"/>
    <cellStyle name="40% - Акцент3 2 6 4 3 5" xfId="40452"/>
    <cellStyle name="40% - Акцент3 2 6 4 3 6" xfId="40453"/>
    <cellStyle name="40% - Акцент3 2 6 4 3 7" xfId="40454"/>
    <cellStyle name="40% - Акцент3 2 6 4 4" xfId="40455"/>
    <cellStyle name="40% - Акцент3 2 6 4 4 2" xfId="40456"/>
    <cellStyle name="40% - Акцент3 2 6 4 5" xfId="40457"/>
    <cellStyle name="40% - Акцент3 2 6 4 6" xfId="40458"/>
    <cellStyle name="40% - Акцент3 2 6 4 7" xfId="40459"/>
    <cellStyle name="40% - Акцент3 2 6 4 8" xfId="40460"/>
    <cellStyle name="40% - Акцент3 2 6 4 9" xfId="40461"/>
    <cellStyle name="40% - Акцент3 2 6 5" xfId="40462"/>
    <cellStyle name="40% - Акцент3 2 6 5 2" xfId="40463"/>
    <cellStyle name="40% - Акцент3 2 6 5 2 2" xfId="40464"/>
    <cellStyle name="40% - Акцент3 2 6 5 2 2 2" xfId="40465"/>
    <cellStyle name="40% - Акцент3 2 6 5 2 3" xfId="40466"/>
    <cellStyle name="40% - Акцент3 2 6 5 2 4" xfId="40467"/>
    <cellStyle name="40% - Акцент3 2 6 5 2 5" xfId="40468"/>
    <cellStyle name="40% - Акцент3 2 6 5 2 6" xfId="40469"/>
    <cellStyle name="40% - Акцент3 2 6 5 2 7" xfId="40470"/>
    <cellStyle name="40% - Акцент3 2 6 5 3" xfId="40471"/>
    <cellStyle name="40% - Акцент3 2 6 5 3 2" xfId="40472"/>
    <cellStyle name="40% - Акцент3 2 6 5 4" xfId="40473"/>
    <cellStyle name="40% - Акцент3 2 6 5 5" xfId="40474"/>
    <cellStyle name="40% - Акцент3 2 6 5 6" xfId="40475"/>
    <cellStyle name="40% - Акцент3 2 6 5 7" xfId="40476"/>
    <cellStyle name="40% - Акцент3 2 6 5 8" xfId="40477"/>
    <cellStyle name="40% - Акцент3 2 6 5 9" xfId="40478"/>
    <cellStyle name="40% - Акцент3 2 6 6" xfId="40479"/>
    <cellStyle name="40% - Акцент3 2 6 6 2" xfId="40480"/>
    <cellStyle name="40% - Акцент3 2 6 6 2 2" xfId="40481"/>
    <cellStyle name="40% - Акцент3 2 6 6 2 2 2" xfId="40482"/>
    <cellStyle name="40% - Акцент3 2 6 6 2 3" xfId="40483"/>
    <cellStyle name="40% - Акцент3 2 6 6 2 4" xfId="40484"/>
    <cellStyle name="40% - Акцент3 2 6 6 2 5" xfId="40485"/>
    <cellStyle name="40% - Акцент3 2 6 6 2 6" xfId="40486"/>
    <cellStyle name="40% - Акцент3 2 6 6 2 7" xfId="40487"/>
    <cellStyle name="40% - Акцент3 2 6 6 3" xfId="40488"/>
    <cellStyle name="40% - Акцент3 2 6 6 3 2" xfId="40489"/>
    <cellStyle name="40% - Акцент3 2 6 6 4" xfId="40490"/>
    <cellStyle name="40% - Акцент3 2 6 6 5" xfId="40491"/>
    <cellStyle name="40% - Акцент3 2 6 6 6" xfId="40492"/>
    <cellStyle name="40% - Акцент3 2 6 6 7" xfId="40493"/>
    <cellStyle name="40% - Акцент3 2 6 6 8" xfId="40494"/>
    <cellStyle name="40% - Акцент3 2 6 6 9" xfId="40495"/>
    <cellStyle name="40% - Акцент3 2 6 7" xfId="40496"/>
    <cellStyle name="40% - Акцент3 2 6 7 2" xfId="40497"/>
    <cellStyle name="40% - Акцент3 2 6 7 2 2" xfId="40498"/>
    <cellStyle name="40% - Акцент3 2 6 7 3" xfId="40499"/>
    <cellStyle name="40% - Акцент3 2 6 7 4" xfId="40500"/>
    <cellStyle name="40% - Акцент3 2 6 7 5" xfId="40501"/>
    <cellStyle name="40% - Акцент3 2 6 7 6" xfId="40502"/>
    <cellStyle name="40% - Акцент3 2 6 7 7" xfId="40503"/>
    <cellStyle name="40% - Акцент3 2 6 8" xfId="40504"/>
    <cellStyle name="40% - Акцент3 2 6 8 2" xfId="40505"/>
    <cellStyle name="40% - Акцент3 2 6 8 2 2" xfId="40506"/>
    <cellStyle name="40% - Акцент3 2 6 8 3" xfId="40507"/>
    <cellStyle name="40% - Акцент3 2 6 8 4" xfId="40508"/>
    <cellStyle name="40% - Акцент3 2 6 8 5" xfId="40509"/>
    <cellStyle name="40% - Акцент3 2 6 8 6" xfId="40510"/>
    <cellStyle name="40% - Акцент3 2 6 9" xfId="40511"/>
    <cellStyle name="40% - Акцент3 2 6 9 2" xfId="40512"/>
    <cellStyle name="40% - Акцент3 2 7" xfId="40513"/>
    <cellStyle name="40% - Акцент3 2 7 10" xfId="40514"/>
    <cellStyle name="40% - Акцент3 2 7 11" xfId="40515"/>
    <cellStyle name="40% - Акцент3 2 7 12" xfId="40516"/>
    <cellStyle name="40% - Акцент3 2 7 13" xfId="40517"/>
    <cellStyle name="40% - Акцент3 2 7 14" xfId="40518"/>
    <cellStyle name="40% - Акцент3 2 7 2" xfId="40519"/>
    <cellStyle name="40% - Акцент3 2 7 2 10" xfId="40520"/>
    <cellStyle name="40% - Акцент3 2 7 2 2" xfId="40521"/>
    <cellStyle name="40% - Акцент3 2 7 2 2 2" xfId="40522"/>
    <cellStyle name="40% - Акцент3 2 7 2 2 2 2" xfId="40523"/>
    <cellStyle name="40% - Акцент3 2 7 2 2 2 2 2" xfId="40524"/>
    <cellStyle name="40% - Акцент3 2 7 2 2 2 3" xfId="40525"/>
    <cellStyle name="40% - Акцент3 2 7 2 2 2 4" xfId="40526"/>
    <cellStyle name="40% - Акцент3 2 7 2 2 2 5" xfId="40527"/>
    <cellStyle name="40% - Акцент3 2 7 2 2 2 6" xfId="40528"/>
    <cellStyle name="40% - Акцент3 2 7 2 2 2 7" xfId="40529"/>
    <cellStyle name="40% - Акцент3 2 7 2 2 3" xfId="40530"/>
    <cellStyle name="40% - Акцент3 2 7 2 2 3 2" xfId="40531"/>
    <cellStyle name="40% - Акцент3 2 7 2 2 4" xfId="40532"/>
    <cellStyle name="40% - Акцент3 2 7 2 2 5" xfId="40533"/>
    <cellStyle name="40% - Акцент3 2 7 2 2 6" xfId="40534"/>
    <cellStyle name="40% - Акцент3 2 7 2 2 7" xfId="40535"/>
    <cellStyle name="40% - Акцент3 2 7 2 2 8" xfId="40536"/>
    <cellStyle name="40% - Акцент3 2 7 2 2 9" xfId="40537"/>
    <cellStyle name="40% - Акцент3 2 7 2 3" xfId="40538"/>
    <cellStyle name="40% - Акцент3 2 7 2 3 2" xfId="40539"/>
    <cellStyle name="40% - Акцент3 2 7 2 3 2 2" xfId="40540"/>
    <cellStyle name="40% - Акцент3 2 7 2 3 3" xfId="40541"/>
    <cellStyle name="40% - Акцент3 2 7 2 3 4" xfId="40542"/>
    <cellStyle name="40% - Акцент3 2 7 2 3 5" xfId="40543"/>
    <cellStyle name="40% - Акцент3 2 7 2 3 6" xfId="40544"/>
    <cellStyle name="40% - Акцент3 2 7 2 3 7" xfId="40545"/>
    <cellStyle name="40% - Акцент3 2 7 2 4" xfId="40546"/>
    <cellStyle name="40% - Акцент3 2 7 2 4 2" xfId="40547"/>
    <cellStyle name="40% - Акцент3 2 7 2 5" xfId="40548"/>
    <cellStyle name="40% - Акцент3 2 7 2 6" xfId="40549"/>
    <cellStyle name="40% - Акцент3 2 7 2 7" xfId="40550"/>
    <cellStyle name="40% - Акцент3 2 7 2 8" xfId="40551"/>
    <cellStyle name="40% - Акцент3 2 7 2 9" xfId="40552"/>
    <cellStyle name="40% - Акцент3 2 7 3" xfId="40553"/>
    <cellStyle name="40% - Акцент3 2 7 3 10" xfId="40554"/>
    <cellStyle name="40% - Акцент3 2 7 3 2" xfId="40555"/>
    <cellStyle name="40% - Акцент3 2 7 3 2 2" xfId="40556"/>
    <cellStyle name="40% - Акцент3 2 7 3 2 2 2" xfId="40557"/>
    <cellStyle name="40% - Акцент3 2 7 3 2 2 2 2" xfId="40558"/>
    <cellStyle name="40% - Акцент3 2 7 3 2 2 3" xfId="40559"/>
    <cellStyle name="40% - Акцент3 2 7 3 2 2 4" xfId="40560"/>
    <cellStyle name="40% - Акцент3 2 7 3 2 2 5" xfId="40561"/>
    <cellStyle name="40% - Акцент3 2 7 3 2 2 6" xfId="40562"/>
    <cellStyle name="40% - Акцент3 2 7 3 2 2 7" xfId="40563"/>
    <cellStyle name="40% - Акцент3 2 7 3 2 3" xfId="40564"/>
    <cellStyle name="40% - Акцент3 2 7 3 2 3 2" xfId="40565"/>
    <cellStyle name="40% - Акцент3 2 7 3 2 4" xfId="40566"/>
    <cellStyle name="40% - Акцент3 2 7 3 2 5" xfId="40567"/>
    <cellStyle name="40% - Акцент3 2 7 3 2 6" xfId="40568"/>
    <cellStyle name="40% - Акцент3 2 7 3 2 7" xfId="40569"/>
    <cellStyle name="40% - Акцент3 2 7 3 2 8" xfId="40570"/>
    <cellStyle name="40% - Акцент3 2 7 3 2 9" xfId="40571"/>
    <cellStyle name="40% - Акцент3 2 7 3 3" xfId="40572"/>
    <cellStyle name="40% - Акцент3 2 7 3 3 2" xfId="40573"/>
    <cellStyle name="40% - Акцент3 2 7 3 3 2 2" xfId="40574"/>
    <cellStyle name="40% - Акцент3 2 7 3 3 3" xfId="40575"/>
    <cellStyle name="40% - Акцент3 2 7 3 3 4" xfId="40576"/>
    <cellStyle name="40% - Акцент3 2 7 3 3 5" xfId="40577"/>
    <cellStyle name="40% - Акцент3 2 7 3 3 6" xfId="40578"/>
    <cellStyle name="40% - Акцент3 2 7 3 3 7" xfId="40579"/>
    <cellStyle name="40% - Акцент3 2 7 3 4" xfId="40580"/>
    <cellStyle name="40% - Акцент3 2 7 3 4 2" xfId="40581"/>
    <cellStyle name="40% - Акцент3 2 7 3 5" xfId="40582"/>
    <cellStyle name="40% - Акцент3 2 7 3 6" xfId="40583"/>
    <cellStyle name="40% - Акцент3 2 7 3 7" xfId="40584"/>
    <cellStyle name="40% - Акцент3 2 7 3 8" xfId="40585"/>
    <cellStyle name="40% - Акцент3 2 7 3 9" xfId="40586"/>
    <cellStyle name="40% - Акцент3 2 7 4" xfId="40587"/>
    <cellStyle name="40% - Акцент3 2 7 4 10" xfId="40588"/>
    <cellStyle name="40% - Акцент3 2 7 4 2" xfId="40589"/>
    <cellStyle name="40% - Акцент3 2 7 4 2 2" xfId="40590"/>
    <cellStyle name="40% - Акцент3 2 7 4 2 2 2" xfId="40591"/>
    <cellStyle name="40% - Акцент3 2 7 4 2 2 2 2" xfId="40592"/>
    <cellStyle name="40% - Акцент3 2 7 4 2 2 3" xfId="40593"/>
    <cellStyle name="40% - Акцент3 2 7 4 2 2 4" xfId="40594"/>
    <cellStyle name="40% - Акцент3 2 7 4 2 2 5" xfId="40595"/>
    <cellStyle name="40% - Акцент3 2 7 4 2 2 6" xfId="40596"/>
    <cellStyle name="40% - Акцент3 2 7 4 2 2 7" xfId="40597"/>
    <cellStyle name="40% - Акцент3 2 7 4 2 3" xfId="40598"/>
    <cellStyle name="40% - Акцент3 2 7 4 2 3 2" xfId="40599"/>
    <cellStyle name="40% - Акцент3 2 7 4 2 4" xfId="40600"/>
    <cellStyle name="40% - Акцент3 2 7 4 2 5" xfId="40601"/>
    <cellStyle name="40% - Акцент3 2 7 4 2 6" xfId="40602"/>
    <cellStyle name="40% - Акцент3 2 7 4 2 7" xfId="40603"/>
    <cellStyle name="40% - Акцент3 2 7 4 2 8" xfId="40604"/>
    <cellStyle name="40% - Акцент3 2 7 4 2 9" xfId="40605"/>
    <cellStyle name="40% - Акцент3 2 7 4 3" xfId="40606"/>
    <cellStyle name="40% - Акцент3 2 7 4 3 2" xfId="40607"/>
    <cellStyle name="40% - Акцент3 2 7 4 3 2 2" xfId="40608"/>
    <cellStyle name="40% - Акцент3 2 7 4 3 3" xfId="40609"/>
    <cellStyle name="40% - Акцент3 2 7 4 3 4" xfId="40610"/>
    <cellStyle name="40% - Акцент3 2 7 4 3 5" xfId="40611"/>
    <cellStyle name="40% - Акцент3 2 7 4 3 6" xfId="40612"/>
    <cellStyle name="40% - Акцент3 2 7 4 3 7" xfId="40613"/>
    <cellStyle name="40% - Акцент3 2 7 4 4" xfId="40614"/>
    <cellStyle name="40% - Акцент3 2 7 4 4 2" xfId="40615"/>
    <cellStyle name="40% - Акцент3 2 7 4 5" xfId="40616"/>
    <cellStyle name="40% - Акцент3 2 7 4 6" xfId="40617"/>
    <cellStyle name="40% - Акцент3 2 7 4 7" xfId="40618"/>
    <cellStyle name="40% - Акцент3 2 7 4 8" xfId="40619"/>
    <cellStyle name="40% - Акцент3 2 7 4 9" xfId="40620"/>
    <cellStyle name="40% - Акцент3 2 7 5" xfId="40621"/>
    <cellStyle name="40% - Акцент3 2 7 5 2" xfId="40622"/>
    <cellStyle name="40% - Акцент3 2 7 5 2 2" xfId="40623"/>
    <cellStyle name="40% - Акцент3 2 7 5 2 2 2" xfId="40624"/>
    <cellStyle name="40% - Акцент3 2 7 5 2 3" xfId="40625"/>
    <cellStyle name="40% - Акцент3 2 7 5 2 4" xfId="40626"/>
    <cellStyle name="40% - Акцент3 2 7 5 2 5" xfId="40627"/>
    <cellStyle name="40% - Акцент3 2 7 5 2 6" xfId="40628"/>
    <cellStyle name="40% - Акцент3 2 7 5 2 7" xfId="40629"/>
    <cellStyle name="40% - Акцент3 2 7 5 3" xfId="40630"/>
    <cellStyle name="40% - Акцент3 2 7 5 3 2" xfId="40631"/>
    <cellStyle name="40% - Акцент3 2 7 5 4" xfId="40632"/>
    <cellStyle name="40% - Акцент3 2 7 5 5" xfId="40633"/>
    <cellStyle name="40% - Акцент3 2 7 5 6" xfId="40634"/>
    <cellStyle name="40% - Акцент3 2 7 5 7" xfId="40635"/>
    <cellStyle name="40% - Акцент3 2 7 5 8" xfId="40636"/>
    <cellStyle name="40% - Акцент3 2 7 5 9" xfId="40637"/>
    <cellStyle name="40% - Акцент3 2 7 6" xfId="40638"/>
    <cellStyle name="40% - Акцент3 2 7 6 2" xfId="40639"/>
    <cellStyle name="40% - Акцент3 2 7 6 2 2" xfId="40640"/>
    <cellStyle name="40% - Акцент3 2 7 6 2 2 2" xfId="40641"/>
    <cellStyle name="40% - Акцент3 2 7 6 2 3" xfId="40642"/>
    <cellStyle name="40% - Акцент3 2 7 6 2 4" xfId="40643"/>
    <cellStyle name="40% - Акцент3 2 7 6 2 5" xfId="40644"/>
    <cellStyle name="40% - Акцент3 2 7 6 2 6" xfId="40645"/>
    <cellStyle name="40% - Акцент3 2 7 6 2 7" xfId="40646"/>
    <cellStyle name="40% - Акцент3 2 7 6 3" xfId="40647"/>
    <cellStyle name="40% - Акцент3 2 7 6 3 2" xfId="40648"/>
    <cellStyle name="40% - Акцент3 2 7 6 4" xfId="40649"/>
    <cellStyle name="40% - Акцент3 2 7 6 5" xfId="40650"/>
    <cellStyle name="40% - Акцент3 2 7 6 6" xfId="40651"/>
    <cellStyle name="40% - Акцент3 2 7 6 7" xfId="40652"/>
    <cellStyle name="40% - Акцент3 2 7 6 8" xfId="40653"/>
    <cellStyle name="40% - Акцент3 2 7 6 9" xfId="40654"/>
    <cellStyle name="40% - Акцент3 2 7 7" xfId="40655"/>
    <cellStyle name="40% - Акцент3 2 7 7 2" xfId="40656"/>
    <cellStyle name="40% - Акцент3 2 7 7 2 2" xfId="40657"/>
    <cellStyle name="40% - Акцент3 2 7 7 3" xfId="40658"/>
    <cellStyle name="40% - Акцент3 2 7 7 4" xfId="40659"/>
    <cellStyle name="40% - Акцент3 2 7 7 5" xfId="40660"/>
    <cellStyle name="40% - Акцент3 2 7 7 6" xfId="40661"/>
    <cellStyle name="40% - Акцент3 2 7 7 7" xfId="40662"/>
    <cellStyle name="40% - Акцент3 2 7 8" xfId="40663"/>
    <cellStyle name="40% - Акцент3 2 7 8 2" xfId="40664"/>
    <cellStyle name="40% - Акцент3 2 7 9" xfId="40665"/>
    <cellStyle name="40% - Акцент3 2 8" xfId="40666"/>
    <cellStyle name="40% - Акцент3 2 8 10" xfId="40667"/>
    <cellStyle name="40% - Акцент3 2 8 11" xfId="40668"/>
    <cellStyle name="40% - Акцент3 2 8 12" xfId="40669"/>
    <cellStyle name="40% - Акцент3 2 8 13" xfId="40670"/>
    <cellStyle name="40% - Акцент3 2 8 2" xfId="40671"/>
    <cellStyle name="40% - Акцент3 2 8 2 10" xfId="40672"/>
    <cellStyle name="40% - Акцент3 2 8 2 2" xfId="40673"/>
    <cellStyle name="40% - Акцент3 2 8 2 2 2" xfId="40674"/>
    <cellStyle name="40% - Акцент3 2 8 2 2 2 2" xfId="40675"/>
    <cellStyle name="40% - Акцент3 2 8 2 2 2 2 2" xfId="40676"/>
    <cellStyle name="40% - Акцент3 2 8 2 2 2 3" xfId="40677"/>
    <cellStyle name="40% - Акцент3 2 8 2 2 2 4" xfId="40678"/>
    <cellStyle name="40% - Акцент3 2 8 2 2 2 5" xfId="40679"/>
    <cellStyle name="40% - Акцент3 2 8 2 2 2 6" xfId="40680"/>
    <cellStyle name="40% - Акцент3 2 8 2 2 2 7" xfId="40681"/>
    <cellStyle name="40% - Акцент3 2 8 2 2 3" xfId="40682"/>
    <cellStyle name="40% - Акцент3 2 8 2 2 3 2" xfId="40683"/>
    <cellStyle name="40% - Акцент3 2 8 2 2 4" xfId="40684"/>
    <cellStyle name="40% - Акцент3 2 8 2 2 5" xfId="40685"/>
    <cellStyle name="40% - Акцент3 2 8 2 2 6" xfId="40686"/>
    <cellStyle name="40% - Акцент3 2 8 2 2 7" xfId="40687"/>
    <cellStyle name="40% - Акцент3 2 8 2 2 8" xfId="40688"/>
    <cellStyle name="40% - Акцент3 2 8 2 2 9" xfId="40689"/>
    <cellStyle name="40% - Акцент3 2 8 2 3" xfId="40690"/>
    <cellStyle name="40% - Акцент3 2 8 2 3 2" xfId="40691"/>
    <cellStyle name="40% - Акцент3 2 8 2 3 2 2" xfId="40692"/>
    <cellStyle name="40% - Акцент3 2 8 2 3 3" xfId="40693"/>
    <cellStyle name="40% - Акцент3 2 8 2 3 4" xfId="40694"/>
    <cellStyle name="40% - Акцент3 2 8 2 3 5" xfId="40695"/>
    <cellStyle name="40% - Акцент3 2 8 2 3 6" xfId="40696"/>
    <cellStyle name="40% - Акцент3 2 8 2 3 7" xfId="40697"/>
    <cellStyle name="40% - Акцент3 2 8 2 4" xfId="40698"/>
    <cellStyle name="40% - Акцент3 2 8 2 4 2" xfId="40699"/>
    <cellStyle name="40% - Акцент3 2 8 2 5" xfId="40700"/>
    <cellStyle name="40% - Акцент3 2 8 2 6" xfId="40701"/>
    <cellStyle name="40% - Акцент3 2 8 2 7" xfId="40702"/>
    <cellStyle name="40% - Акцент3 2 8 2 8" xfId="40703"/>
    <cellStyle name="40% - Акцент3 2 8 2 9" xfId="40704"/>
    <cellStyle name="40% - Акцент3 2 8 3" xfId="40705"/>
    <cellStyle name="40% - Акцент3 2 8 3 10" xfId="40706"/>
    <cellStyle name="40% - Акцент3 2 8 3 2" xfId="40707"/>
    <cellStyle name="40% - Акцент3 2 8 3 2 2" xfId="40708"/>
    <cellStyle name="40% - Акцент3 2 8 3 2 2 2" xfId="40709"/>
    <cellStyle name="40% - Акцент3 2 8 3 2 2 2 2" xfId="40710"/>
    <cellStyle name="40% - Акцент3 2 8 3 2 2 3" xfId="40711"/>
    <cellStyle name="40% - Акцент3 2 8 3 2 2 4" xfId="40712"/>
    <cellStyle name="40% - Акцент3 2 8 3 2 2 5" xfId="40713"/>
    <cellStyle name="40% - Акцент3 2 8 3 2 2 6" xfId="40714"/>
    <cellStyle name="40% - Акцент3 2 8 3 2 2 7" xfId="40715"/>
    <cellStyle name="40% - Акцент3 2 8 3 2 3" xfId="40716"/>
    <cellStyle name="40% - Акцент3 2 8 3 2 3 2" xfId="40717"/>
    <cellStyle name="40% - Акцент3 2 8 3 2 4" xfId="40718"/>
    <cellStyle name="40% - Акцент3 2 8 3 2 5" xfId="40719"/>
    <cellStyle name="40% - Акцент3 2 8 3 2 6" xfId="40720"/>
    <cellStyle name="40% - Акцент3 2 8 3 2 7" xfId="40721"/>
    <cellStyle name="40% - Акцент3 2 8 3 2 8" xfId="40722"/>
    <cellStyle name="40% - Акцент3 2 8 3 2 9" xfId="40723"/>
    <cellStyle name="40% - Акцент3 2 8 3 3" xfId="40724"/>
    <cellStyle name="40% - Акцент3 2 8 3 3 2" xfId="40725"/>
    <cellStyle name="40% - Акцент3 2 8 3 3 2 2" xfId="40726"/>
    <cellStyle name="40% - Акцент3 2 8 3 3 3" xfId="40727"/>
    <cellStyle name="40% - Акцент3 2 8 3 3 4" xfId="40728"/>
    <cellStyle name="40% - Акцент3 2 8 3 3 5" xfId="40729"/>
    <cellStyle name="40% - Акцент3 2 8 3 3 6" xfId="40730"/>
    <cellStyle name="40% - Акцент3 2 8 3 3 7" xfId="40731"/>
    <cellStyle name="40% - Акцент3 2 8 3 4" xfId="40732"/>
    <cellStyle name="40% - Акцент3 2 8 3 4 2" xfId="40733"/>
    <cellStyle name="40% - Акцент3 2 8 3 5" xfId="40734"/>
    <cellStyle name="40% - Акцент3 2 8 3 6" xfId="40735"/>
    <cellStyle name="40% - Акцент3 2 8 3 7" xfId="40736"/>
    <cellStyle name="40% - Акцент3 2 8 3 8" xfId="40737"/>
    <cellStyle name="40% - Акцент3 2 8 3 9" xfId="40738"/>
    <cellStyle name="40% - Акцент3 2 8 4" xfId="40739"/>
    <cellStyle name="40% - Акцент3 2 8 4 2" xfId="40740"/>
    <cellStyle name="40% - Акцент3 2 8 4 2 2" xfId="40741"/>
    <cellStyle name="40% - Акцент3 2 8 4 2 2 2" xfId="40742"/>
    <cellStyle name="40% - Акцент3 2 8 4 2 3" xfId="40743"/>
    <cellStyle name="40% - Акцент3 2 8 4 2 4" xfId="40744"/>
    <cellStyle name="40% - Акцент3 2 8 4 2 5" xfId="40745"/>
    <cellStyle name="40% - Акцент3 2 8 4 2 6" xfId="40746"/>
    <cellStyle name="40% - Акцент3 2 8 4 2 7" xfId="40747"/>
    <cellStyle name="40% - Акцент3 2 8 4 3" xfId="40748"/>
    <cellStyle name="40% - Акцент3 2 8 4 3 2" xfId="40749"/>
    <cellStyle name="40% - Акцент3 2 8 4 4" xfId="40750"/>
    <cellStyle name="40% - Акцент3 2 8 4 5" xfId="40751"/>
    <cellStyle name="40% - Акцент3 2 8 4 6" xfId="40752"/>
    <cellStyle name="40% - Акцент3 2 8 4 7" xfId="40753"/>
    <cellStyle name="40% - Акцент3 2 8 4 8" xfId="40754"/>
    <cellStyle name="40% - Акцент3 2 8 4 9" xfId="40755"/>
    <cellStyle name="40% - Акцент3 2 8 5" xfId="40756"/>
    <cellStyle name="40% - Акцент3 2 8 5 2" xfId="40757"/>
    <cellStyle name="40% - Акцент3 2 8 5 2 2" xfId="40758"/>
    <cellStyle name="40% - Акцент3 2 8 5 2 2 2" xfId="40759"/>
    <cellStyle name="40% - Акцент3 2 8 5 2 3" xfId="40760"/>
    <cellStyle name="40% - Акцент3 2 8 5 2 4" xfId="40761"/>
    <cellStyle name="40% - Акцент3 2 8 5 2 5" xfId="40762"/>
    <cellStyle name="40% - Акцент3 2 8 5 2 6" xfId="40763"/>
    <cellStyle name="40% - Акцент3 2 8 5 2 7" xfId="40764"/>
    <cellStyle name="40% - Акцент3 2 8 5 3" xfId="40765"/>
    <cellStyle name="40% - Акцент3 2 8 5 3 2" xfId="40766"/>
    <cellStyle name="40% - Акцент3 2 8 5 4" xfId="40767"/>
    <cellStyle name="40% - Акцент3 2 8 5 5" xfId="40768"/>
    <cellStyle name="40% - Акцент3 2 8 5 6" xfId="40769"/>
    <cellStyle name="40% - Акцент3 2 8 5 7" xfId="40770"/>
    <cellStyle name="40% - Акцент3 2 8 5 8" xfId="40771"/>
    <cellStyle name="40% - Акцент3 2 8 5 9" xfId="40772"/>
    <cellStyle name="40% - Акцент3 2 8 6" xfId="40773"/>
    <cellStyle name="40% - Акцент3 2 8 6 2" xfId="40774"/>
    <cellStyle name="40% - Акцент3 2 8 6 2 2" xfId="40775"/>
    <cellStyle name="40% - Акцент3 2 8 6 3" xfId="40776"/>
    <cellStyle name="40% - Акцент3 2 8 6 4" xfId="40777"/>
    <cellStyle name="40% - Акцент3 2 8 6 5" xfId="40778"/>
    <cellStyle name="40% - Акцент3 2 8 6 6" xfId="40779"/>
    <cellStyle name="40% - Акцент3 2 8 6 7" xfId="40780"/>
    <cellStyle name="40% - Акцент3 2 8 7" xfId="40781"/>
    <cellStyle name="40% - Акцент3 2 8 7 2" xfId="40782"/>
    <cellStyle name="40% - Акцент3 2 8 8" xfId="40783"/>
    <cellStyle name="40% - Акцент3 2 8 9" xfId="40784"/>
    <cellStyle name="40% - Акцент3 2 9" xfId="40785"/>
    <cellStyle name="40% - Акцент3 2 9 10" xfId="40786"/>
    <cellStyle name="40% - Акцент3 2 9 11" xfId="40787"/>
    <cellStyle name="40% - Акцент3 2 9 12" xfId="40788"/>
    <cellStyle name="40% - Акцент3 2 9 13" xfId="40789"/>
    <cellStyle name="40% - Акцент3 2 9 14" xfId="40790"/>
    <cellStyle name="40% - Акцент3 2 9 2" xfId="40791"/>
    <cellStyle name="40% - Акцент3 2 9 2 10" xfId="40792"/>
    <cellStyle name="40% - Акцент3 2 9 2 2" xfId="40793"/>
    <cellStyle name="40% - Акцент3 2 9 2 2 2" xfId="40794"/>
    <cellStyle name="40% - Акцент3 2 9 2 2 2 2" xfId="40795"/>
    <cellStyle name="40% - Акцент3 2 9 2 2 2 2 2" xfId="40796"/>
    <cellStyle name="40% - Акцент3 2 9 2 2 2 3" xfId="40797"/>
    <cellStyle name="40% - Акцент3 2 9 2 2 2 4" xfId="40798"/>
    <cellStyle name="40% - Акцент3 2 9 2 2 2 5" xfId="40799"/>
    <cellStyle name="40% - Акцент3 2 9 2 2 2 6" xfId="40800"/>
    <cellStyle name="40% - Акцент3 2 9 2 2 2 7" xfId="40801"/>
    <cellStyle name="40% - Акцент3 2 9 2 2 3" xfId="40802"/>
    <cellStyle name="40% - Акцент3 2 9 2 2 3 2" xfId="40803"/>
    <cellStyle name="40% - Акцент3 2 9 2 2 4" xfId="40804"/>
    <cellStyle name="40% - Акцент3 2 9 2 2 5" xfId="40805"/>
    <cellStyle name="40% - Акцент3 2 9 2 2 6" xfId="40806"/>
    <cellStyle name="40% - Акцент3 2 9 2 2 7" xfId="40807"/>
    <cellStyle name="40% - Акцент3 2 9 2 2 8" xfId="40808"/>
    <cellStyle name="40% - Акцент3 2 9 2 2 9" xfId="40809"/>
    <cellStyle name="40% - Акцент3 2 9 2 3" xfId="40810"/>
    <cellStyle name="40% - Акцент3 2 9 2 3 2" xfId="40811"/>
    <cellStyle name="40% - Акцент3 2 9 2 3 2 2" xfId="40812"/>
    <cellStyle name="40% - Акцент3 2 9 2 3 3" xfId="40813"/>
    <cellStyle name="40% - Акцент3 2 9 2 3 4" xfId="40814"/>
    <cellStyle name="40% - Акцент3 2 9 2 3 5" xfId="40815"/>
    <cellStyle name="40% - Акцент3 2 9 2 3 6" xfId="40816"/>
    <cellStyle name="40% - Акцент3 2 9 2 3 7" xfId="40817"/>
    <cellStyle name="40% - Акцент3 2 9 2 4" xfId="40818"/>
    <cellStyle name="40% - Акцент3 2 9 2 4 2" xfId="40819"/>
    <cellStyle name="40% - Акцент3 2 9 2 5" xfId="40820"/>
    <cellStyle name="40% - Акцент3 2 9 2 6" xfId="40821"/>
    <cellStyle name="40% - Акцент3 2 9 2 7" xfId="40822"/>
    <cellStyle name="40% - Акцент3 2 9 2 8" xfId="40823"/>
    <cellStyle name="40% - Акцент3 2 9 2 9" xfId="40824"/>
    <cellStyle name="40% - Акцент3 2 9 3" xfId="40825"/>
    <cellStyle name="40% - Акцент3 2 9 3 10" xfId="40826"/>
    <cellStyle name="40% - Акцент3 2 9 3 2" xfId="40827"/>
    <cellStyle name="40% - Акцент3 2 9 3 2 2" xfId="40828"/>
    <cellStyle name="40% - Акцент3 2 9 3 2 2 2" xfId="40829"/>
    <cellStyle name="40% - Акцент3 2 9 3 2 2 2 2" xfId="40830"/>
    <cellStyle name="40% - Акцент3 2 9 3 2 2 3" xfId="40831"/>
    <cellStyle name="40% - Акцент3 2 9 3 2 2 4" xfId="40832"/>
    <cellStyle name="40% - Акцент3 2 9 3 2 2 5" xfId="40833"/>
    <cellStyle name="40% - Акцент3 2 9 3 2 2 6" xfId="40834"/>
    <cellStyle name="40% - Акцент3 2 9 3 2 2 7" xfId="40835"/>
    <cellStyle name="40% - Акцент3 2 9 3 2 3" xfId="40836"/>
    <cellStyle name="40% - Акцент3 2 9 3 2 3 2" xfId="40837"/>
    <cellStyle name="40% - Акцент3 2 9 3 2 4" xfId="40838"/>
    <cellStyle name="40% - Акцент3 2 9 3 2 5" xfId="40839"/>
    <cellStyle name="40% - Акцент3 2 9 3 2 6" xfId="40840"/>
    <cellStyle name="40% - Акцент3 2 9 3 2 7" xfId="40841"/>
    <cellStyle name="40% - Акцент3 2 9 3 2 8" xfId="40842"/>
    <cellStyle name="40% - Акцент3 2 9 3 2 9" xfId="40843"/>
    <cellStyle name="40% - Акцент3 2 9 3 3" xfId="40844"/>
    <cellStyle name="40% - Акцент3 2 9 3 3 2" xfId="40845"/>
    <cellStyle name="40% - Акцент3 2 9 3 3 2 2" xfId="40846"/>
    <cellStyle name="40% - Акцент3 2 9 3 3 3" xfId="40847"/>
    <cellStyle name="40% - Акцент3 2 9 3 3 4" xfId="40848"/>
    <cellStyle name="40% - Акцент3 2 9 3 3 5" xfId="40849"/>
    <cellStyle name="40% - Акцент3 2 9 3 3 6" xfId="40850"/>
    <cellStyle name="40% - Акцент3 2 9 3 3 7" xfId="40851"/>
    <cellStyle name="40% - Акцент3 2 9 3 4" xfId="40852"/>
    <cellStyle name="40% - Акцент3 2 9 3 4 2" xfId="40853"/>
    <cellStyle name="40% - Акцент3 2 9 3 5" xfId="40854"/>
    <cellStyle name="40% - Акцент3 2 9 3 6" xfId="40855"/>
    <cellStyle name="40% - Акцент3 2 9 3 7" xfId="40856"/>
    <cellStyle name="40% - Акцент3 2 9 3 8" xfId="40857"/>
    <cellStyle name="40% - Акцент3 2 9 3 9" xfId="40858"/>
    <cellStyle name="40% - Акцент3 2 9 4" xfId="40859"/>
    <cellStyle name="40% - Акцент3 2 9 4 2" xfId="40860"/>
    <cellStyle name="40% - Акцент3 2 9 4 2 2" xfId="40861"/>
    <cellStyle name="40% - Акцент3 2 9 4 2 2 2" xfId="40862"/>
    <cellStyle name="40% - Акцент3 2 9 4 2 3" xfId="40863"/>
    <cellStyle name="40% - Акцент3 2 9 4 2 4" xfId="40864"/>
    <cellStyle name="40% - Акцент3 2 9 4 2 5" xfId="40865"/>
    <cellStyle name="40% - Акцент3 2 9 4 2 6" xfId="40866"/>
    <cellStyle name="40% - Акцент3 2 9 4 2 7" xfId="40867"/>
    <cellStyle name="40% - Акцент3 2 9 4 3" xfId="40868"/>
    <cellStyle name="40% - Акцент3 2 9 4 3 2" xfId="40869"/>
    <cellStyle name="40% - Акцент3 2 9 4 4" xfId="40870"/>
    <cellStyle name="40% - Акцент3 2 9 4 5" xfId="40871"/>
    <cellStyle name="40% - Акцент3 2 9 4 6" xfId="40872"/>
    <cellStyle name="40% - Акцент3 2 9 4 7" xfId="40873"/>
    <cellStyle name="40% - Акцент3 2 9 4 8" xfId="40874"/>
    <cellStyle name="40% - Акцент3 2 9 4 9" xfId="40875"/>
    <cellStyle name="40% - Акцент3 2 9 5" xfId="40876"/>
    <cellStyle name="40% - Акцент3 2 9 5 2" xfId="40877"/>
    <cellStyle name="40% - Акцент3 2 9 5 2 2" xfId="40878"/>
    <cellStyle name="40% - Акцент3 2 9 5 2 2 2" xfId="40879"/>
    <cellStyle name="40% - Акцент3 2 9 5 2 3" xfId="40880"/>
    <cellStyle name="40% - Акцент3 2 9 5 2 4" xfId="40881"/>
    <cellStyle name="40% - Акцент3 2 9 5 2 5" xfId="40882"/>
    <cellStyle name="40% - Акцент3 2 9 5 2 6" xfId="40883"/>
    <cellStyle name="40% - Акцент3 2 9 5 2 7" xfId="40884"/>
    <cellStyle name="40% - Акцент3 2 9 5 3" xfId="40885"/>
    <cellStyle name="40% - Акцент3 2 9 5 3 2" xfId="40886"/>
    <cellStyle name="40% - Акцент3 2 9 5 4" xfId="40887"/>
    <cellStyle name="40% - Акцент3 2 9 5 5" xfId="40888"/>
    <cellStyle name="40% - Акцент3 2 9 5 6" xfId="40889"/>
    <cellStyle name="40% - Акцент3 2 9 5 7" xfId="40890"/>
    <cellStyle name="40% - Акцент3 2 9 5 8" xfId="40891"/>
    <cellStyle name="40% - Акцент3 2 9 5 9" xfId="40892"/>
    <cellStyle name="40% - Акцент3 2 9 6" xfId="40893"/>
    <cellStyle name="40% - Акцент3 2 9 6 2" xfId="40894"/>
    <cellStyle name="40% - Акцент3 2 9 6 2 2" xfId="40895"/>
    <cellStyle name="40% - Акцент3 2 9 6 2 2 2" xfId="40896"/>
    <cellStyle name="40% - Акцент3 2 9 6 2 3" xfId="40897"/>
    <cellStyle name="40% - Акцент3 2 9 6 2 4" xfId="40898"/>
    <cellStyle name="40% - Акцент3 2 9 6 2 5" xfId="40899"/>
    <cellStyle name="40% - Акцент3 2 9 6 2 6" xfId="40900"/>
    <cellStyle name="40% - Акцент3 2 9 6 2 7" xfId="40901"/>
    <cellStyle name="40% - Акцент3 2 9 6 3" xfId="40902"/>
    <cellStyle name="40% - Акцент3 2 9 6 3 2" xfId="40903"/>
    <cellStyle name="40% - Акцент3 2 9 6 4" xfId="40904"/>
    <cellStyle name="40% - Акцент3 2 9 6 5" xfId="40905"/>
    <cellStyle name="40% - Акцент3 2 9 6 6" xfId="40906"/>
    <cellStyle name="40% - Акцент3 2 9 6 7" xfId="40907"/>
    <cellStyle name="40% - Акцент3 2 9 6 8" xfId="40908"/>
    <cellStyle name="40% - Акцент3 2 9 6 9" xfId="40909"/>
    <cellStyle name="40% - Акцент3 2 9 7" xfId="40910"/>
    <cellStyle name="40% - Акцент3 2 9 7 2" xfId="40911"/>
    <cellStyle name="40% - Акцент3 2 9 7 2 2" xfId="40912"/>
    <cellStyle name="40% - Акцент3 2 9 7 3" xfId="40913"/>
    <cellStyle name="40% - Акцент3 2 9 7 4" xfId="40914"/>
    <cellStyle name="40% - Акцент3 2 9 7 5" xfId="40915"/>
    <cellStyle name="40% - Акцент3 2 9 7 6" xfId="40916"/>
    <cellStyle name="40% - Акцент3 2 9 7 7" xfId="40917"/>
    <cellStyle name="40% - Акцент3 2 9 8" xfId="40918"/>
    <cellStyle name="40% - Акцент3 2 9 8 2" xfId="40919"/>
    <cellStyle name="40% - Акцент3 2 9 9" xfId="40920"/>
    <cellStyle name="40% - Акцент3 3" xfId="40921"/>
    <cellStyle name="40% - Акцент3 3 2" xfId="40922"/>
    <cellStyle name="40% - Акцент3 3 2 2" xfId="40923"/>
    <cellStyle name="40% - Акцент3 3 2 2 10" xfId="40924"/>
    <cellStyle name="40% - Акцент3 3 2 2 11" xfId="40925"/>
    <cellStyle name="40% - Акцент3 3 2 2 2" xfId="40926"/>
    <cellStyle name="40% - Акцент3 3 2 2 2 10" xfId="40927"/>
    <cellStyle name="40% - Акцент3 3 2 2 2 2" xfId="40928"/>
    <cellStyle name="40% - Акцент3 3 2 2 2 2 2" xfId="40929"/>
    <cellStyle name="40% - Акцент3 3 2 2 2 2 2 2" xfId="40930"/>
    <cellStyle name="40% - Акцент3 3 2 2 2 2 2 3" xfId="40931"/>
    <cellStyle name="40% - Акцент3 3 2 2 2 2 3" xfId="40932"/>
    <cellStyle name="40% - Акцент3 3 2 2 2 2 4" xfId="40933"/>
    <cellStyle name="40% - Акцент3 3 2 2 2 2 5" xfId="40934"/>
    <cellStyle name="40% - Акцент3 3 2 2 2 2 6" xfId="40935"/>
    <cellStyle name="40% - Акцент3 3 2 2 2 2 7" xfId="40936"/>
    <cellStyle name="40% - Акцент3 3 2 2 2 3" xfId="40937"/>
    <cellStyle name="40% - Акцент3 3 2 2 2 3 2" xfId="40938"/>
    <cellStyle name="40% - Акцент3 3 2 2 2 3 2 2" xfId="40939"/>
    <cellStyle name="40% - Акцент3 3 2 2 2 3 2 3" xfId="40940"/>
    <cellStyle name="40% - Акцент3 3 2 2 2 3 3" xfId="40941"/>
    <cellStyle name="40% - Акцент3 3 2 2 2 3 4" xfId="40942"/>
    <cellStyle name="40% - Акцент3 3 2 2 2 3 5" xfId="40943"/>
    <cellStyle name="40% - Акцент3 3 2 2 2 3 6" xfId="40944"/>
    <cellStyle name="40% - Акцент3 3 2 2 2 3 7" xfId="40945"/>
    <cellStyle name="40% - Акцент3 3 2 2 2 4" xfId="40946"/>
    <cellStyle name="40% - Акцент3 3 2 2 2 4 2" xfId="40947"/>
    <cellStyle name="40% - Акцент3 3 2 2 2 4 3" xfId="40948"/>
    <cellStyle name="40% - Акцент3 3 2 2 2 5" xfId="40949"/>
    <cellStyle name="40% - Акцент3 3 2 2 2 6" xfId="40950"/>
    <cellStyle name="40% - Акцент3 3 2 2 2 7" xfId="40951"/>
    <cellStyle name="40% - Акцент3 3 2 2 2 8" xfId="40952"/>
    <cellStyle name="40% - Акцент3 3 2 2 2 9" xfId="40953"/>
    <cellStyle name="40% - Акцент3 3 2 2 3" xfId="40954"/>
    <cellStyle name="40% - Акцент3 3 2 2 3 2" xfId="40955"/>
    <cellStyle name="40% - Акцент3 3 2 2 3 2 2" xfId="40956"/>
    <cellStyle name="40% - Акцент3 3 2 2 3 2 3" xfId="40957"/>
    <cellStyle name="40% - Акцент3 3 2 2 3 3" xfId="40958"/>
    <cellStyle name="40% - Акцент3 3 2 2 3 4" xfId="40959"/>
    <cellStyle name="40% - Акцент3 3 2 2 3 5" xfId="40960"/>
    <cellStyle name="40% - Акцент3 3 2 2 3 6" xfId="40961"/>
    <cellStyle name="40% - Акцент3 3 2 2 3 7" xfId="40962"/>
    <cellStyle name="40% - Акцент3 3 2 2 4" xfId="40963"/>
    <cellStyle name="40% - Акцент3 3 2 2 4 2" xfId="40964"/>
    <cellStyle name="40% - Акцент3 3 2 2 4 2 2" xfId="40965"/>
    <cellStyle name="40% - Акцент3 3 2 2 4 2 3" xfId="40966"/>
    <cellStyle name="40% - Акцент3 3 2 2 4 3" xfId="40967"/>
    <cellStyle name="40% - Акцент3 3 2 2 4 4" xfId="40968"/>
    <cellStyle name="40% - Акцент3 3 2 2 4 5" xfId="40969"/>
    <cellStyle name="40% - Акцент3 3 2 2 4 6" xfId="40970"/>
    <cellStyle name="40% - Акцент3 3 2 2 4 7" xfId="40971"/>
    <cellStyle name="40% - Акцент3 3 2 2 5" xfId="40972"/>
    <cellStyle name="40% - Акцент3 3 2 2 5 2" xfId="40973"/>
    <cellStyle name="40% - Акцент3 3 2 2 5 3" xfId="40974"/>
    <cellStyle name="40% - Акцент3 3 2 2 6" xfId="40975"/>
    <cellStyle name="40% - Акцент3 3 2 2 7" xfId="40976"/>
    <cellStyle name="40% - Акцент3 3 2 2 8" xfId="40977"/>
    <cellStyle name="40% - Акцент3 3 2 2 9" xfId="40978"/>
    <cellStyle name="40% - Акцент3 3 2 3" xfId="40979"/>
    <cellStyle name="40% - Акцент3 3 2 3 10" xfId="40980"/>
    <cellStyle name="40% - Акцент3 3 2 3 11" xfId="40981"/>
    <cellStyle name="40% - Акцент3 3 2 3 2" xfId="40982"/>
    <cellStyle name="40% - Акцент3 3 2 3 2 2" xfId="40983"/>
    <cellStyle name="40% - Акцент3 3 2 3 2 2 2" xfId="40984"/>
    <cellStyle name="40% - Акцент3 3 2 3 2 2 2 2" xfId="40985"/>
    <cellStyle name="40% - Акцент3 3 2 3 2 2 3" xfId="40986"/>
    <cellStyle name="40% - Акцент3 3 2 3 2 2 4" xfId="40987"/>
    <cellStyle name="40% - Акцент3 3 2 3 2 2 5" xfId="40988"/>
    <cellStyle name="40% - Акцент3 3 2 3 2 2 6" xfId="40989"/>
    <cellStyle name="40% - Акцент3 3 2 3 2 2 7" xfId="40990"/>
    <cellStyle name="40% - Акцент3 3 2 3 2 3" xfId="40991"/>
    <cellStyle name="40% - Акцент3 3 2 3 2 3 2" xfId="40992"/>
    <cellStyle name="40% - Акцент3 3 2 3 2 4" xfId="40993"/>
    <cellStyle name="40% - Акцент3 3 2 3 2 5" xfId="40994"/>
    <cellStyle name="40% - Акцент3 3 2 3 2 6" xfId="40995"/>
    <cellStyle name="40% - Акцент3 3 2 3 2 7" xfId="40996"/>
    <cellStyle name="40% - Акцент3 3 2 3 2 8" xfId="40997"/>
    <cellStyle name="40% - Акцент3 3 2 3 2 9" xfId="40998"/>
    <cellStyle name="40% - Акцент3 3 2 3 3" xfId="40999"/>
    <cellStyle name="40% - Акцент3 3 2 3 3 2" xfId="41000"/>
    <cellStyle name="40% - Акцент3 3 2 3 3 2 2" xfId="41001"/>
    <cellStyle name="40% - Акцент3 3 2 3 3 2 3" xfId="41002"/>
    <cellStyle name="40% - Акцент3 3 2 3 3 3" xfId="41003"/>
    <cellStyle name="40% - Акцент3 3 2 3 3 4" xfId="41004"/>
    <cellStyle name="40% - Акцент3 3 2 3 3 5" xfId="41005"/>
    <cellStyle name="40% - Акцент3 3 2 3 3 6" xfId="41006"/>
    <cellStyle name="40% - Акцент3 3 2 3 3 7" xfId="41007"/>
    <cellStyle name="40% - Акцент3 3 2 3 4" xfId="41008"/>
    <cellStyle name="40% - Акцент3 3 2 3 4 2" xfId="41009"/>
    <cellStyle name="40% - Акцент3 3 2 3 4 2 2" xfId="41010"/>
    <cellStyle name="40% - Акцент3 3 2 3 4 2 3" xfId="41011"/>
    <cellStyle name="40% - Акцент3 3 2 3 4 3" xfId="41012"/>
    <cellStyle name="40% - Акцент3 3 2 3 4 4" xfId="41013"/>
    <cellStyle name="40% - Акцент3 3 2 3 4 5" xfId="41014"/>
    <cellStyle name="40% - Акцент3 3 2 3 4 6" xfId="41015"/>
    <cellStyle name="40% - Акцент3 3 2 3 4 7" xfId="41016"/>
    <cellStyle name="40% - Акцент3 3 2 3 5" xfId="41017"/>
    <cellStyle name="40% - Акцент3 3 2 3 5 2" xfId="41018"/>
    <cellStyle name="40% - Акцент3 3 2 3 5 3" xfId="41019"/>
    <cellStyle name="40% - Акцент3 3 2 3 6" xfId="41020"/>
    <cellStyle name="40% - Акцент3 3 2 3 7" xfId="41021"/>
    <cellStyle name="40% - Акцент3 3 2 3 8" xfId="41022"/>
    <cellStyle name="40% - Акцент3 3 2 3 9" xfId="41023"/>
    <cellStyle name="40% - Акцент3 3 2 4" xfId="41024"/>
    <cellStyle name="40% - Акцент3 3 2 4 2" xfId="41025"/>
    <cellStyle name="40% - Акцент3 3 2 4 2 2" xfId="41026"/>
    <cellStyle name="40% - Акцент3 3 2 4 2 2 2" xfId="41027"/>
    <cellStyle name="40% - Акцент3 3 2 4 2 3" xfId="41028"/>
    <cellStyle name="40% - Акцент3 3 2 4 2 4" xfId="41029"/>
    <cellStyle name="40% - Акцент3 3 2 4 2 5" xfId="41030"/>
    <cellStyle name="40% - Акцент3 3 2 4 2 6" xfId="41031"/>
    <cellStyle name="40% - Акцент3 3 2 4 2 7" xfId="41032"/>
    <cellStyle name="40% - Акцент3 3 2 4 3" xfId="41033"/>
    <cellStyle name="40% - Акцент3 3 2 4 3 2" xfId="41034"/>
    <cellStyle name="40% - Акцент3 3 2 4 4" xfId="41035"/>
    <cellStyle name="40% - Акцент3 3 2 4 5" xfId="41036"/>
    <cellStyle name="40% - Акцент3 3 2 4 6" xfId="41037"/>
    <cellStyle name="40% - Акцент3 3 2 4 7" xfId="41038"/>
    <cellStyle name="40% - Акцент3 3 2 4 8" xfId="41039"/>
    <cellStyle name="40% - Акцент3 3 2 4 9" xfId="41040"/>
    <cellStyle name="40% - Акцент3 3 2 5" xfId="41041"/>
    <cellStyle name="40% - Акцент3 3 2 6" xfId="41042"/>
    <cellStyle name="40% - Акцент3 3 2 6 2" xfId="41043"/>
    <cellStyle name="40% - Акцент3 3 2 6 2 2" xfId="41044"/>
    <cellStyle name="40% - Акцент3 3 2 6 2 3" xfId="41045"/>
    <cellStyle name="40% - Акцент3 3 2 6 3" xfId="41046"/>
    <cellStyle name="40% - Акцент3 3 2 6 4" xfId="41047"/>
    <cellStyle name="40% - Акцент3 3 2 6 5" xfId="41048"/>
    <cellStyle name="40% - Акцент3 3 2 6 6" xfId="41049"/>
    <cellStyle name="40% - Акцент3 3 2 6 7" xfId="41050"/>
    <cellStyle name="40% - Акцент3 3 2 7" xfId="41051"/>
    <cellStyle name="40% - Акцент3 3 2 8" xfId="41052"/>
    <cellStyle name="40% - Акцент3 3 3" xfId="41053"/>
    <cellStyle name="40% - Акцент3 3 3 10" xfId="41054"/>
    <cellStyle name="40% - Акцент3 3 3 11" xfId="41055"/>
    <cellStyle name="40% - Акцент3 3 3 2" xfId="41056"/>
    <cellStyle name="40% - Акцент3 3 3 2 10" xfId="41057"/>
    <cellStyle name="40% - Акцент3 3 3 2 2" xfId="41058"/>
    <cellStyle name="40% - Акцент3 3 3 2 2 2" xfId="41059"/>
    <cellStyle name="40% - Акцент3 3 3 2 2 2 2" xfId="41060"/>
    <cellStyle name="40% - Акцент3 3 3 2 2 2 3" xfId="41061"/>
    <cellStyle name="40% - Акцент3 3 3 2 2 3" xfId="41062"/>
    <cellStyle name="40% - Акцент3 3 3 2 2 4" xfId="41063"/>
    <cellStyle name="40% - Акцент3 3 3 2 2 5" xfId="41064"/>
    <cellStyle name="40% - Акцент3 3 3 2 2 6" xfId="41065"/>
    <cellStyle name="40% - Акцент3 3 3 2 2 7" xfId="41066"/>
    <cellStyle name="40% - Акцент3 3 3 2 3" xfId="41067"/>
    <cellStyle name="40% - Акцент3 3 3 2 3 2" xfId="41068"/>
    <cellStyle name="40% - Акцент3 3 3 2 3 2 2" xfId="41069"/>
    <cellStyle name="40% - Акцент3 3 3 2 3 2 3" xfId="41070"/>
    <cellStyle name="40% - Акцент3 3 3 2 3 3" xfId="41071"/>
    <cellStyle name="40% - Акцент3 3 3 2 3 4" xfId="41072"/>
    <cellStyle name="40% - Акцент3 3 3 2 3 5" xfId="41073"/>
    <cellStyle name="40% - Акцент3 3 3 2 3 6" xfId="41074"/>
    <cellStyle name="40% - Акцент3 3 3 2 3 7" xfId="41075"/>
    <cellStyle name="40% - Акцент3 3 3 2 4" xfId="41076"/>
    <cellStyle name="40% - Акцент3 3 3 2 4 2" xfId="41077"/>
    <cellStyle name="40% - Акцент3 3 3 2 4 3" xfId="41078"/>
    <cellStyle name="40% - Акцент3 3 3 2 5" xfId="41079"/>
    <cellStyle name="40% - Акцент3 3 3 2 6" xfId="41080"/>
    <cellStyle name="40% - Акцент3 3 3 2 7" xfId="41081"/>
    <cellStyle name="40% - Акцент3 3 3 2 8" xfId="41082"/>
    <cellStyle name="40% - Акцент3 3 3 2 9" xfId="41083"/>
    <cellStyle name="40% - Акцент3 3 3 3" xfId="41084"/>
    <cellStyle name="40% - Акцент3 3 3 3 2" xfId="41085"/>
    <cellStyle name="40% - Акцент3 3 3 3 2 2" xfId="41086"/>
    <cellStyle name="40% - Акцент3 3 3 3 2 3" xfId="41087"/>
    <cellStyle name="40% - Акцент3 3 3 3 3" xfId="41088"/>
    <cellStyle name="40% - Акцент3 3 3 3 4" xfId="41089"/>
    <cellStyle name="40% - Акцент3 3 3 3 5" xfId="41090"/>
    <cellStyle name="40% - Акцент3 3 3 3 6" xfId="41091"/>
    <cellStyle name="40% - Акцент3 3 3 3 7" xfId="41092"/>
    <cellStyle name="40% - Акцент3 3 3 4" xfId="41093"/>
    <cellStyle name="40% - Акцент3 3 3 4 2" xfId="41094"/>
    <cellStyle name="40% - Акцент3 3 3 4 2 2" xfId="41095"/>
    <cellStyle name="40% - Акцент3 3 3 4 2 3" xfId="41096"/>
    <cellStyle name="40% - Акцент3 3 3 4 3" xfId="41097"/>
    <cellStyle name="40% - Акцент3 3 3 4 4" xfId="41098"/>
    <cellStyle name="40% - Акцент3 3 3 4 5" xfId="41099"/>
    <cellStyle name="40% - Акцент3 3 3 4 6" xfId="41100"/>
    <cellStyle name="40% - Акцент3 3 3 4 7" xfId="41101"/>
    <cellStyle name="40% - Акцент3 3 3 5" xfId="41102"/>
    <cellStyle name="40% - Акцент3 3 3 5 2" xfId="41103"/>
    <cellStyle name="40% - Акцент3 3 3 5 3" xfId="41104"/>
    <cellStyle name="40% - Акцент3 3 3 6" xfId="41105"/>
    <cellStyle name="40% - Акцент3 3 3 7" xfId="41106"/>
    <cellStyle name="40% - Акцент3 3 3 8" xfId="41107"/>
    <cellStyle name="40% - Акцент3 3 3 9" xfId="41108"/>
    <cellStyle name="40% - Акцент3 3 4" xfId="41109"/>
    <cellStyle name="40% - Акцент3 3 4 10" xfId="41110"/>
    <cellStyle name="40% - Акцент3 3 4 11" xfId="41111"/>
    <cellStyle name="40% - Акцент3 3 4 2" xfId="41112"/>
    <cellStyle name="40% - Акцент3 3 4 2 2" xfId="41113"/>
    <cellStyle name="40% - Акцент3 3 4 2 2 2" xfId="41114"/>
    <cellStyle name="40% - Акцент3 3 4 2 2 2 2" xfId="41115"/>
    <cellStyle name="40% - Акцент3 3 4 2 2 3" xfId="41116"/>
    <cellStyle name="40% - Акцент3 3 4 2 2 4" xfId="41117"/>
    <cellStyle name="40% - Акцент3 3 4 2 2 5" xfId="41118"/>
    <cellStyle name="40% - Акцент3 3 4 2 2 6" xfId="41119"/>
    <cellStyle name="40% - Акцент3 3 4 2 2 7" xfId="41120"/>
    <cellStyle name="40% - Акцент3 3 4 2 3" xfId="41121"/>
    <cellStyle name="40% - Акцент3 3 4 2 3 2" xfId="41122"/>
    <cellStyle name="40% - Акцент3 3 4 2 4" xfId="41123"/>
    <cellStyle name="40% - Акцент3 3 4 2 5" xfId="41124"/>
    <cellStyle name="40% - Акцент3 3 4 2 6" xfId="41125"/>
    <cellStyle name="40% - Акцент3 3 4 2 7" xfId="41126"/>
    <cellStyle name="40% - Акцент3 3 4 2 8" xfId="41127"/>
    <cellStyle name="40% - Акцент3 3 4 2 9" xfId="41128"/>
    <cellStyle name="40% - Акцент3 3 4 3" xfId="41129"/>
    <cellStyle name="40% - Акцент3 3 4 3 2" xfId="41130"/>
    <cellStyle name="40% - Акцент3 3 4 3 2 2" xfId="41131"/>
    <cellStyle name="40% - Акцент3 3 4 3 2 3" xfId="41132"/>
    <cellStyle name="40% - Акцент3 3 4 3 3" xfId="41133"/>
    <cellStyle name="40% - Акцент3 3 4 3 4" xfId="41134"/>
    <cellStyle name="40% - Акцент3 3 4 3 5" xfId="41135"/>
    <cellStyle name="40% - Акцент3 3 4 3 6" xfId="41136"/>
    <cellStyle name="40% - Акцент3 3 4 3 7" xfId="41137"/>
    <cellStyle name="40% - Акцент3 3 4 4" xfId="41138"/>
    <cellStyle name="40% - Акцент3 3 4 4 2" xfId="41139"/>
    <cellStyle name="40% - Акцент3 3 4 4 2 2" xfId="41140"/>
    <cellStyle name="40% - Акцент3 3 4 4 2 3" xfId="41141"/>
    <cellStyle name="40% - Акцент3 3 4 4 3" xfId="41142"/>
    <cellStyle name="40% - Акцент3 3 4 4 4" xfId="41143"/>
    <cellStyle name="40% - Акцент3 3 4 4 5" xfId="41144"/>
    <cellStyle name="40% - Акцент3 3 4 4 6" xfId="41145"/>
    <cellStyle name="40% - Акцент3 3 4 4 7" xfId="41146"/>
    <cellStyle name="40% - Акцент3 3 4 5" xfId="41147"/>
    <cellStyle name="40% - Акцент3 3 4 5 2" xfId="41148"/>
    <cellStyle name="40% - Акцент3 3 4 5 3" xfId="41149"/>
    <cellStyle name="40% - Акцент3 3 4 6" xfId="41150"/>
    <cellStyle name="40% - Акцент3 3 4 7" xfId="41151"/>
    <cellStyle name="40% - Акцент3 3 4 8" xfId="41152"/>
    <cellStyle name="40% - Акцент3 3 4 9" xfId="41153"/>
    <cellStyle name="40% - Акцент3 3 5" xfId="41154"/>
    <cellStyle name="40% - Акцент3 3 5 2" xfId="41155"/>
    <cellStyle name="40% - Акцент3 3 5 2 2" xfId="41156"/>
    <cellStyle name="40% - Акцент3 3 5 2 2 2" xfId="41157"/>
    <cellStyle name="40% - Акцент3 3 5 2 3" xfId="41158"/>
    <cellStyle name="40% - Акцент3 3 5 2 4" xfId="41159"/>
    <cellStyle name="40% - Акцент3 3 5 2 5" xfId="41160"/>
    <cellStyle name="40% - Акцент3 3 5 2 6" xfId="41161"/>
    <cellStyle name="40% - Акцент3 3 5 2 7" xfId="41162"/>
    <cellStyle name="40% - Акцент3 3 5 3" xfId="41163"/>
    <cellStyle name="40% - Акцент3 3 5 3 2" xfId="41164"/>
    <cellStyle name="40% - Акцент3 3 5 4" xfId="41165"/>
    <cellStyle name="40% - Акцент3 3 5 5" xfId="41166"/>
    <cellStyle name="40% - Акцент3 3 5 6" xfId="41167"/>
    <cellStyle name="40% - Акцент3 3 5 7" xfId="41168"/>
    <cellStyle name="40% - Акцент3 3 5 8" xfId="41169"/>
    <cellStyle name="40% - Акцент3 3 5 9" xfId="41170"/>
    <cellStyle name="40% - Акцент3 3 6" xfId="41171"/>
    <cellStyle name="40% - Акцент3 3 7" xfId="41172"/>
    <cellStyle name="40% - Акцент3 3 7 2" xfId="41173"/>
    <cellStyle name="40% - Акцент3 3 7 2 2" xfId="41174"/>
    <cellStyle name="40% - Акцент3 3 7 2 3" xfId="41175"/>
    <cellStyle name="40% - Акцент3 3 7 3" xfId="41176"/>
    <cellStyle name="40% - Акцент3 3 7 4" xfId="41177"/>
    <cellStyle name="40% - Акцент3 3 7 5" xfId="41178"/>
    <cellStyle name="40% - Акцент3 3 7 6" xfId="41179"/>
    <cellStyle name="40% - Акцент3 3 7 7" xfId="41180"/>
    <cellStyle name="40% - Акцент3 3 8" xfId="41181"/>
    <cellStyle name="40% - Акцент3 3 8 2" xfId="41182"/>
    <cellStyle name="40% - Акцент3 3 8 2 2" xfId="41183"/>
    <cellStyle name="40% - Акцент3 3 8 3" xfId="41184"/>
    <cellStyle name="40% - Акцент3 3 8 4" xfId="41185"/>
    <cellStyle name="40% - Акцент3 3 8 5" xfId="41186"/>
    <cellStyle name="40% - Акцент3 3 8 6" xfId="41187"/>
    <cellStyle name="40% - Акцент3 3 8 7" xfId="41188"/>
    <cellStyle name="40% - Акцент3 3 9" xfId="41189"/>
    <cellStyle name="40% - Акцент3 4" xfId="41190"/>
    <cellStyle name="40% - Акцент3 4 2" xfId="41191"/>
    <cellStyle name="40% - Акцент3 4 2 10" xfId="41192"/>
    <cellStyle name="40% - Акцент3 4 2 11" xfId="41193"/>
    <cellStyle name="40% - Акцент3 4 2 12" xfId="41194"/>
    <cellStyle name="40% - Акцент3 4 2 2" xfId="41195"/>
    <cellStyle name="40% - Акцент3 4 2 2 10" xfId="41196"/>
    <cellStyle name="40% - Акцент3 4 2 2 11" xfId="41197"/>
    <cellStyle name="40% - Акцент3 4 2 2 2" xfId="41198"/>
    <cellStyle name="40% - Акцент3 4 2 2 2 2" xfId="41199"/>
    <cellStyle name="40% - Акцент3 4 2 2 2 2 2" xfId="41200"/>
    <cellStyle name="40% - Акцент3 4 2 2 2 2 3" xfId="41201"/>
    <cellStyle name="40% - Акцент3 4 2 2 2 2 4" xfId="41202"/>
    <cellStyle name="40% - Акцент3 4 2 2 2 3" xfId="41203"/>
    <cellStyle name="40% - Акцент3 4 2 2 2 4" xfId="41204"/>
    <cellStyle name="40% - Акцент3 4 2 2 2 5" xfId="41205"/>
    <cellStyle name="40% - Акцент3 4 2 2 2 6" xfId="41206"/>
    <cellStyle name="40% - Акцент3 4 2 2 2 7" xfId="41207"/>
    <cellStyle name="40% - Акцент3 4 2 2 2 8" xfId="41208"/>
    <cellStyle name="40% - Акцент3 4 2 2 3" xfId="41209"/>
    <cellStyle name="40% - Акцент3 4 2 2 3 2" xfId="41210"/>
    <cellStyle name="40% - Акцент3 4 2 2 3 2 2" xfId="41211"/>
    <cellStyle name="40% - Акцент3 4 2 2 3 2 3" xfId="41212"/>
    <cellStyle name="40% - Акцент3 4 2 2 3 3" xfId="41213"/>
    <cellStyle name="40% - Акцент3 4 2 2 3 4" xfId="41214"/>
    <cellStyle name="40% - Акцент3 4 2 2 3 5" xfId="41215"/>
    <cellStyle name="40% - Акцент3 4 2 2 3 6" xfId="41216"/>
    <cellStyle name="40% - Акцент3 4 2 2 3 7" xfId="41217"/>
    <cellStyle name="40% - Акцент3 4 2 2 4" xfId="41218"/>
    <cellStyle name="40% - Акцент3 4 2 2 4 2" xfId="41219"/>
    <cellStyle name="40% - Акцент3 4 2 2 4 2 2" xfId="41220"/>
    <cellStyle name="40% - Акцент3 4 2 2 4 2 3" xfId="41221"/>
    <cellStyle name="40% - Акцент3 4 2 2 4 3" xfId="41222"/>
    <cellStyle name="40% - Акцент3 4 2 2 4 4" xfId="41223"/>
    <cellStyle name="40% - Акцент3 4 2 2 4 5" xfId="41224"/>
    <cellStyle name="40% - Акцент3 4 2 2 4 6" xfId="41225"/>
    <cellStyle name="40% - Акцент3 4 2 2 4 7" xfId="41226"/>
    <cellStyle name="40% - Акцент3 4 2 2 5" xfId="41227"/>
    <cellStyle name="40% - Акцент3 4 2 2 5 2" xfId="41228"/>
    <cellStyle name="40% - Акцент3 4 2 2 5 3" xfId="41229"/>
    <cellStyle name="40% - Акцент3 4 2 2 6" xfId="41230"/>
    <cellStyle name="40% - Акцент3 4 2 2 7" xfId="41231"/>
    <cellStyle name="40% - Акцент3 4 2 2 8" xfId="41232"/>
    <cellStyle name="40% - Акцент3 4 2 2 9" xfId="41233"/>
    <cellStyle name="40% - Акцент3 4 2 3" xfId="41234"/>
    <cellStyle name="40% - Акцент3 4 2 3 2" xfId="41235"/>
    <cellStyle name="40% - Акцент3 4 2 3 2 2" xfId="41236"/>
    <cellStyle name="40% - Акцент3 4 2 3 2 3" xfId="41237"/>
    <cellStyle name="40% - Акцент3 4 2 3 2 4" xfId="41238"/>
    <cellStyle name="40% - Акцент3 4 2 3 3" xfId="41239"/>
    <cellStyle name="40% - Акцент3 4 2 3 4" xfId="41240"/>
    <cellStyle name="40% - Акцент3 4 2 3 5" xfId="41241"/>
    <cellStyle name="40% - Акцент3 4 2 3 6" xfId="41242"/>
    <cellStyle name="40% - Акцент3 4 2 3 7" xfId="41243"/>
    <cellStyle name="40% - Акцент3 4 2 3 8" xfId="41244"/>
    <cellStyle name="40% - Акцент3 4 2 4" xfId="41245"/>
    <cellStyle name="40% - Акцент3 4 2 4 2" xfId="41246"/>
    <cellStyle name="40% - Акцент3 4 2 4 2 2" xfId="41247"/>
    <cellStyle name="40% - Акцент3 4 2 4 2 3" xfId="41248"/>
    <cellStyle name="40% - Акцент3 4 2 4 3" xfId="41249"/>
    <cellStyle name="40% - Акцент3 4 2 4 4" xfId="41250"/>
    <cellStyle name="40% - Акцент3 4 2 4 5" xfId="41251"/>
    <cellStyle name="40% - Акцент3 4 2 4 6" xfId="41252"/>
    <cellStyle name="40% - Акцент3 4 2 4 7" xfId="41253"/>
    <cellStyle name="40% - Акцент3 4 2 5" xfId="41254"/>
    <cellStyle name="40% - Акцент3 4 2 5 2" xfId="41255"/>
    <cellStyle name="40% - Акцент3 4 2 5 2 2" xfId="41256"/>
    <cellStyle name="40% - Акцент3 4 2 5 2 3" xfId="41257"/>
    <cellStyle name="40% - Акцент3 4 2 5 3" xfId="41258"/>
    <cellStyle name="40% - Акцент3 4 2 5 4" xfId="41259"/>
    <cellStyle name="40% - Акцент3 4 2 5 5" xfId="41260"/>
    <cellStyle name="40% - Акцент3 4 2 5 6" xfId="41261"/>
    <cellStyle name="40% - Акцент3 4 2 5 7" xfId="41262"/>
    <cellStyle name="40% - Акцент3 4 2 6" xfId="41263"/>
    <cellStyle name="40% - Акцент3 4 2 6 2" xfId="41264"/>
    <cellStyle name="40% - Акцент3 4 2 6 3" xfId="41265"/>
    <cellStyle name="40% - Акцент3 4 2 7" xfId="41266"/>
    <cellStyle name="40% - Акцент3 4 2 8" xfId="41267"/>
    <cellStyle name="40% - Акцент3 4 2 9" xfId="41268"/>
    <cellStyle name="40% - Акцент3 4 3" xfId="41269"/>
    <cellStyle name="40% - Акцент3 4 3 10" xfId="41270"/>
    <cellStyle name="40% - Акцент3 4 3 11" xfId="41271"/>
    <cellStyle name="40% - Акцент3 4 3 2" xfId="41272"/>
    <cellStyle name="40% - Акцент3 4 3 2 10" xfId="41273"/>
    <cellStyle name="40% - Акцент3 4 3 2 2" xfId="41274"/>
    <cellStyle name="40% - Акцент3 4 3 2 2 2" xfId="41275"/>
    <cellStyle name="40% - Акцент3 4 3 2 2 2 2" xfId="41276"/>
    <cellStyle name="40% - Акцент3 4 3 2 2 2 3" xfId="41277"/>
    <cellStyle name="40% - Акцент3 4 3 2 2 3" xfId="41278"/>
    <cellStyle name="40% - Акцент3 4 3 2 2 4" xfId="41279"/>
    <cellStyle name="40% - Акцент3 4 3 2 2 5" xfId="41280"/>
    <cellStyle name="40% - Акцент3 4 3 2 2 6" xfId="41281"/>
    <cellStyle name="40% - Акцент3 4 3 2 2 7" xfId="41282"/>
    <cellStyle name="40% - Акцент3 4 3 2 3" xfId="41283"/>
    <cellStyle name="40% - Акцент3 4 3 2 3 2" xfId="41284"/>
    <cellStyle name="40% - Акцент3 4 3 2 3 2 2" xfId="41285"/>
    <cellStyle name="40% - Акцент3 4 3 2 3 2 3" xfId="41286"/>
    <cellStyle name="40% - Акцент3 4 3 2 3 3" xfId="41287"/>
    <cellStyle name="40% - Акцент3 4 3 2 3 4" xfId="41288"/>
    <cellStyle name="40% - Акцент3 4 3 2 3 5" xfId="41289"/>
    <cellStyle name="40% - Акцент3 4 3 2 3 6" xfId="41290"/>
    <cellStyle name="40% - Акцент3 4 3 2 3 7" xfId="41291"/>
    <cellStyle name="40% - Акцент3 4 3 2 4" xfId="41292"/>
    <cellStyle name="40% - Акцент3 4 3 2 4 2" xfId="41293"/>
    <cellStyle name="40% - Акцент3 4 3 2 4 3" xfId="41294"/>
    <cellStyle name="40% - Акцент3 4 3 2 5" xfId="41295"/>
    <cellStyle name="40% - Акцент3 4 3 2 6" xfId="41296"/>
    <cellStyle name="40% - Акцент3 4 3 2 7" xfId="41297"/>
    <cellStyle name="40% - Акцент3 4 3 2 8" xfId="41298"/>
    <cellStyle name="40% - Акцент3 4 3 2 9" xfId="41299"/>
    <cellStyle name="40% - Акцент3 4 3 3" xfId="41300"/>
    <cellStyle name="40% - Акцент3 4 3 3 2" xfId="41301"/>
    <cellStyle name="40% - Акцент3 4 3 3 2 2" xfId="41302"/>
    <cellStyle name="40% - Акцент3 4 3 3 2 3" xfId="41303"/>
    <cellStyle name="40% - Акцент3 4 3 3 3" xfId="41304"/>
    <cellStyle name="40% - Акцент3 4 3 3 4" xfId="41305"/>
    <cellStyle name="40% - Акцент3 4 3 3 5" xfId="41306"/>
    <cellStyle name="40% - Акцент3 4 3 3 6" xfId="41307"/>
    <cellStyle name="40% - Акцент3 4 3 3 7" xfId="41308"/>
    <cellStyle name="40% - Акцент3 4 3 4" xfId="41309"/>
    <cellStyle name="40% - Акцент3 4 3 4 2" xfId="41310"/>
    <cellStyle name="40% - Акцент3 4 3 4 2 2" xfId="41311"/>
    <cellStyle name="40% - Акцент3 4 3 4 2 3" xfId="41312"/>
    <cellStyle name="40% - Акцент3 4 3 4 3" xfId="41313"/>
    <cellStyle name="40% - Акцент3 4 3 4 4" xfId="41314"/>
    <cellStyle name="40% - Акцент3 4 3 4 5" xfId="41315"/>
    <cellStyle name="40% - Акцент3 4 3 4 6" xfId="41316"/>
    <cellStyle name="40% - Акцент3 4 3 4 7" xfId="41317"/>
    <cellStyle name="40% - Акцент3 4 3 5" xfId="41318"/>
    <cellStyle name="40% - Акцент3 4 3 5 2" xfId="41319"/>
    <cellStyle name="40% - Акцент3 4 3 5 3" xfId="41320"/>
    <cellStyle name="40% - Акцент3 4 3 6" xfId="41321"/>
    <cellStyle name="40% - Акцент3 4 3 7" xfId="41322"/>
    <cellStyle name="40% - Акцент3 4 3 8" xfId="41323"/>
    <cellStyle name="40% - Акцент3 4 3 9" xfId="41324"/>
    <cellStyle name="40% - Акцент3 4 4" xfId="41325"/>
    <cellStyle name="40% - Акцент3 4 4 10" xfId="41326"/>
    <cellStyle name="40% - Акцент3 4 4 11" xfId="41327"/>
    <cellStyle name="40% - Акцент3 4 4 2" xfId="41328"/>
    <cellStyle name="40% - Акцент3 4 4 2 2" xfId="41329"/>
    <cellStyle name="40% - Акцент3 4 4 2 2 2" xfId="41330"/>
    <cellStyle name="40% - Акцент3 4 4 2 2 2 2" xfId="41331"/>
    <cellStyle name="40% - Акцент3 4 4 2 2 3" xfId="41332"/>
    <cellStyle name="40% - Акцент3 4 4 2 2 4" xfId="41333"/>
    <cellStyle name="40% - Акцент3 4 4 2 2 5" xfId="41334"/>
    <cellStyle name="40% - Акцент3 4 4 2 2 6" xfId="41335"/>
    <cellStyle name="40% - Акцент3 4 4 2 2 7" xfId="41336"/>
    <cellStyle name="40% - Акцент3 4 4 2 3" xfId="41337"/>
    <cellStyle name="40% - Акцент3 4 4 2 3 2" xfId="41338"/>
    <cellStyle name="40% - Акцент3 4 4 2 4" xfId="41339"/>
    <cellStyle name="40% - Акцент3 4 4 2 5" xfId="41340"/>
    <cellStyle name="40% - Акцент3 4 4 2 6" xfId="41341"/>
    <cellStyle name="40% - Акцент3 4 4 2 7" xfId="41342"/>
    <cellStyle name="40% - Акцент3 4 4 2 8" xfId="41343"/>
    <cellStyle name="40% - Акцент3 4 4 2 9" xfId="41344"/>
    <cellStyle name="40% - Акцент3 4 4 3" xfId="41345"/>
    <cellStyle name="40% - Акцент3 4 4 3 2" xfId="41346"/>
    <cellStyle name="40% - Акцент3 4 4 3 2 2" xfId="41347"/>
    <cellStyle name="40% - Акцент3 4 4 3 2 3" xfId="41348"/>
    <cellStyle name="40% - Акцент3 4 4 3 3" xfId="41349"/>
    <cellStyle name="40% - Акцент3 4 4 3 4" xfId="41350"/>
    <cellStyle name="40% - Акцент3 4 4 3 5" xfId="41351"/>
    <cellStyle name="40% - Акцент3 4 4 3 6" xfId="41352"/>
    <cellStyle name="40% - Акцент3 4 4 3 7" xfId="41353"/>
    <cellStyle name="40% - Акцент3 4 4 4" xfId="41354"/>
    <cellStyle name="40% - Акцент3 4 4 4 2" xfId="41355"/>
    <cellStyle name="40% - Акцент3 4 4 4 2 2" xfId="41356"/>
    <cellStyle name="40% - Акцент3 4 4 4 2 3" xfId="41357"/>
    <cellStyle name="40% - Акцент3 4 4 4 3" xfId="41358"/>
    <cellStyle name="40% - Акцент3 4 4 4 4" xfId="41359"/>
    <cellStyle name="40% - Акцент3 4 4 4 5" xfId="41360"/>
    <cellStyle name="40% - Акцент3 4 4 4 6" xfId="41361"/>
    <cellStyle name="40% - Акцент3 4 4 4 7" xfId="41362"/>
    <cellStyle name="40% - Акцент3 4 4 5" xfId="41363"/>
    <cellStyle name="40% - Акцент3 4 4 5 2" xfId="41364"/>
    <cellStyle name="40% - Акцент3 4 4 5 3" xfId="41365"/>
    <cellStyle name="40% - Акцент3 4 4 6" xfId="41366"/>
    <cellStyle name="40% - Акцент3 4 4 7" xfId="41367"/>
    <cellStyle name="40% - Акцент3 4 4 8" xfId="41368"/>
    <cellStyle name="40% - Акцент3 4 4 9" xfId="41369"/>
    <cellStyle name="40% - Акцент3 4 5" xfId="41370"/>
    <cellStyle name="40% - Акцент3 4 5 2" xfId="41371"/>
    <cellStyle name="40% - Акцент3 4 5 2 2" xfId="41372"/>
    <cellStyle name="40% - Акцент3 4 5 2 2 2" xfId="41373"/>
    <cellStyle name="40% - Акцент3 4 5 2 3" xfId="41374"/>
    <cellStyle name="40% - Акцент3 4 5 2 4" xfId="41375"/>
    <cellStyle name="40% - Акцент3 4 5 2 5" xfId="41376"/>
    <cellStyle name="40% - Акцент3 4 5 2 6" xfId="41377"/>
    <cellStyle name="40% - Акцент3 4 5 2 7" xfId="41378"/>
    <cellStyle name="40% - Акцент3 4 5 3" xfId="41379"/>
    <cellStyle name="40% - Акцент3 4 5 3 2" xfId="41380"/>
    <cellStyle name="40% - Акцент3 4 5 4" xfId="41381"/>
    <cellStyle name="40% - Акцент3 4 5 5" xfId="41382"/>
    <cellStyle name="40% - Акцент3 4 5 6" xfId="41383"/>
    <cellStyle name="40% - Акцент3 4 5 7" xfId="41384"/>
    <cellStyle name="40% - Акцент3 4 5 8" xfId="41385"/>
    <cellStyle name="40% - Акцент3 4 5 9" xfId="41386"/>
    <cellStyle name="40% - Акцент3 4 6" xfId="41387"/>
    <cellStyle name="40% - Акцент3 4 7" xfId="41388"/>
    <cellStyle name="40% - Акцент3 4 7 2" xfId="41389"/>
    <cellStyle name="40% - Акцент3 4 7 2 2" xfId="41390"/>
    <cellStyle name="40% - Акцент3 4 7 2 3" xfId="41391"/>
    <cellStyle name="40% - Акцент3 4 7 3" xfId="41392"/>
    <cellStyle name="40% - Акцент3 4 7 4" xfId="41393"/>
    <cellStyle name="40% - Акцент3 4 7 5" xfId="41394"/>
    <cellStyle name="40% - Акцент3 4 7 6" xfId="41395"/>
    <cellStyle name="40% - Акцент3 4 7 7" xfId="41396"/>
    <cellStyle name="40% - Акцент3 4 8" xfId="41397"/>
    <cellStyle name="40% - Акцент3 4 8 2" xfId="41398"/>
    <cellStyle name="40% - Акцент3 4 8 2 2" xfId="41399"/>
    <cellStyle name="40% - Акцент3 4 8 3" xfId="41400"/>
    <cellStyle name="40% - Акцент3 4 8 4" xfId="41401"/>
    <cellStyle name="40% - Акцент3 4 8 5" xfId="41402"/>
    <cellStyle name="40% - Акцент3 4 8 6" xfId="41403"/>
    <cellStyle name="40% - Акцент3 4 8 7" xfId="41404"/>
    <cellStyle name="40% - Акцент3 4 9" xfId="41405"/>
    <cellStyle name="40% - Акцент3 5" xfId="41406"/>
    <cellStyle name="40% - Акцент3 5 2" xfId="41407"/>
    <cellStyle name="40% - Акцент3 5 3" xfId="41408"/>
    <cellStyle name="40% - Акцент3 5 3 2" xfId="41409"/>
    <cellStyle name="40% - Акцент3 5 3 2 2" xfId="41410"/>
    <cellStyle name="40% - Акцент3 5 3 2 3" xfId="41411"/>
    <cellStyle name="40% - Акцент3 5 3 3" xfId="41412"/>
    <cellStyle name="40% - Акцент3 5 3 4" xfId="41413"/>
    <cellStyle name="40% - Акцент3 5 3 5" xfId="41414"/>
    <cellStyle name="40% - Акцент3 5 3 6" xfId="41415"/>
    <cellStyle name="40% - Акцент3 5 3 7" xfId="41416"/>
    <cellStyle name="40% - Акцент3 5 4" xfId="41417"/>
    <cellStyle name="40% - Акцент3 5 4 2" xfId="41418"/>
    <cellStyle name="40% - Акцент3 5 4 2 2" xfId="41419"/>
    <cellStyle name="40% - Акцент3 5 4 3" xfId="41420"/>
    <cellStyle name="40% - Акцент3 5 4 4" xfId="41421"/>
    <cellStyle name="40% - Акцент3 5 4 5" xfId="41422"/>
    <cellStyle name="40% - Акцент3 5 4 6" xfId="41423"/>
    <cellStyle name="40% - Акцент3 5 4 7" xfId="41424"/>
    <cellStyle name="40% - Акцент3 5 5" xfId="41425"/>
    <cellStyle name="40% - Акцент3 6" xfId="41426"/>
    <cellStyle name="40% - Акцент3 6 2" xfId="41427"/>
    <cellStyle name="40% - Акцент3 6 2 2" xfId="41428"/>
    <cellStyle name="40% - Акцент3 6 3" xfId="41429"/>
    <cellStyle name="40% - Акцент3 6 4" xfId="41430"/>
    <cellStyle name="40% - Акцент3 6 5" xfId="41431"/>
    <cellStyle name="40% - Акцент3 6 6" xfId="41432"/>
    <cellStyle name="40% - Акцент3 6 7" xfId="41433"/>
    <cellStyle name="40% - Акцент3 7" xfId="41434"/>
    <cellStyle name="40% - Акцент3 8" xfId="41435"/>
    <cellStyle name="40% - Акцент3 9" xfId="41436"/>
    <cellStyle name="40% - Акцент4 2" xfId="41437"/>
    <cellStyle name="40% - Акцент4 2 10" xfId="41438"/>
    <cellStyle name="40% - Акцент4 2 10 10" xfId="41439"/>
    <cellStyle name="40% - Акцент4 2 10 2" xfId="41440"/>
    <cellStyle name="40% - Акцент4 2 10 2 2" xfId="41441"/>
    <cellStyle name="40% - Акцент4 2 10 2 2 2" xfId="41442"/>
    <cellStyle name="40% - Акцент4 2 10 2 2 2 2" xfId="41443"/>
    <cellStyle name="40% - Акцент4 2 10 2 2 3" xfId="41444"/>
    <cellStyle name="40% - Акцент4 2 10 2 2 4" xfId="41445"/>
    <cellStyle name="40% - Акцент4 2 10 2 2 5" xfId="41446"/>
    <cellStyle name="40% - Акцент4 2 10 2 2 6" xfId="41447"/>
    <cellStyle name="40% - Акцент4 2 10 2 2 7" xfId="41448"/>
    <cellStyle name="40% - Акцент4 2 10 2 3" xfId="41449"/>
    <cellStyle name="40% - Акцент4 2 10 2 3 2" xfId="41450"/>
    <cellStyle name="40% - Акцент4 2 10 2 4" xfId="41451"/>
    <cellStyle name="40% - Акцент4 2 10 2 5" xfId="41452"/>
    <cellStyle name="40% - Акцент4 2 10 2 6" xfId="41453"/>
    <cellStyle name="40% - Акцент4 2 10 2 7" xfId="41454"/>
    <cellStyle name="40% - Акцент4 2 10 2 8" xfId="41455"/>
    <cellStyle name="40% - Акцент4 2 10 2 9" xfId="41456"/>
    <cellStyle name="40% - Акцент4 2 10 3" xfId="41457"/>
    <cellStyle name="40% - Акцент4 2 10 3 2" xfId="41458"/>
    <cellStyle name="40% - Акцент4 2 10 3 2 2" xfId="41459"/>
    <cellStyle name="40% - Акцент4 2 10 3 3" xfId="41460"/>
    <cellStyle name="40% - Акцент4 2 10 3 4" xfId="41461"/>
    <cellStyle name="40% - Акцент4 2 10 3 5" xfId="41462"/>
    <cellStyle name="40% - Акцент4 2 10 3 6" xfId="41463"/>
    <cellStyle name="40% - Акцент4 2 10 3 7" xfId="41464"/>
    <cellStyle name="40% - Акцент4 2 10 4" xfId="41465"/>
    <cellStyle name="40% - Акцент4 2 10 4 2" xfId="41466"/>
    <cellStyle name="40% - Акцент4 2 10 5" xfId="41467"/>
    <cellStyle name="40% - Акцент4 2 10 6" xfId="41468"/>
    <cellStyle name="40% - Акцент4 2 10 7" xfId="41469"/>
    <cellStyle name="40% - Акцент4 2 10 8" xfId="41470"/>
    <cellStyle name="40% - Акцент4 2 10 9" xfId="41471"/>
    <cellStyle name="40% - Акцент4 2 11" xfId="41472"/>
    <cellStyle name="40% - Акцент4 2 11 2" xfId="41473"/>
    <cellStyle name="40% - Акцент4 2 11 2 2" xfId="41474"/>
    <cellStyle name="40% - Акцент4 2 11 2 2 2" xfId="41475"/>
    <cellStyle name="40% - Акцент4 2 11 2 3" xfId="41476"/>
    <cellStyle name="40% - Акцент4 2 11 2 4" xfId="41477"/>
    <cellStyle name="40% - Акцент4 2 11 2 5" xfId="41478"/>
    <cellStyle name="40% - Акцент4 2 11 2 6" xfId="41479"/>
    <cellStyle name="40% - Акцент4 2 11 2 7" xfId="41480"/>
    <cellStyle name="40% - Акцент4 2 11 3" xfId="41481"/>
    <cellStyle name="40% - Акцент4 2 11 3 2" xfId="41482"/>
    <cellStyle name="40% - Акцент4 2 11 4" xfId="41483"/>
    <cellStyle name="40% - Акцент4 2 11 5" xfId="41484"/>
    <cellStyle name="40% - Акцент4 2 11 6" xfId="41485"/>
    <cellStyle name="40% - Акцент4 2 11 7" xfId="41486"/>
    <cellStyle name="40% - Акцент4 2 11 8" xfId="41487"/>
    <cellStyle name="40% - Акцент4 2 11 9" xfId="41488"/>
    <cellStyle name="40% - Акцент4 2 12" xfId="41489"/>
    <cellStyle name="40% - Акцент4 2 12 2" xfId="41490"/>
    <cellStyle name="40% - Акцент4 2 12 2 2" xfId="41491"/>
    <cellStyle name="40% - Акцент4 2 12 2 2 2" xfId="41492"/>
    <cellStyle name="40% - Акцент4 2 12 2 3" xfId="41493"/>
    <cellStyle name="40% - Акцент4 2 12 2 4" xfId="41494"/>
    <cellStyle name="40% - Акцент4 2 12 2 5" xfId="41495"/>
    <cellStyle name="40% - Акцент4 2 12 2 6" xfId="41496"/>
    <cellStyle name="40% - Акцент4 2 12 2 7" xfId="41497"/>
    <cellStyle name="40% - Акцент4 2 12 3" xfId="41498"/>
    <cellStyle name="40% - Акцент4 2 12 3 2" xfId="41499"/>
    <cellStyle name="40% - Акцент4 2 12 4" xfId="41500"/>
    <cellStyle name="40% - Акцент4 2 12 5" xfId="41501"/>
    <cellStyle name="40% - Акцент4 2 12 6" xfId="41502"/>
    <cellStyle name="40% - Акцент4 2 12 7" xfId="41503"/>
    <cellStyle name="40% - Акцент4 2 12 8" xfId="41504"/>
    <cellStyle name="40% - Акцент4 2 12 9" xfId="41505"/>
    <cellStyle name="40% - Акцент4 2 13" xfId="41506"/>
    <cellStyle name="40% - Акцент4 2 13 2" xfId="41507"/>
    <cellStyle name="40% - Акцент4 2 13 2 2" xfId="41508"/>
    <cellStyle name="40% - Акцент4 2 13 2 2 2" xfId="41509"/>
    <cellStyle name="40% - Акцент4 2 13 2 3" xfId="41510"/>
    <cellStyle name="40% - Акцент4 2 13 2 4" xfId="41511"/>
    <cellStyle name="40% - Акцент4 2 13 2 5" xfId="41512"/>
    <cellStyle name="40% - Акцент4 2 13 2 6" xfId="41513"/>
    <cellStyle name="40% - Акцент4 2 13 2 7" xfId="41514"/>
    <cellStyle name="40% - Акцент4 2 13 3" xfId="41515"/>
    <cellStyle name="40% - Акцент4 2 13 3 2" xfId="41516"/>
    <cellStyle name="40% - Акцент4 2 13 4" xfId="41517"/>
    <cellStyle name="40% - Акцент4 2 13 5" xfId="41518"/>
    <cellStyle name="40% - Акцент4 2 13 6" xfId="41519"/>
    <cellStyle name="40% - Акцент4 2 13 7" xfId="41520"/>
    <cellStyle name="40% - Акцент4 2 13 8" xfId="41521"/>
    <cellStyle name="40% - Акцент4 2 13 9" xfId="41522"/>
    <cellStyle name="40% - Акцент4 2 14" xfId="41523"/>
    <cellStyle name="40% - Акцент4 2 14 2" xfId="41524"/>
    <cellStyle name="40% - Акцент4 2 14 2 2" xfId="41525"/>
    <cellStyle name="40% - Акцент4 2 14 2 2 2" xfId="41526"/>
    <cellStyle name="40% - Акцент4 2 14 2 3" xfId="41527"/>
    <cellStyle name="40% - Акцент4 2 14 2 4" xfId="41528"/>
    <cellStyle name="40% - Акцент4 2 14 2 5" xfId="41529"/>
    <cellStyle name="40% - Акцент4 2 14 2 6" xfId="41530"/>
    <cellStyle name="40% - Акцент4 2 14 2 7" xfId="41531"/>
    <cellStyle name="40% - Акцент4 2 14 3" xfId="41532"/>
    <cellStyle name="40% - Акцент4 2 14 3 2" xfId="41533"/>
    <cellStyle name="40% - Акцент4 2 14 4" xfId="41534"/>
    <cellStyle name="40% - Акцент4 2 14 5" xfId="41535"/>
    <cellStyle name="40% - Акцент4 2 14 6" xfId="41536"/>
    <cellStyle name="40% - Акцент4 2 14 7" xfId="41537"/>
    <cellStyle name="40% - Акцент4 2 14 8" xfId="41538"/>
    <cellStyle name="40% - Акцент4 2 14 9" xfId="41539"/>
    <cellStyle name="40% - Акцент4 2 15" xfId="41540"/>
    <cellStyle name="40% - Акцент4 2 15 2" xfId="41541"/>
    <cellStyle name="40% - Акцент4 2 15 2 2" xfId="41542"/>
    <cellStyle name="40% - Акцент4 2 15 2 3" xfId="41543"/>
    <cellStyle name="40% - Акцент4 2 15 3" xfId="41544"/>
    <cellStyle name="40% - Акцент4 2 15 4" xfId="41545"/>
    <cellStyle name="40% - Акцент4 2 15 5" xfId="41546"/>
    <cellStyle name="40% - Акцент4 2 15 6" xfId="41547"/>
    <cellStyle name="40% - Акцент4 2 15 7" xfId="41548"/>
    <cellStyle name="40% - Акцент4 2 16" xfId="41549"/>
    <cellStyle name="40% - Акцент4 2 16 2" xfId="41550"/>
    <cellStyle name="40% - Акцент4 2 16 2 2" xfId="41551"/>
    <cellStyle name="40% - Акцент4 2 16 3" xfId="41552"/>
    <cellStyle name="40% - Акцент4 2 16 3 2" xfId="41553"/>
    <cellStyle name="40% - Акцент4 2 16 4" xfId="41554"/>
    <cellStyle name="40% - Акцент4 2 16 5" xfId="41555"/>
    <cellStyle name="40% - Акцент4 2 16 6" xfId="41556"/>
    <cellStyle name="40% - Акцент4 2 16 7" xfId="41557"/>
    <cellStyle name="40% - Акцент4 2 17" xfId="41558"/>
    <cellStyle name="40% - Акцент4 2 17 2" xfId="41559"/>
    <cellStyle name="40% - Акцент4 2 18" xfId="41560"/>
    <cellStyle name="40% - Акцент4 2 18 2" xfId="41561"/>
    <cellStyle name="40% - Акцент4 2 19" xfId="41562"/>
    <cellStyle name="40% - Акцент4 2 2" xfId="41563"/>
    <cellStyle name="40% - Акцент4 2 2 10" xfId="41564"/>
    <cellStyle name="40% - Акцент4 2 2 10 2" xfId="41565"/>
    <cellStyle name="40% - Акцент4 2 2 10 2 2" xfId="41566"/>
    <cellStyle name="40% - Акцент4 2 2 10 2 2 2" xfId="41567"/>
    <cellStyle name="40% - Акцент4 2 2 10 2 3" xfId="41568"/>
    <cellStyle name="40% - Акцент4 2 2 10 2 4" xfId="41569"/>
    <cellStyle name="40% - Акцент4 2 2 10 2 5" xfId="41570"/>
    <cellStyle name="40% - Акцент4 2 2 10 2 6" xfId="41571"/>
    <cellStyle name="40% - Акцент4 2 2 10 2 7" xfId="41572"/>
    <cellStyle name="40% - Акцент4 2 2 10 3" xfId="41573"/>
    <cellStyle name="40% - Акцент4 2 2 10 3 2" xfId="41574"/>
    <cellStyle name="40% - Акцент4 2 2 10 4" xfId="41575"/>
    <cellStyle name="40% - Акцент4 2 2 10 5" xfId="41576"/>
    <cellStyle name="40% - Акцент4 2 2 10 6" xfId="41577"/>
    <cellStyle name="40% - Акцент4 2 2 10 7" xfId="41578"/>
    <cellStyle name="40% - Акцент4 2 2 10 8" xfId="41579"/>
    <cellStyle name="40% - Акцент4 2 2 10 9" xfId="41580"/>
    <cellStyle name="40% - Акцент4 2 2 11" xfId="41581"/>
    <cellStyle name="40% - Акцент4 2 2 11 2" xfId="41582"/>
    <cellStyle name="40% - Акцент4 2 2 11 2 2" xfId="41583"/>
    <cellStyle name="40% - Акцент4 2 2 11 2 2 2" xfId="41584"/>
    <cellStyle name="40% - Акцент4 2 2 11 2 3" xfId="41585"/>
    <cellStyle name="40% - Акцент4 2 2 11 2 4" xfId="41586"/>
    <cellStyle name="40% - Акцент4 2 2 11 2 5" xfId="41587"/>
    <cellStyle name="40% - Акцент4 2 2 11 2 6" xfId="41588"/>
    <cellStyle name="40% - Акцент4 2 2 11 2 7" xfId="41589"/>
    <cellStyle name="40% - Акцент4 2 2 11 3" xfId="41590"/>
    <cellStyle name="40% - Акцент4 2 2 11 3 2" xfId="41591"/>
    <cellStyle name="40% - Акцент4 2 2 11 4" xfId="41592"/>
    <cellStyle name="40% - Акцент4 2 2 11 5" xfId="41593"/>
    <cellStyle name="40% - Акцент4 2 2 11 6" xfId="41594"/>
    <cellStyle name="40% - Акцент4 2 2 11 7" xfId="41595"/>
    <cellStyle name="40% - Акцент4 2 2 11 8" xfId="41596"/>
    <cellStyle name="40% - Акцент4 2 2 11 9" xfId="41597"/>
    <cellStyle name="40% - Акцент4 2 2 12" xfId="41598"/>
    <cellStyle name="40% - Акцент4 2 2 12 2" xfId="41599"/>
    <cellStyle name="40% - Акцент4 2 2 12 2 2" xfId="41600"/>
    <cellStyle name="40% - Акцент4 2 2 12 2 2 2" xfId="41601"/>
    <cellStyle name="40% - Акцент4 2 2 12 2 3" xfId="41602"/>
    <cellStyle name="40% - Акцент4 2 2 12 2 4" xfId="41603"/>
    <cellStyle name="40% - Акцент4 2 2 12 2 5" xfId="41604"/>
    <cellStyle name="40% - Акцент4 2 2 12 2 6" xfId="41605"/>
    <cellStyle name="40% - Акцент4 2 2 12 2 7" xfId="41606"/>
    <cellStyle name="40% - Акцент4 2 2 12 3" xfId="41607"/>
    <cellStyle name="40% - Акцент4 2 2 12 3 2" xfId="41608"/>
    <cellStyle name="40% - Акцент4 2 2 12 4" xfId="41609"/>
    <cellStyle name="40% - Акцент4 2 2 12 5" xfId="41610"/>
    <cellStyle name="40% - Акцент4 2 2 12 6" xfId="41611"/>
    <cellStyle name="40% - Акцент4 2 2 12 7" xfId="41612"/>
    <cellStyle name="40% - Акцент4 2 2 12 8" xfId="41613"/>
    <cellStyle name="40% - Акцент4 2 2 12 9" xfId="41614"/>
    <cellStyle name="40% - Акцент4 2 2 13" xfId="41615"/>
    <cellStyle name="40% - Акцент4 2 2 13 2" xfId="41616"/>
    <cellStyle name="40% - Акцент4 2 2 13 2 2" xfId="41617"/>
    <cellStyle name="40% - Акцент4 2 2 13 2 2 2" xfId="41618"/>
    <cellStyle name="40% - Акцент4 2 2 13 2 3" xfId="41619"/>
    <cellStyle name="40% - Акцент4 2 2 13 2 4" xfId="41620"/>
    <cellStyle name="40% - Акцент4 2 2 13 2 5" xfId="41621"/>
    <cellStyle name="40% - Акцент4 2 2 13 2 6" xfId="41622"/>
    <cellStyle name="40% - Акцент4 2 2 13 2 7" xfId="41623"/>
    <cellStyle name="40% - Акцент4 2 2 13 3" xfId="41624"/>
    <cellStyle name="40% - Акцент4 2 2 13 3 2" xfId="41625"/>
    <cellStyle name="40% - Акцент4 2 2 13 4" xfId="41626"/>
    <cellStyle name="40% - Акцент4 2 2 13 5" xfId="41627"/>
    <cellStyle name="40% - Акцент4 2 2 13 6" xfId="41628"/>
    <cellStyle name="40% - Акцент4 2 2 13 7" xfId="41629"/>
    <cellStyle name="40% - Акцент4 2 2 13 8" xfId="41630"/>
    <cellStyle name="40% - Акцент4 2 2 13 9" xfId="41631"/>
    <cellStyle name="40% - Акцент4 2 2 14" xfId="41632"/>
    <cellStyle name="40% - Акцент4 2 2 14 2" xfId="41633"/>
    <cellStyle name="40% - Акцент4 2 2 14 2 2" xfId="41634"/>
    <cellStyle name="40% - Акцент4 2 2 14 2 3" xfId="41635"/>
    <cellStyle name="40% - Акцент4 2 2 14 3" xfId="41636"/>
    <cellStyle name="40% - Акцент4 2 2 14 4" xfId="41637"/>
    <cellStyle name="40% - Акцент4 2 2 14 5" xfId="41638"/>
    <cellStyle name="40% - Акцент4 2 2 14 6" xfId="41639"/>
    <cellStyle name="40% - Акцент4 2 2 14 7" xfId="41640"/>
    <cellStyle name="40% - Акцент4 2 2 15" xfId="41641"/>
    <cellStyle name="40% - Акцент4 2 2 15 2" xfId="41642"/>
    <cellStyle name="40% - Акцент4 2 2 15 2 2" xfId="41643"/>
    <cellStyle name="40% - Акцент4 2 2 15 2 3" xfId="41644"/>
    <cellStyle name="40% - Акцент4 2 2 15 3" xfId="41645"/>
    <cellStyle name="40% - Акцент4 2 2 15 4" xfId="41646"/>
    <cellStyle name="40% - Акцент4 2 2 15 5" xfId="41647"/>
    <cellStyle name="40% - Акцент4 2 2 15 6" xfId="41648"/>
    <cellStyle name="40% - Акцент4 2 2 15 7" xfId="41649"/>
    <cellStyle name="40% - Акцент4 2 2 16" xfId="41650"/>
    <cellStyle name="40% - Акцент4 2 2 16 2" xfId="41651"/>
    <cellStyle name="40% - Акцент4 2 2 16 3" xfId="41652"/>
    <cellStyle name="40% - Акцент4 2 2 17" xfId="41653"/>
    <cellStyle name="40% - Акцент4 2 2 18" xfId="41654"/>
    <cellStyle name="40% - Акцент4 2 2 19" xfId="41655"/>
    <cellStyle name="40% - Акцент4 2 2 2" xfId="41656"/>
    <cellStyle name="40% - Акцент4 2 2 2 10" xfId="41657"/>
    <cellStyle name="40% - Акцент4 2 2 2 10 2" xfId="41658"/>
    <cellStyle name="40% - Акцент4 2 2 2 10 2 2" xfId="41659"/>
    <cellStyle name="40% - Акцент4 2 2 2 10 2 2 2" xfId="41660"/>
    <cellStyle name="40% - Акцент4 2 2 2 10 2 3" xfId="41661"/>
    <cellStyle name="40% - Акцент4 2 2 2 10 2 4" xfId="41662"/>
    <cellStyle name="40% - Акцент4 2 2 2 10 2 5" xfId="41663"/>
    <cellStyle name="40% - Акцент4 2 2 2 10 2 6" xfId="41664"/>
    <cellStyle name="40% - Акцент4 2 2 2 10 2 7" xfId="41665"/>
    <cellStyle name="40% - Акцент4 2 2 2 10 3" xfId="41666"/>
    <cellStyle name="40% - Акцент4 2 2 2 10 3 2" xfId="41667"/>
    <cellStyle name="40% - Акцент4 2 2 2 10 4" xfId="41668"/>
    <cellStyle name="40% - Акцент4 2 2 2 10 5" xfId="41669"/>
    <cellStyle name="40% - Акцент4 2 2 2 10 6" xfId="41670"/>
    <cellStyle name="40% - Акцент4 2 2 2 10 7" xfId="41671"/>
    <cellStyle name="40% - Акцент4 2 2 2 10 8" xfId="41672"/>
    <cellStyle name="40% - Акцент4 2 2 2 10 9" xfId="41673"/>
    <cellStyle name="40% - Акцент4 2 2 2 11" xfId="41674"/>
    <cellStyle name="40% - Акцент4 2 2 2 11 2" xfId="41675"/>
    <cellStyle name="40% - Акцент4 2 2 2 11 2 2" xfId="41676"/>
    <cellStyle name="40% - Акцент4 2 2 2 11 2 3" xfId="41677"/>
    <cellStyle name="40% - Акцент4 2 2 2 11 3" xfId="41678"/>
    <cellStyle name="40% - Акцент4 2 2 2 11 4" xfId="41679"/>
    <cellStyle name="40% - Акцент4 2 2 2 11 5" xfId="41680"/>
    <cellStyle name="40% - Акцент4 2 2 2 11 6" xfId="41681"/>
    <cellStyle name="40% - Акцент4 2 2 2 11 7" xfId="41682"/>
    <cellStyle name="40% - Акцент4 2 2 2 12" xfId="41683"/>
    <cellStyle name="40% - Акцент4 2 2 2 12 2" xfId="41684"/>
    <cellStyle name="40% - Акцент4 2 2 2 12 2 2" xfId="41685"/>
    <cellStyle name="40% - Акцент4 2 2 2 12 2 3" xfId="41686"/>
    <cellStyle name="40% - Акцент4 2 2 2 12 3" xfId="41687"/>
    <cellStyle name="40% - Акцент4 2 2 2 12 4" xfId="41688"/>
    <cellStyle name="40% - Акцент4 2 2 2 12 5" xfId="41689"/>
    <cellStyle name="40% - Акцент4 2 2 2 12 6" xfId="41690"/>
    <cellStyle name="40% - Акцент4 2 2 2 12 7" xfId="41691"/>
    <cellStyle name="40% - Акцент4 2 2 2 13" xfId="41692"/>
    <cellStyle name="40% - Акцент4 2 2 2 13 2" xfId="41693"/>
    <cellStyle name="40% - Акцент4 2 2 2 13 3" xfId="41694"/>
    <cellStyle name="40% - Акцент4 2 2 2 14" xfId="41695"/>
    <cellStyle name="40% - Акцент4 2 2 2 15" xfId="41696"/>
    <cellStyle name="40% - Акцент4 2 2 2 16" xfId="41697"/>
    <cellStyle name="40% - Акцент4 2 2 2 17" xfId="41698"/>
    <cellStyle name="40% - Акцент4 2 2 2 18" xfId="41699"/>
    <cellStyle name="40% - Акцент4 2 2 2 19" xfId="41700"/>
    <cellStyle name="40% - Акцент4 2 2 2 2" xfId="41701"/>
    <cellStyle name="40% - Акцент4 2 2 2 2 10" xfId="41702"/>
    <cellStyle name="40% - Акцент4 2 2 2 2 11" xfId="41703"/>
    <cellStyle name="40% - Акцент4 2 2 2 2 12" xfId="41704"/>
    <cellStyle name="40% - Акцент4 2 2 2 2 13" xfId="41705"/>
    <cellStyle name="40% - Акцент4 2 2 2 2 14" xfId="41706"/>
    <cellStyle name="40% - Акцент4 2 2 2 2 15" xfId="41707"/>
    <cellStyle name="40% - Акцент4 2 2 2 2 2" xfId="41708"/>
    <cellStyle name="40% - Акцент4 2 2 2 2 2 10" xfId="41709"/>
    <cellStyle name="40% - Акцент4 2 2 2 2 2 2" xfId="41710"/>
    <cellStyle name="40% - Акцент4 2 2 2 2 2 2 2" xfId="41711"/>
    <cellStyle name="40% - Акцент4 2 2 2 2 2 2 2 2" xfId="41712"/>
    <cellStyle name="40% - Акцент4 2 2 2 2 2 2 2 2 2" xfId="41713"/>
    <cellStyle name="40% - Акцент4 2 2 2 2 2 2 2 3" xfId="41714"/>
    <cellStyle name="40% - Акцент4 2 2 2 2 2 2 2 4" xfId="41715"/>
    <cellStyle name="40% - Акцент4 2 2 2 2 2 2 2 5" xfId="41716"/>
    <cellStyle name="40% - Акцент4 2 2 2 2 2 2 2 6" xfId="41717"/>
    <cellStyle name="40% - Акцент4 2 2 2 2 2 2 2 7" xfId="41718"/>
    <cellStyle name="40% - Акцент4 2 2 2 2 2 2 3" xfId="41719"/>
    <cellStyle name="40% - Акцент4 2 2 2 2 2 2 3 2" xfId="41720"/>
    <cellStyle name="40% - Акцент4 2 2 2 2 2 2 4" xfId="41721"/>
    <cellStyle name="40% - Акцент4 2 2 2 2 2 2 5" xfId="41722"/>
    <cellStyle name="40% - Акцент4 2 2 2 2 2 2 6" xfId="41723"/>
    <cellStyle name="40% - Акцент4 2 2 2 2 2 2 7" xfId="41724"/>
    <cellStyle name="40% - Акцент4 2 2 2 2 2 2 8" xfId="41725"/>
    <cellStyle name="40% - Акцент4 2 2 2 2 2 2 9" xfId="41726"/>
    <cellStyle name="40% - Акцент4 2 2 2 2 2 3" xfId="41727"/>
    <cellStyle name="40% - Акцент4 2 2 2 2 2 3 2" xfId="41728"/>
    <cellStyle name="40% - Акцент4 2 2 2 2 2 3 2 2" xfId="41729"/>
    <cellStyle name="40% - Акцент4 2 2 2 2 2 3 3" xfId="41730"/>
    <cellStyle name="40% - Акцент4 2 2 2 2 2 3 4" xfId="41731"/>
    <cellStyle name="40% - Акцент4 2 2 2 2 2 3 5" xfId="41732"/>
    <cellStyle name="40% - Акцент4 2 2 2 2 2 3 6" xfId="41733"/>
    <cellStyle name="40% - Акцент4 2 2 2 2 2 3 7" xfId="41734"/>
    <cellStyle name="40% - Акцент4 2 2 2 2 2 4" xfId="41735"/>
    <cellStyle name="40% - Акцент4 2 2 2 2 2 4 2" xfId="41736"/>
    <cellStyle name="40% - Акцент4 2 2 2 2 2 5" xfId="41737"/>
    <cellStyle name="40% - Акцент4 2 2 2 2 2 6" xfId="41738"/>
    <cellStyle name="40% - Акцент4 2 2 2 2 2 7" xfId="41739"/>
    <cellStyle name="40% - Акцент4 2 2 2 2 2 8" xfId="41740"/>
    <cellStyle name="40% - Акцент4 2 2 2 2 2 9" xfId="41741"/>
    <cellStyle name="40% - Акцент4 2 2 2 2 3" xfId="41742"/>
    <cellStyle name="40% - Акцент4 2 2 2 2 3 10" xfId="41743"/>
    <cellStyle name="40% - Акцент4 2 2 2 2 3 2" xfId="41744"/>
    <cellStyle name="40% - Акцент4 2 2 2 2 3 2 2" xfId="41745"/>
    <cellStyle name="40% - Акцент4 2 2 2 2 3 2 2 2" xfId="41746"/>
    <cellStyle name="40% - Акцент4 2 2 2 2 3 2 2 2 2" xfId="41747"/>
    <cellStyle name="40% - Акцент4 2 2 2 2 3 2 2 3" xfId="41748"/>
    <cellStyle name="40% - Акцент4 2 2 2 2 3 2 2 4" xfId="41749"/>
    <cellStyle name="40% - Акцент4 2 2 2 2 3 2 2 5" xfId="41750"/>
    <cellStyle name="40% - Акцент4 2 2 2 2 3 2 2 6" xfId="41751"/>
    <cellStyle name="40% - Акцент4 2 2 2 2 3 2 2 7" xfId="41752"/>
    <cellStyle name="40% - Акцент4 2 2 2 2 3 2 3" xfId="41753"/>
    <cellStyle name="40% - Акцент4 2 2 2 2 3 2 3 2" xfId="41754"/>
    <cellStyle name="40% - Акцент4 2 2 2 2 3 2 4" xfId="41755"/>
    <cellStyle name="40% - Акцент4 2 2 2 2 3 2 5" xfId="41756"/>
    <cellStyle name="40% - Акцент4 2 2 2 2 3 2 6" xfId="41757"/>
    <cellStyle name="40% - Акцент4 2 2 2 2 3 2 7" xfId="41758"/>
    <cellStyle name="40% - Акцент4 2 2 2 2 3 2 8" xfId="41759"/>
    <cellStyle name="40% - Акцент4 2 2 2 2 3 2 9" xfId="41760"/>
    <cellStyle name="40% - Акцент4 2 2 2 2 3 3" xfId="41761"/>
    <cellStyle name="40% - Акцент4 2 2 2 2 3 3 2" xfId="41762"/>
    <cellStyle name="40% - Акцент4 2 2 2 2 3 3 2 2" xfId="41763"/>
    <cellStyle name="40% - Акцент4 2 2 2 2 3 3 3" xfId="41764"/>
    <cellStyle name="40% - Акцент4 2 2 2 2 3 3 4" xfId="41765"/>
    <cellStyle name="40% - Акцент4 2 2 2 2 3 3 5" xfId="41766"/>
    <cellStyle name="40% - Акцент4 2 2 2 2 3 3 6" xfId="41767"/>
    <cellStyle name="40% - Акцент4 2 2 2 2 3 3 7" xfId="41768"/>
    <cellStyle name="40% - Акцент4 2 2 2 2 3 4" xfId="41769"/>
    <cellStyle name="40% - Акцент4 2 2 2 2 3 4 2" xfId="41770"/>
    <cellStyle name="40% - Акцент4 2 2 2 2 3 5" xfId="41771"/>
    <cellStyle name="40% - Акцент4 2 2 2 2 3 6" xfId="41772"/>
    <cellStyle name="40% - Акцент4 2 2 2 2 3 7" xfId="41773"/>
    <cellStyle name="40% - Акцент4 2 2 2 2 3 8" xfId="41774"/>
    <cellStyle name="40% - Акцент4 2 2 2 2 3 9" xfId="41775"/>
    <cellStyle name="40% - Акцент4 2 2 2 2 4" xfId="41776"/>
    <cellStyle name="40% - Акцент4 2 2 2 2 4 10" xfId="41777"/>
    <cellStyle name="40% - Акцент4 2 2 2 2 4 2" xfId="41778"/>
    <cellStyle name="40% - Акцент4 2 2 2 2 4 2 2" xfId="41779"/>
    <cellStyle name="40% - Акцент4 2 2 2 2 4 2 2 2" xfId="41780"/>
    <cellStyle name="40% - Акцент4 2 2 2 2 4 2 2 2 2" xfId="41781"/>
    <cellStyle name="40% - Акцент4 2 2 2 2 4 2 2 3" xfId="41782"/>
    <cellStyle name="40% - Акцент4 2 2 2 2 4 2 2 4" xfId="41783"/>
    <cellStyle name="40% - Акцент4 2 2 2 2 4 2 2 5" xfId="41784"/>
    <cellStyle name="40% - Акцент4 2 2 2 2 4 2 2 6" xfId="41785"/>
    <cellStyle name="40% - Акцент4 2 2 2 2 4 2 2 7" xfId="41786"/>
    <cellStyle name="40% - Акцент4 2 2 2 2 4 2 3" xfId="41787"/>
    <cellStyle name="40% - Акцент4 2 2 2 2 4 2 3 2" xfId="41788"/>
    <cellStyle name="40% - Акцент4 2 2 2 2 4 2 4" xfId="41789"/>
    <cellStyle name="40% - Акцент4 2 2 2 2 4 2 5" xfId="41790"/>
    <cellStyle name="40% - Акцент4 2 2 2 2 4 2 6" xfId="41791"/>
    <cellStyle name="40% - Акцент4 2 2 2 2 4 2 7" xfId="41792"/>
    <cellStyle name="40% - Акцент4 2 2 2 2 4 2 8" xfId="41793"/>
    <cellStyle name="40% - Акцент4 2 2 2 2 4 2 9" xfId="41794"/>
    <cellStyle name="40% - Акцент4 2 2 2 2 4 3" xfId="41795"/>
    <cellStyle name="40% - Акцент4 2 2 2 2 4 3 2" xfId="41796"/>
    <cellStyle name="40% - Акцент4 2 2 2 2 4 3 2 2" xfId="41797"/>
    <cellStyle name="40% - Акцент4 2 2 2 2 4 3 3" xfId="41798"/>
    <cellStyle name="40% - Акцент4 2 2 2 2 4 3 4" xfId="41799"/>
    <cellStyle name="40% - Акцент4 2 2 2 2 4 3 5" xfId="41800"/>
    <cellStyle name="40% - Акцент4 2 2 2 2 4 3 6" xfId="41801"/>
    <cellStyle name="40% - Акцент4 2 2 2 2 4 3 7" xfId="41802"/>
    <cellStyle name="40% - Акцент4 2 2 2 2 4 4" xfId="41803"/>
    <cellStyle name="40% - Акцент4 2 2 2 2 4 4 2" xfId="41804"/>
    <cellStyle name="40% - Акцент4 2 2 2 2 4 5" xfId="41805"/>
    <cellStyle name="40% - Акцент4 2 2 2 2 4 6" xfId="41806"/>
    <cellStyle name="40% - Акцент4 2 2 2 2 4 7" xfId="41807"/>
    <cellStyle name="40% - Акцент4 2 2 2 2 4 8" xfId="41808"/>
    <cellStyle name="40% - Акцент4 2 2 2 2 4 9" xfId="41809"/>
    <cellStyle name="40% - Акцент4 2 2 2 2 5" xfId="41810"/>
    <cellStyle name="40% - Акцент4 2 2 2 2 5 2" xfId="41811"/>
    <cellStyle name="40% - Акцент4 2 2 2 2 5 2 2" xfId="41812"/>
    <cellStyle name="40% - Акцент4 2 2 2 2 5 2 2 2" xfId="41813"/>
    <cellStyle name="40% - Акцент4 2 2 2 2 5 2 3" xfId="41814"/>
    <cellStyle name="40% - Акцент4 2 2 2 2 5 2 4" xfId="41815"/>
    <cellStyle name="40% - Акцент4 2 2 2 2 5 2 5" xfId="41816"/>
    <cellStyle name="40% - Акцент4 2 2 2 2 5 2 6" xfId="41817"/>
    <cellStyle name="40% - Акцент4 2 2 2 2 5 2 7" xfId="41818"/>
    <cellStyle name="40% - Акцент4 2 2 2 2 5 3" xfId="41819"/>
    <cellStyle name="40% - Акцент4 2 2 2 2 5 3 2" xfId="41820"/>
    <cellStyle name="40% - Акцент4 2 2 2 2 5 4" xfId="41821"/>
    <cellStyle name="40% - Акцент4 2 2 2 2 5 5" xfId="41822"/>
    <cellStyle name="40% - Акцент4 2 2 2 2 5 6" xfId="41823"/>
    <cellStyle name="40% - Акцент4 2 2 2 2 5 7" xfId="41824"/>
    <cellStyle name="40% - Акцент4 2 2 2 2 5 8" xfId="41825"/>
    <cellStyle name="40% - Акцент4 2 2 2 2 5 9" xfId="41826"/>
    <cellStyle name="40% - Акцент4 2 2 2 2 6" xfId="41827"/>
    <cellStyle name="40% - Акцент4 2 2 2 2 6 2" xfId="41828"/>
    <cellStyle name="40% - Акцент4 2 2 2 2 6 2 2" xfId="41829"/>
    <cellStyle name="40% - Акцент4 2 2 2 2 6 2 2 2" xfId="41830"/>
    <cellStyle name="40% - Акцент4 2 2 2 2 6 2 3" xfId="41831"/>
    <cellStyle name="40% - Акцент4 2 2 2 2 6 2 4" xfId="41832"/>
    <cellStyle name="40% - Акцент4 2 2 2 2 6 2 5" xfId="41833"/>
    <cellStyle name="40% - Акцент4 2 2 2 2 6 2 6" xfId="41834"/>
    <cellStyle name="40% - Акцент4 2 2 2 2 6 2 7" xfId="41835"/>
    <cellStyle name="40% - Акцент4 2 2 2 2 6 3" xfId="41836"/>
    <cellStyle name="40% - Акцент4 2 2 2 2 6 3 2" xfId="41837"/>
    <cellStyle name="40% - Акцент4 2 2 2 2 6 4" xfId="41838"/>
    <cellStyle name="40% - Акцент4 2 2 2 2 6 5" xfId="41839"/>
    <cellStyle name="40% - Акцент4 2 2 2 2 6 6" xfId="41840"/>
    <cellStyle name="40% - Акцент4 2 2 2 2 6 7" xfId="41841"/>
    <cellStyle name="40% - Акцент4 2 2 2 2 6 8" xfId="41842"/>
    <cellStyle name="40% - Акцент4 2 2 2 2 6 9" xfId="41843"/>
    <cellStyle name="40% - Акцент4 2 2 2 2 7" xfId="41844"/>
    <cellStyle name="40% - Акцент4 2 2 2 2 7 2" xfId="41845"/>
    <cellStyle name="40% - Акцент4 2 2 2 2 7 2 2" xfId="41846"/>
    <cellStyle name="40% - Акцент4 2 2 2 2 7 2 3" xfId="41847"/>
    <cellStyle name="40% - Акцент4 2 2 2 2 7 3" xfId="41848"/>
    <cellStyle name="40% - Акцент4 2 2 2 2 7 4" xfId="41849"/>
    <cellStyle name="40% - Акцент4 2 2 2 2 7 5" xfId="41850"/>
    <cellStyle name="40% - Акцент4 2 2 2 2 7 6" xfId="41851"/>
    <cellStyle name="40% - Акцент4 2 2 2 2 7 7" xfId="41852"/>
    <cellStyle name="40% - Акцент4 2 2 2 2 8" xfId="41853"/>
    <cellStyle name="40% - Акцент4 2 2 2 2 8 2" xfId="41854"/>
    <cellStyle name="40% - Акцент4 2 2 2 2 8 2 2" xfId="41855"/>
    <cellStyle name="40% - Акцент4 2 2 2 2 8 2 3" xfId="41856"/>
    <cellStyle name="40% - Акцент4 2 2 2 2 8 3" xfId="41857"/>
    <cellStyle name="40% - Акцент4 2 2 2 2 8 4" xfId="41858"/>
    <cellStyle name="40% - Акцент4 2 2 2 2 8 5" xfId="41859"/>
    <cellStyle name="40% - Акцент4 2 2 2 2 8 6" xfId="41860"/>
    <cellStyle name="40% - Акцент4 2 2 2 2 8 7" xfId="41861"/>
    <cellStyle name="40% - Акцент4 2 2 2 2 9" xfId="41862"/>
    <cellStyle name="40% - Акцент4 2 2 2 2 9 2" xfId="41863"/>
    <cellStyle name="40% - Акцент4 2 2 2 2 9 3" xfId="41864"/>
    <cellStyle name="40% - Акцент4 2 2 2 3" xfId="41865"/>
    <cellStyle name="40% - Акцент4 2 2 2 3 10" xfId="41866"/>
    <cellStyle name="40% - Акцент4 2 2 2 3 11" xfId="41867"/>
    <cellStyle name="40% - Акцент4 2 2 2 3 12" xfId="41868"/>
    <cellStyle name="40% - Акцент4 2 2 2 3 13" xfId="41869"/>
    <cellStyle name="40% - Акцент4 2 2 2 3 2" xfId="41870"/>
    <cellStyle name="40% - Акцент4 2 2 2 3 2 10" xfId="41871"/>
    <cellStyle name="40% - Акцент4 2 2 2 3 2 2" xfId="41872"/>
    <cellStyle name="40% - Акцент4 2 2 2 3 2 2 2" xfId="41873"/>
    <cellStyle name="40% - Акцент4 2 2 2 3 2 2 2 2" xfId="41874"/>
    <cellStyle name="40% - Акцент4 2 2 2 3 2 2 2 2 2" xfId="41875"/>
    <cellStyle name="40% - Акцент4 2 2 2 3 2 2 2 3" xfId="41876"/>
    <cellStyle name="40% - Акцент4 2 2 2 3 2 2 2 4" xfId="41877"/>
    <cellStyle name="40% - Акцент4 2 2 2 3 2 2 2 5" xfId="41878"/>
    <cellStyle name="40% - Акцент4 2 2 2 3 2 2 2 6" xfId="41879"/>
    <cellStyle name="40% - Акцент4 2 2 2 3 2 2 2 7" xfId="41880"/>
    <cellStyle name="40% - Акцент4 2 2 2 3 2 2 3" xfId="41881"/>
    <cellStyle name="40% - Акцент4 2 2 2 3 2 2 3 2" xfId="41882"/>
    <cellStyle name="40% - Акцент4 2 2 2 3 2 2 4" xfId="41883"/>
    <cellStyle name="40% - Акцент4 2 2 2 3 2 2 5" xfId="41884"/>
    <cellStyle name="40% - Акцент4 2 2 2 3 2 2 6" xfId="41885"/>
    <cellStyle name="40% - Акцент4 2 2 2 3 2 2 7" xfId="41886"/>
    <cellStyle name="40% - Акцент4 2 2 2 3 2 2 8" xfId="41887"/>
    <cellStyle name="40% - Акцент4 2 2 2 3 2 2 9" xfId="41888"/>
    <cellStyle name="40% - Акцент4 2 2 2 3 2 3" xfId="41889"/>
    <cellStyle name="40% - Акцент4 2 2 2 3 2 3 2" xfId="41890"/>
    <cellStyle name="40% - Акцент4 2 2 2 3 2 3 2 2" xfId="41891"/>
    <cellStyle name="40% - Акцент4 2 2 2 3 2 3 3" xfId="41892"/>
    <cellStyle name="40% - Акцент4 2 2 2 3 2 3 4" xfId="41893"/>
    <cellStyle name="40% - Акцент4 2 2 2 3 2 3 5" xfId="41894"/>
    <cellStyle name="40% - Акцент4 2 2 2 3 2 3 6" xfId="41895"/>
    <cellStyle name="40% - Акцент4 2 2 2 3 2 3 7" xfId="41896"/>
    <cellStyle name="40% - Акцент4 2 2 2 3 2 4" xfId="41897"/>
    <cellStyle name="40% - Акцент4 2 2 2 3 2 4 2" xfId="41898"/>
    <cellStyle name="40% - Акцент4 2 2 2 3 2 5" xfId="41899"/>
    <cellStyle name="40% - Акцент4 2 2 2 3 2 6" xfId="41900"/>
    <cellStyle name="40% - Акцент4 2 2 2 3 2 7" xfId="41901"/>
    <cellStyle name="40% - Акцент4 2 2 2 3 2 8" xfId="41902"/>
    <cellStyle name="40% - Акцент4 2 2 2 3 2 9" xfId="41903"/>
    <cellStyle name="40% - Акцент4 2 2 2 3 3" xfId="41904"/>
    <cellStyle name="40% - Акцент4 2 2 2 3 3 10" xfId="41905"/>
    <cellStyle name="40% - Акцент4 2 2 2 3 3 2" xfId="41906"/>
    <cellStyle name="40% - Акцент4 2 2 2 3 3 2 2" xfId="41907"/>
    <cellStyle name="40% - Акцент4 2 2 2 3 3 2 2 2" xfId="41908"/>
    <cellStyle name="40% - Акцент4 2 2 2 3 3 2 2 2 2" xfId="41909"/>
    <cellStyle name="40% - Акцент4 2 2 2 3 3 2 2 3" xfId="41910"/>
    <cellStyle name="40% - Акцент4 2 2 2 3 3 2 2 4" xfId="41911"/>
    <cellStyle name="40% - Акцент4 2 2 2 3 3 2 2 5" xfId="41912"/>
    <cellStyle name="40% - Акцент4 2 2 2 3 3 2 2 6" xfId="41913"/>
    <cellStyle name="40% - Акцент4 2 2 2 3 3 2 2 7" xfId="41914"/>
    <cellStyle name="40% - Акцент4 2 2 2 3 3 2 3" xfId="41915"/>
    <cellStyle name="40% - Акцент4 2 2 2 3 3 2 3 2" xfId="41916"/>
    <cellStyle name="40% - Акцент4 2 2 2 3 3 2 4" xfId="41917"/>
    <cellStyle name="40% - Акцент4 2 2 2 3 3 2 5" xfId="41918"/>
    <cellStyle name="40% - Акцент4 2 2 2 3 3 2 6" xfId="41919"/>
    <cellStyle name="40% - Акцент4 2 2 2 3 3 2 7" xfId="41920"/>
    <cellStyle name="40% - Акцент4 2 2 2 3 3 2 8" xfId="41921"/>
    <cellStyle name="40% - Акцент4 2 2 2 3 3 2 9" xfId="41922"/>
    <cellStyle name="40% - Акцент4 2 2 2 3 3 3" xfId="41923"/>
    <cellStyle name="40% - Акцент4 2 2 2 3 3 3 2" xfId="41924"/>
    <cellStyle name="40% - Акцент4 2 2 2 3 3 3 2 2" xfId="41925"/>
    <cellStyle name="40% - Акцент4 2 2 2 3 3 3 3" xfId="41926"/>
    <cellStyle name="40% - Акцент4 2 2 2 3 3 3 4" xfId="41927"/>
    <cellStyle name="40% - Акцент4 2 2 2 3 3 3 5" xfId="41928"/>
    <cellStyle name="40% - Акцент4 2 2 2 3 3 3 6" xfId="41929"/>
    <cellStyle name="40% - Акцент4 2 2 2 3 3 3 7" xfId="41930"/>
    <cellStyle name="40% - Акцент4 2 2 2 3 3 4" xfId="41931"/>
    <cellStyle name="40% - Акцент4 2 2 2 3 3 4 2" xfId="41932"/>
    <cellStyle name="40% - Акцент4 2 2 2 3 3 5" xfId="41933"/>
    <cellStyle name="40% - Акцент4 2 2 2 3 3 6" xfId="41934"/>
    <cellStyle name="40% - Акцент4 2 2 2 3 3 7" xfId="41935"/>
    <cellStyle name="40% - Акцент4 2 2 2 3 3 8" xfId="41936"/>
    <cellStyle name="40% - Акцент4 2 2 2 3 3 9" xfId="41937"/>
    <cellStyle name="40% - Акцент4 2 2 2 3 4" xfId="41938"/>
    <cellStyle name="40% - Акцент4 2 2 2 3 4 2" xfId="41939"/>
    <cellStyle name="40% - Акцент4 2 2 2 3 4 2 2" xfId="41940"/>
    <cellStyle name="40% - Акцент4 2 2 2 3 4 2 2 2" xfId="41941"/>
    <cellStyle name="40% - Акцент4 2 2 2 3 4 2 3" xfId="41942"/>
    <cellStyle name="40% - Акцент4 2 2 2 3 4 2 4" xfId="41943"/>
    <cellStyle name="40% - Акцент4 2 2 2 3 4 2 5" xfId="41944"/>
    <cellStyle name="40% - Акцент4 2 2 2 3 4 2 6" xfId="41945"/>
    <cellStyle name="40% - Акцент4 2 2 2 3 4 2 7" xfId="41946"/>
    <cellStyle name="40% - Акцент4 2 2 2 3 4 3" xfId="41947"/>
    <cellStyle name="40% - Акцент4 2 2 2 3 4 3 2" xfId="41948"/>
    <cellStyle name="40% - Акцент4 2 2 2 3 4 4" xfId="41949"/>
    <cellStyle name="40% - Акцент4 2 2 2 3 4 5" xfId="41950"/>
    <cellStyle name="40% - Акцент4 2 2 2 3 4 6" xfId="41951"/>
    <cellStyle name="40% - Акцент4 2 2 2 3 4 7" xfId="41952"/>
    <cellStyle name="40% - Акцент4 2 2 2 3 4 8" xfId="41953"/>
    <cellStyle name="40% - Акцент4 2 2 2 3 4 9" xfId="41954"/>
    <cellStyle name="40% - Акцент4 2 2 2 3 5" xfId="41955"/>
    <cellStyle name="40% - Акцент4 2 2 2 3 5 2" xfId="41956"/>
    <cellStyle name="40% - Акцент4 2 2 2 3 5 2 2" xfId="41957"/>
    <cellStyle name="40% - Акцент4 2 2 2 3 5 2 2 2" xfId="41958"/>
    <cellStyle name="40% - Акцент4 2 2 2 3 5 2 3" xfId="41959"/>
    <cellStyle name="40% - Акцент4 2 2 2 3 5 2 4" xfId="41960"/>
    <cellStyle name="40% - Акцент4 2 2 2 3 5 2 5" xfId="41961"/>
    <cellStyle name="40% - Акцент4 2 2 2 3 5 2 6" xfId="41962"/>
    <cellStyle name="40% - Акцент4 2 2 2 3 5 2 7" xfId="41963"/>
    <cellStyle name="40% - Акцент4 2 2 2 3 5 3" xfId="41964"/>
    <cellStyle name="40% - Акцент4 2 2 2 3 5 3 2" xfId="41965"/>
    <cellStyle name="40% - Акцент4 2 2 2 3 5 4" xfId="41966"/>
    <cellStyle name="40% - Акцент4 2 2 2 3 5 5" xfId="41967"/>
    <cellStyle name="40% - Акцент4 2 2 2 3 5 6" xfId="41968"/>
    <cellStyle name="40% - Акцент4 2 2 2 3 5 7" xfId="41969"/>
    <cellStyle name="40% - Акцент4 2 2 2 3 5 8" xfId="41970"/>
    <cellStyle name="40% - Акцент4 2 2 2 3 5 9" xfId="41971"/>
    <cellStyle name="40% - Акцент4 2 2 2 3 6" xfId="41972"/>
    <cellStyle name="40% - Акцент4 2 2 2 3 6 2" xfId="41973"/>
    <cellStyle name="40% - Акцент4 2 2 2 3 6 2 2" xfId="41974"/>
    <cellStyle name="40% - Акцент4 2 2 2 3 6 3" xfId="41975"/>
    <cellStyle name="40% - Акцент4 2 2 2 3 6 4" xfId="41976"/>
    <cellStyle name="40% - Акцент4 2 2 2 3 6 5" xfId="41977"/>
    <cellStyle name="40% - Акцент4 2 2 2 3 6 6" xfId="41978"/>
    <cellStyle name="40% - Акцент4 2 2 2 3 6 7" xfId="41979"/>
    <cellStyle name="40% - Акцент4 2 2 2 3 7" xfId="41980"/>
    <cellStyle name="40% - Акцент4 2 2 2 3 7 2" xfId="41981"/>
    <cellStyle name="40% - Акцент4 2 2 2 3 8" xfId="41982"/>
    <cellStyle name="40% - Акцент4 2 2 2 3 9" xfId="41983"/>
    <cellStyle name="40% - Акцент4 2 2 2 4" xfId="41984"/>
    <cellStyle name="40% - Акцент4 2 2 2 4 10" xfId="41985"/>
    <cellStyle name="40% - Акцент4 2 2 2 4 11" xfId="41986"/>
    <cellStyle name="40% - Акцент4 2 2 2 4 12" xfId="41987"/>
    <cellStyle name="40% - Акцент4 2 2 2 4 13" xfId="41988"/>
    <cellStyle name="40% - Акцент4 2 2 2 4 2" xfId="41989"/>
    <cellStyle name="40% - Акцент4 2 2 2 4 2 10" xfId="41990"/>
    <cellStyle name="40% - Акцент4 2 2 2 4 2 2" xfId="41991"/>
    <cellStyle name="40% - Акцент4 2 2 2 4 2 2 2" xfId="41992"/>
    <cellStyle name="40% - Акцент4 2 2 2 4 2 2 2 2" xfId="41993"/>
    <cellStyle name="40% - Акцент4 2 2 2 4 2 2 2 2 2" xfId="41994"/>
    <cellStyle name="40% - Акцент4 2 2 2 4 2 2 2 3" xfId="41995"/>
    <cellStyle name="40% - Акцент4 2 2 2 4 2 2 2 4" xfId="41996"/>
    <cellStyle name="40% - Акцент4 2 2 2 4 2 2 2 5" xfId="41997"/>
    <cellStyle name="40% - Акцент4 2 2 2 4 2 2 2 6" xfId="41998"/>
    <cellStyle name="40% - Акцент4 2 2 2 4 2 2 2 7" xfId="41999"/>
    <cellStyle name="40% - Акцент4 2 2 2 4 2 2 3" xfId="42000"/>
    <cellStyle name="40% - Акцент4 2 2 2 4 2 2 3 2" xfId="42001"/>
    <cellStyle name="40% - Акцент4 2 2 2 4 2 2 4" xfId="42002"/>
    <cellStyle name="40% - Акцент4 2 2 2 4 2 2 5" xfId="42003"/>
    <cellStyle name="40% - Акцент4 2 2 2 4 2 2 6" xfId="42004"/>
    <cellStyle name="40% - Акцент4 2 2 2 4 2 2 7" xfId="42005"/>
    <cellStyle name="40% - Акцент4 2 2 2 4 2 2 8" xfId="42006"/>
    <cellStyle name="40% - Акцент4 2 2 2 4 2 2 9" xfId="42007"/>
    <cellStyle name="40% - Акцент4 2 2 2 4 2 3" xfId="42008"/>
    <cellStyle name="40% - Акцент4 2 2 2 4 2 3 2" xfId="42009"/>
    <cellStyle name="40% - Акцент4 2 2 2 4 2 3 2 2" xfId="42010"/>
    <cellStyle name="40% - Акцент4 2 2 2 4 2 3 3" xfId="42011"/>
    <cellStyle name="40% - Акцент4 2 2 2 4 2 3 4" xfId="42012"/>
    <cellStyle name="40% - Акцент4 2 2 2 4 2 3 5" xfId="42013"/>
    <cellStyle name="40% - Акцент4 2 2 2 4 2 3 6" xfId="42014"/>
    <cellStyle name="40% - Акцент4 2 2 2 4 2 3 7" xfId="42015"/>
    <cellStyle name="40% - Акцент4 2 2 2 4 2 4" xfId="42016"/>
    <cellStyle name="40% - Акцент4 2 2 2 4 2 4 2" xfId="42017"/>
    <cellStyle name="40% - Акцент4 2 2 2 4 2 5" xfId="42018"/>
    <cellStyle name="40% - Акцент4 2 2 2 4 2 6" xfId="42019"/>
    <cellStyle name="40% - Акцент4 2 2 2 4 2 7" xfId="42020"/>
    <cellStyle name="40% - Акцент4 2 2 2 4 2 8" xfId="42021"/>
    <cellStyle name="40% - Акцент4 2 2 2 4 2 9" xfId="42022"/>
    <cellStyle name="40% - Акцент4 2 2 2 4 3" xfId="42023"/>
    <cellStyle name="40% - Акцент4 2 2 2 4 3 10" xfId="42024"/>
    <cellStyle name="40% - Акцент4 2 2 2 4 3 2" xfId="42025"/>
    <cellStyle name="40% - Акцент4 2 2 2 4 3 2 2" xfId="42026"/>
    <cellStyle name="40% - Акцент4 2 2 2 4 3 2 2 2" xfId="42027"/>
    <cellStyle name="40% - Акцент4 2 2 2 4 3 2 2 2 2" xfId="42028"/>
    <cellStyle name="40% - Акцент4 2 2 2 4 3 2 2 3" xfId="42029"/>
    <cellStyle name="40% - Акцент4 2 2 2 4 3 2 2 4" xfId="42030"/>
    <cellStyle name="40% - Акцент4 2 2 2 4 3 2 2 5" xfId="42031"/>
    <cellStyle name="40% - Акцент4 2 2 2 4 3 2 2 6" xfId="42032"/>
    <cellStyle name="40% - Акцент4 2 2 2 4 3 2 2 7" xfId="42033"/>
    <cellStyle name="40% - Акцент4 2 2 2 4 3 2 3" xfId="42034"/>
    <cellStyle name="40% - Акцент4 2 2 2 4 3 2 3 2" xfId="42035"/>
    <cellStyle name="40% - Акцент4 2 2 2 4 3 2 4" xfId="42036"/>
    <cellStyle name="40% - Акцент4 2 2 2 4 3 2 5" xfId="42037"/>
    <cellStyle name="40% - Акцент4 2 2 2 4 3 2 6" xfId="42038"/>
    <cellStyle name="40% - Акцент4 2 2 2 4 3 2 7" xfId="42039"/>
    <cellStyle name="40% - Акцент4 2 2 2 4 3 2 8" xfId="42040"/>
    <cellStyle name="40% - Акцент4 2 2 2 4 3 2 9" xfId="42041"/>
    <cellStyle name="40% - Акцент4 2 2 2 4 3 3" xfId="42042"/>
    <cellStyle name="40% - Акцент4 2 2 2 4 3 3 2" xfId="42043"/>
    <cellStyle name="40% - Акцент4 2 2 2 4 3 3 2 2" xfId="42044"/>
    <cellStyle name="40% - Акцент4 2 2 2 4 3 3 3" xfId="42045"/>
    <cellStyle name="40% - Акцент4 2 2 2 4 3 3 4" xfId="42046"/>
    <cellStyle name="40% - Акцент4 2 2 2 4 3 3 5" xfId="42047"/>
    <cellStyle name="40% - Акцент4 2 2 2 4 3 3 6" xfId="42048"/>
    <cellStyle name="40% - Акцент4 2 2 2 4 3 3 7" xfId="42049"/>
    <cellStyle name="40% - Акцент4 2 2 2 4 3 4" xfId="42050"/>
    <cellStyle name="40% - Акцент4 2 2 2 4 3 4 2" xfId="42051"/>
    <cellStyle name="40% - Акцент4 2 2 2 4 3 5" xfId="42052"/>
    <cellStyle name="40% - Акцент4 2 2 2 4 3 6" xfId="42053"/>
    <cellStyle name="40% - Акцент4 2 2 2 4 3 7" xfId="42054"/>
    <cellStyle name="40% - Акцент4 2 2 2 4 3 8" xfId="42055"/>
    <cellStyle name="40% - Акцент4 2 2 2 4 3 9" xfId="42056"/>
    <cellStyle name="40% - Акцент4 2 2 2 4 4" xfId="42057"/>
    <cellStyle name="40% - Акцент4 2 2 2 4 4 2" xfId="42058"/>
    <cellStyle name="40% - Акцент4 2 2 2 4 4 2 2" xfId="42059"/>
    <cellStyle name="40% - Акцент4 2 2 2 4 4 2 2 2" xfId="42060"/>
    <cellStyle name="40% - Акцент4 2 2 2 4 4 2 3" xfId="42061"/>
    <cellStyle name="40% - Акцент4 2 2 2 4 4 2 4" xfId="42062"/>
    <cellStyle name="40% - Акцент4 2 2 2 4 4 2 5" xfId="42063"/>
    <cellStyle name="40% - Акцент4 2 2 2 4 4 2 6" xfId="42064"/>
    <cellStyle name="40% - Акцент4 2 2 2 4 4 2 7" xfId="42065"/>
    <cellStyle name="40% - Акцент4 2 2 2 4 4 3" xfId="42066"/>
    <cellStyle name="40% - Акцент4 2 2 2 4 4 3 2" xfId="42067"/>
    <cellStyle name="40% - Акцент4 2 2 2 4 4 4" xfId="42068"/>
    <cellStyle name="40% - Акцент4 2 2 2 4 4 5" xfId="42069"/>
    <cellStyle name="40% - Акцент4 2 2 2 4 4 6" xfId="42070"/>
    <cellStyle name="40% - Акцент4 2 2 2 4 4 7" xfId="42071"/>
    <cellStyle name="40% - Акцент4 2 2 2 4 4 8" xfId="42072"/>
    <cellStyle name="40% - Акцент4 2 2 2 4 4 9" xfId="42073"/>
    <cellStyle name="40% - Акцент4 2 2 2 4 5" xfId="42074"/>
    <cellStyle name="40% - Акцент4 2 2 2 4 5 2" xfId="42075"/>
    <cellStyle name="40% - Акцент4 2 2 2 4 5 2 2" xfId="42076"/>
    <cellStyle name="40% - Акцент4 2 2 2 4 5 2 2 2" xfId="42077"/>
    <cellStyle name="40% - Акцент4 2 2 2 4 5 2 3" xfId="42078"/>
    <cellStyle name="40% - Акцент4 2 2 2 4 5 2 4" xfId="42079"/>
    <cellStyle name="40% - Акцент4 2 2 2 4 5 2 5" xfId="42080"/>
    <cellStyle name="40% - Акцент4 2 2 2 4 5 2 6" xfId="42081"/>
    <cellStyle name="40% - Акцент4 2 2 2 4 5 2 7" xfId="42082"/>
    <cellStyle name="40% - Акцент4 2 2 2 4 5 3" xfId="42083"/>
    <cellStyle name="40% - Акцент4 2 2 2 4 5 3 2" xfId="42084"/>
    <cellStyle name="40% - Акцент4 2 2 2 4 5 4" xfId="42085"/>
    <cellStyle name="40% - Акцент4 2 2 2 4 5 5" xfId="42086"/>
    <cellStyle name="40% - Акцент4 2 2 2 4 5 6" xfId="42087"/>
    <cellStyle name="40% - Акцент4 2 2 2 4 5 7" xfId="42088"/>
    <cellStyle name="40% - Акцент4 2 2 2 4 5 8" xfId="42089"/>
    <cellStyle name="40% - Акцент4 2 2 2 4 5 9" xfId="42090"/>
    <cellStyle name="40% - Акцент4 2 2 2 4 6" xfId="42091"/>
    <cellStyle name="40% - Акцент4 2 2 2 4 6 2" xfId="42092"/>
    <cellStyle name="40% - Акцент4 2 2 2 4 6 2 2" xfId="42093"/>
    <cellStyle name="40% - Акцент4 2 2 2 4 6 3" xfId="42094"/>
    <cellStyle name="40% - Акцент4 2 2 2 4 6 4" xfId="42095"/>
    <cellStyle name="40% - Акцент4 2 2 2 4 6 5" xfId="42096"/>
    <cellStyle name="40% - Акцент4 2 2 2 4 6 6" xfId="42097"/>
    <cellStyle name="40% - Акцент4 2 2 2 4 6 7" xfId="42098"/>
    <cellStyle name="40% - Акцент4 2 2 2 4 7" xfId="42099"/>
    <cellStyle name="40% - Акцент4 2 2 2 4 7 2" xfId="42100"/>
    <cellStyle name="40% - Акцент4 2 2 2 4 8" xfId="42101"/>
    <cellStyle name="40% - Акцент4 2 2 2 4 9" xfId="42102"/>
    <cellStyle name="40% - Акцент4 2 2 2 5" xfId="42103"/>
    <cellStyle name="40% - Акцент4 2 2 2 5 10" xfId="42104"/>
    <cellStyle name="40% - Акцент4 2 2 2 5 2" xfId="42105"/>
    <cellStyle name="40% - Акцент4 2 2 2 5 2 2" xfId="42106"/>
    <cellStyle name="40% - Акцент4 2 2 2 5 2 2 2" xfId="42107"/>
    <cellStyle name="40% - Акцент4 2 2 2 5 2 2 2 2" xfId="42108"/>
    <cellStyle name="40% - Акцент4 2 2 2 5 2 2 3" xfId="42109"/>
    <cellStyle name="40% - Акцент4 2 2 2 5 2 2 4" xfId="42110"/>
    <cellStyle name="40% - Акцент4 2 2 2 5 2 2 5" xfId="42111"/>
    <cellStyle name="40% - Акцент4 2 2 2 5 2 2 6" xfId="42112"/>
    <cellStyle name="40% - Акцент4 2 2 2 5 2 2 7" xfId="42113"/>
    <cellStyle name="40% - Акцент4 2 2 2 5 2 3" xfId="42114"/>
    <cellStyle name="40% - Акцент4 2 2 2 5 2 3 2" xfId="42115"/>
    <cellStyle name="40% - Акцент4 2 2 2 5 2 4" xfId="42116"/>
    <cellStyle name="40% - Акцент4 2 2 2 5 2 5" xfId="42117"/>
    <cellStyle name="40% - Акцент4 2 2 2 5 2 6" xfId="42118"/>
    <cellStyle name="40% - Акцент4 2 2 2 5 2 7" xfId="42119"/>
    <cellStyle name="40% - Акцент4 2 2 2 5 2 8" xfId="42120"/>
    <cellStyle name="40% - Акцент4 2 2 2 5 2 9" xfId="42121"/>
    <cellStyle name="40% - Акцент4 2 2 2 5 3" xfId="42122"/>
    <cellStyle name="40% - Акцент4 2 2 2 5 3 2" xfId="42123"/>
    <cellStyle name="40% - Акцент4 2 2 2 5 3 2 2" xfId="42124"/>
    <cellStyle name="40% - Акцент4 2 2 2 5 3 3" xfId="42125"/>
    <cellStyle name="40% - Акцент4 2 2 2 5 3 4" xfId="42126"/>
    <cellStyle name="40% - Акцент4 2 2 2 5 3 5" xfId="42127"/>
    <cellStyle name="40% - Акцент4 2 2 2 5 3 6" xfId="42128"/>
    <cellStyle name="40% - Акцент4 2 2 2 5 3 7" xfId="42129"/>
    <cellStyle name="40% - Акцент4 2 2 2 5 4" xfId="42130"/>
    <cellStyle name="40% - Акцент4 2 2 2 5 4 2" xfId="42131"/>
    <cellStyle name="40% - Акцент4 2 2 2 5 5" xfId="42132"/>
    <cellStyle name="40% - Акцент4 2 2 2 5 6" xfId="42133"/>
    <cellStyle name="40% - Акцент4 2 2 2 5 7" xfId="42134"/>
    <cellStyle name="40% - Акцент4 2 2 2 5 8" xfId="42135"/>
    <cellStyle name="40% - Акцент4 2 2 2 5 9" xfId="42136"/>
    <cellStyle name="40% - Акцент4 2 2 2 6" xfId="42137"/>
    <cellStyle name="40% - Акцент4 2 2 2 6 10" xfId="42138"/>
    <cellStyle name="40% - Акцент4 2 2 2 6 2" xfId="42139"/>
    <cellStyle name="40% - Акцент4 2 2 2 6 2 2" xfId="42140"/>
    <cellStyle name="40% - Акцент4 2 2 2 6 2 2 2" xfId="42141"/>
    <cellStyle name="40% - Акцент4 2 2 2 6 2 2 2 2" xfId="42142"/>
    <cellStyle name="40% - Акцент4 2 2 2 6 2 2 3" xfId="42143"/>
    <cellStyle name="40% - Акцент4 2 2 2 6 2 2 4" xfId="42144"/>
    <cellStyle name="40% - Акцент4 2 2 2 6 2 2 5" xfId="42145"/>
    <cellStyle name="40% - Акцент4 2 2 2 6 2 2 6" xfId="42146"/>
    <cellStyle name="40% - Акцент4 2 2 2 6 2 2 7" xfId="42147"/>
    <cellStyle name="40% - Акцент4 2 2 2 6 2 3" xfId="42148"/>
    <cellStyle name="40% - Акцент4 2 2 2 6 2 3 2" xfId="42149"/>
    <cellStyle name="40% - Акцент4 2 2 2 6 2 4" xfId="42150"/>
    <cellStyle name="40% - Акцент4 2 2 2 6 2 5" xfId="42151"/>
    <cellStyle name="40% - Акцент4 2 2 2 6 2 6" xfId="42152"/>
    <cellStyle name="40% - Акцент4 2 2 2 6 2 7" xfId="42153"/>
    <cellStyle name="40% - Акцент4 2 2 2 6 2 8" xfId="42154"/>
    <cellStyle name="40% - Акцент4 2 2 2 6 2 9" xfId="42155"/>
    <cellStyle name="40% - Акцент4 2 2 2 6 3" xfId="42156"/>
    <cellStyle name="40% - Акцент4 2 2 2 6 3 2" xfId="42157"/>
    <cellStyle name="40% - Акцент4 2 2 2 6 3 2 2" xfId="42158"/>
    <cellStyle name="40% - Акцент4 2 2 2 6 3 3" xfId="42159"/>
    <cellStyle name="40% - Акцент4 2 2 2 6 3 4" xfId="42160"/>
    <cellStyle name="40% - Акцент4 2 2 2 6 3 5" xfId="42161"/>
    <cellStyle name="40% - Акцент4 2 2 2 6 3 6" xfId="42162"/>
    <cellStyle name="40% - Акцент4 2 2 2 6 3 7" xfId="42163"/>
    <cellStyle name="40% - Акцент4 2 2 2 6 4" xfId="42164"/>
    <cellStyle name="40% - Акцент4 2 2 2 6 4 2" xfId="42165"/>
    <cellStyle name="40% - Акцент4 2 2 2 6 5" xfId="42166"/>
    <cellStyle name="40% - Акцент4 2 2 2 6 6" xfId="42167"/>
    <cellStyle name="40% - Акцент4 2 2 2 6 7" xfId="42168"/>
    <cellStyle name="40% - Акцент4 2 2 2 6 8" xfId="42169"/>
    <cellStyle name="40% - Акцент4 2 2 2 6 9" xfId="42170"/>
    <cellStyle name="40% - Акцент4 2 2 2 7" xfId="42171"/>
    <cellStyle name="40% - Акцент4 2 2 2 7 2" xfId="42172"/>
    <cellStyle name="40% - Акцент4 2 2 2 7 2 2" xfId="42173"/>
    <cellStyle name="40% - Акцент4 2 2 2 7 2 2 2" xfId="42174"/>
    <cellStyle name="40% - Акцент4 2 2 2 7 2 3" xfId="42175"/>
    <cellStyle name="40% - Акцент4 2 2 2 7 2 4" xfId="42176"/>
    <cellStyle name="40% - Акцент4 2 2 2 7 2 5" xfId="42177"/>
    <cellStyle name="40% - Акцент4 2 2 2 7 2 6" xfId="42178"/>
    <cellStyle name="40% - Акцент4 2 2 2 7 2 7" xfId="42179"/>
    <cellStyle name="40% - Акцент4 2 2 2 7 3" xfId="42180"/>
    <cellStyle name="40% - Акцент4 2 2 2 7 3 2" xfId="42181"/>
    <cellStyle name="40% - Акцент4 2 2 2 7 4" xfId="42182"/>
    <cellStyle name="40% - Акцент4 2 2 2 7 5" xfId="42183"/>
    <cellStyle name="40% - Акцент4 2 2 2 7 6" xfId="42184"/>
    <cellStyle name="40% - Акцент4 2 2 2 7 7" xfId="42185"/>
    <cellStyle name="40% - Акцент4 2 2 2 7 8" xfId="42186"/>
    <cellStyle name="40% - Акцент4 2 2 2 7 9" xfId="42187"/>
    <cellStyle name="40% - Акцент4 2 2 2 8" xfId="42188"/>
    <cellStyle name="40% - Акцент4 2 2 2 8 2" xfId="42189"/>
    <cellStyle name="40% - Акцент4 2 2 2 8 2 2" xfId="42190"/>
    <cellStyle name="40% - Акцент4 2 2 2 8 2 2 2" xfId="42191"/>
    <cellStyle name="40% - Акцент4 2 2 2 8 2 3" xfId="42192"/>
    <cellStyle name="40% - Акцент4 2 2 2 8 2 4" xfId="42193"/>
    <cellStyle name="40% - Акцент4 2 2 2 8 2 5" xfId="42194"/>
    <cellStyle name="40% - Акцент4 2 2 2 8 2 6" xfId="42195"/>
    <cellStyle name="40% - Акцент4 2 2 2 8 2 7" xfId="42196"/>
    <cellStyle name="40% - Акцент4 2 2 2 8 3" xfId="42197"/>
    <cellStyle name="40% - Акцент4 2 2 2 8 3 2" xfId="42198"/>
    <cellStyle name="40% - Акцент4 2 2 2 8 4" xfId="42199"/>
    <cellStyle name="40% - Акцент4 2 2 2 8 5" xfId="42200"/>
    <cellStyle name="40% - Акцент4 2 2 2 8 6" xfId="42201"/>
    <cellStyle name="40% - Акцент4 2 2 2 8 7" xfId="42202"/>
    <cellStyle name="40% - Акцент4 2 2 2 8 8" xfId="42203"/>
    <cellStyle name="40% - Акцент4 2 2 2 8 9" xfId="42204"/>
    <cellStyle name="40% - Акцент4 2 2 2 9" xfId="42205"/>
    <cellStyle name="40% - Акцент4 2 2 2 9 2" xfId="42206"/>
    <cellStyle name="40% - Акцент4 2 2 2 9 2 2" xfId="42207"/>
    <cellStyle name="40% - Акцент4 2 2 2 9 2 2 2" xfId="42208"/>
    <cellStyle name="40% - Акцент4 2 2 2 9 2 3" xfId="42209"/>
    <cellStyle name="40% - Акцент4 2 2 2 9 2 4" xfId="42210"/>
    <cellStyle name="40% - Акцент4 2 2 2 9 2 5" xfId="42211"/>
    <cellStyle name="40% - Акцент4 2 2 2 9 2 6" xfId="42212"/>
    <cellStyle name="40% - Акцент4 2 2 2 9 2 7" xfId="42213"/>
    <cellStyle name="40% - Акцент4 2 2 2 9 3" xfId="42214"/>
    <cellStyle name="40% - Акцент4 2 2 2 9 3 2" xfId="42215"/>
    <cellStyle name="40% - Акцент4 2 2 2 9 4" xfId="42216"/>
    <cellStyle name="40% - Акцент4 2 2 2 9 5" xfId="42217"/>
    <cellStyle name="40% - Акцент4 2 2 2 9 6" xfId="42218"/>
    <cellStyle name="40% - Акцент4 2 2 2 9 7" xfId="42219"/>
    <cellStyle name="40% - Акцент4 2 2 2 9 8" xfId="42220"/>
    <cellStyle name="40% - Акцент4 2 2 2 9 9" xfId="42221"/>
    <cellStyle name="40% - Акцент4 2 2 20" xfId="42222"/>
    <cellStyle name="40% - Акцент4 2 2 21" xfId="42223"/>
    <cellStyle name="40% - Акцент4 2 2 22" xfId="42224"/>
    <cellStyle name="40% - Акцент4 2 2 3" xfId="42225"/>
    <cellStyle name="40% - Акцент4 2 2 3 10" xfId="42226"/>
    <cellStyle name="40% - Акцент4 2 2 3 10 2" xfId="42227"/>
    <cellStyle name="40% - Акцент4 2 2 3 10 2 2" xfId="42228"/>
    <cellStyle name="40% - Акцент4 2 2 3 10 2 3" xfId="42229"/>
    <cellStyle name="40% - Акцент4 2 2 3 10 3" xfId="42230"/>
    <cellStyle name="40% - Акцент4 2 2 3 10 4" xfId="42231"/>
    <cellStyle name="40% - Акцент4 2 2 3 10 5" xfId="42232"/>
    <cellStyle name="40% - Акцент4 2 2 3 10 6" xfId="42233"/>
    <cellStyle name="40% - Акцент4 2 2 3 10 7" xfId="42234"/>
    <cellStyle name="40% - Акцент4 2 2 3 11" xfId="42235"/>
    <cellStyle name="40% - Акцент4 2 2 3 11 2" xfId="42236"/>
    <cellStyle name="40% - Акцент4 2 2 3 11 2 2" xfId="42237"/>
    <cellStyle name="40% - Акцент4 2 2 3 11 2 3" xfId="42238"/>
    <cellStyle name="40% - Акцент4 2 2 3 11 3" xfId="42239"/>
    <cellStyle name="40% - Акцент4 2 2 3 11 4" xfId="42240"/>
    <cellStyle name="40% - Акцент4 2 2 3 11 5" xfId="42241"/>
    <cellStyle name="40% - Акцент4 2 2 3 11 6" xfId="42242"/>
    <cellStyle name="40% - Акцент4 2 2 3 11 7" xfId="42243"/>
    <cellStyle name="40% - Акцент4 2 2 3 12" xfId="42244"/>
    <cellStyle name="40% - Акцент4 2 2 3 12 2" xfId="42245"/>
    <cellStyle name="40% - Акцент4 2 2 3 12 3" xfId="42246"/>
    <cellStyle name="40% - Акцент4 2 2 3 13" xfId="42247"/>
    <cellStyle name="40% - Акцент4 2 2 3 14" xfId="42248"/>
    <cellStyle name="40% - Акцент4 2 2 3 15" xfId="42249"/>
    <cellStyle name="40% - Акцент4 2 2 3 16" xfId="42250"/>
    <cellStyle name="40% - Акцент4 2 2 3 17" xfId="42251"/>
    <cellStyle name="40% - Акцент4 2 2 3 18" xfId="42252"/>
    <cellStyle name="40% - Акцент4 2 2 3 2" xfId="42253"/>
    <cellStyle name="40% - Акцент4 2 2 3 2 10" xfId="42254"/>
    <cellStyle name="40% - Акцент4 2 2 3 2 11" xfId="42255"/>
    <cellStyle name="40% - Акцент4 2 2 3 2 12" xfId="42256"/>
    <cellStyle name="40% - Акцент4 2 2 3 2 13" xfId="42257"/>
    <cellStyle name="40% - Акцент4 2 2 3 2 14" xfId="42258"/>
    <cellStyle name="40% - Акцент4 2 2 3 2 2" xfId="42259"/>
    <cellStyle name="40% - Акцент4 2 2 3 2 2 10" xfId="42260"/>
    <cellStyle name="40% - Акцент4 2 2 3 2 2 2" xfId="42261"/>
    <cellStyle name="40% - Акцент4 2 2 3 2 2 2 2" xfId="42262"/>
    <cellStyle name="40% - Акцент4 2 2 3 2 2 2 2 2" xfId="42263"/>
    <cellStyle name="40% - Акцент4 2 2 3 2 2 2 2 2 2" xfId="42264"/>
    <cellStyle name="40% - Акцент4 2 2 3 2 2 2 2 3" xfId="42265"/>
    <cellStyle name="40% - Акцент4 2 2 3 2 2 2 2 4" xfId="42266"/>
    <cellStyle name="40% - Акцент4 2 2 3 2 2 2 2 5" xfId="42267"/>
    <cellStyle name="40% - Акцент4 2 2 3 2 2 2 2 6" xfId="42268"/>
    <cellStyle name="40% - Акцент4 2 2 3 2 2 2 2 7" xfId="42269"/>
    <cellStyle name="40% - Акцент4 2 2 3 2 2 2 3" xfId="42270"/>
    <cellStyle name="40% - Акцент4 2 2 3 2 2 2 3 2" xfId="42271"/>
    <cellStyle name="40% - Акцент4 2 2 3 2 2 2 4" xfId="42272"/>
    <cellStyle name="40% - Акцент4 2 2 3 2 2 2 5" xfId="42273"/>
    <cellStyle name="40% - Акцент4 2 2 3 2 2 2 6" xfId="42274"/>
    <cellStyle name="40% - Акцент4 2 2 3 2 2 2 7" xfId="42275"/>
    <cellStyle name="40% - Акцент4 2 2 3 2 2 2 8" xfId="42276"/>
    <cellStyle name="40% - Акцент4 2 2 3 2 2 2 9" xfId="42277"/>
    <cellStyle name="40% - Акцент4 2 2 3 2 2 3" xfId="42278"/>
    <cellStyle name="40% - Акцент4 2 2 3 2 2 3 2" xfId="42279"/>
    <cellStyle name="40% - Акцент4 2 2 3 2 2 3 2 2" xfId="42280"/>
    <cellStyle name="40% - Акцент4 2 2 3 2 2 3 3" xfId="42281"/>
    <cellStyle name="40% - Акцент4 2 2 3 2 2 3 4" xfId="42282"/>
    <cellStyle name="40% - Акцент4 2 2 3 2 2 3 5" xfId="42283"/>
    <cellStyle name="40% - Акцент4 2 2 3 2 2 3 6" xfId="42284"/>
    <cellStyle name="40% - Акцент4 2 2 3 2 2 3 7" xfId="42285"/>
    <cellStyle name="40% - Акцент4 2 2 3 2 2 4" xfId="42286"/>
    <cellStyle name="40% - Акцент4 2 2 3 2 2 4 2" xfId="42287"/>
    <cellStyle name="40% - Акцент4 2 2 3 2 2 5" xfId="42288"/>
    <cellStyle name="40% - Акцент4 2 2 3 2 2 6" xfId="42289"/>
    <cellStyle name="40% - Акцент4 2 2 3 2 2 7" xfId="42290"/>
    <cellStyle name="40% - Акцент4 2 2 3 2 2 8" xfId="42291"/>
    <cellStyle name="40% - Акцент4 2 2 3 2 2 9" xfId="42292"/>
    <cellStyle name="40% - Акцент4 2 2 3 2 3" xfId="42293"/>
    <cellStyle name="40% - Акцент4 2 2 3 2 3 10" xfId="42294"/>
    <cellStyle name="40% - Акцент4 2 2 3 2 3 2" xfId="42295"/>
    <cellStyle name="40% - Акцент4 2 2 3 2 3 2 2" xfId="42296"/>
    <cellStyle name="40% - Акцент4 2 2 3 2 3 2 2 2" xfId="42297"/>
    <cellStyle name="40% - Акцент4 2 2 3 2 3 2 2 2 2" xfId="42298"/>
    <cellStyle name="40% - Акцент4 2 2 3 2 3 2 2 3" xfId="42299"/>
    <cellStyle name="40% - Акцент4 2 2 3 2 3 2 2 4" xfId="42300"/>
    <cellStyle name="40% - Акцент4 2 2 3 2 3 2 2 5" xfId="42301"/>
    <cellStyle name="40% - Акцент4 2 2 3 2 3 2 2 6" xfId="42302"/>
    <cellStyle name="40% - Акцент4 2 2 3 2 3 2 2 7" xfId="42303"/>
    <cellStyle name="40% - Акцент4 2 2 3 2 3 2 3" xfId="42304"/>
    <cellStyle name="40% - Акцент4 2 2 3 2 3 2 3 2" xfId="42305"/>
    <cellStyle name="40% - Акцент4 2 2 3 2 3 2 4" xfId="42306"/>
    <cellStyle name="40% - Акцент4 2 2 3 2 3 2 5" xfId="42307"/>
    <cellStyle name="40% - Акцент4 2 2 3 2 3 2 6" xfId="42308"/>
    <cellStyle name="40% - Акцент4 2 2 3 2 3 2 7" xfId="42309"/>
    <cellStyle name="40% - Акцент4 2 2 3 2 3 2 8" xfId="42310"/>
    <cellStyle name="40% - Акцент4 2 2 3 2 3 2 9" xfId="42311"/>
    <cellStyle name="40% - Акцент4 2 2 3 2 3 3" xfId="42312"/>
    <cellStyle name="40% - Акцент4 2 2 3 2 3 3 2" xfId="42313"/>
    <cellStyle name="40% - Акцент4 2 2 3 2 3 3 2 2" xfId="42314"/>
    <cellStyle name="40% - Акцент4 2 2 3 2 3 3 3" xfId="42315"/>
    <cellStyle name="40% - Акцент4 2 2 3 2 3 3 4" xfId="42316"/>
    <cellStyle name="40% - Акцент4 2 2 3 2 3 3 5" xfId="42317"/>
    <cellStyle name="40% - Акцент4 2 2 3 2 3 3 6" xfId="42318"/>
    <cellStyle name="40% - Акцент4 2 2 3 2 3 3 7" xfId="42319"/>
    <cellStyle name="40% - Акцент4 2 2 3 2 3 4" xfId="42320"/>
    <cellStyle name="40% - Акцент4 2 2 3 2 3 4 2" xfId="42321"/>
    <cellStyle name="40% - Акцент4 2 2 3 2 3 5" xfId="42322"/>
    <cellStyle name="40% - Акцент4 2 2 3 2 3 6" xfId="42323"/>
    <cellStyle name="40% - Акцент4 2 2 3 2 3 7" xfId="42324"/>
    <cellStyle name="40% - Акцент4 2 2 3 2 3 8" xfId="42325"/>
    <cellStyle name="40% - Акцент4 2 2 3 2 3 9" xfId="42326"/>
    <cellStyle name="40% - Акцент4 2 2 3 2 4" xfId="42327"/>
    <cellStyle name="40% - Акцент4 2 2 3 2 4 10" xfId="42328"/>
    <cellStyle name="40% - Акцент4 2 2 3 2 4 2" xfId="42329"/>
    <cellStyle name="40% - Акцент4 2 2 3 2 4 2 2" xfId="42330"/>
    <cellStyle name="40% - Акцент4 2 2 3 2 4 2 2 2" xfId="42331"/>
    <cellStyle name="40% - Акцент4 2 2 3 2 4 2 2 2 2" xfId="42332"/>
    <cellStyle name="40% - Акцент4 2 2 3 2 4 2 2 3" xfId="42333"/>
    <cellStyle name="40% - Акцент4 2 2 3 2 4 2 2 4" xfId="42334"/>
    <cellStyle name="40% - Акцент4 2 2 3 2 4 2 2 5" xfId="42335"/>
    <cellStyle name="40% - Акцент4 2 2 3 2 4 2 2 6" xfId="42336"/>
    <cellStyle name="40% - Акцент4 2 2 3 2 4 2 2 7" xfId="42337"/>
    <cellStyle name="40% - Акцент4 2 2 3 2 4 2 3" xfId="42338"/>
    <cellStyle name="40% - Акцент4 2 2 3 2 4 2 3 2" xfId="42339"/>
    <cellStyle name="40% - Акцент4 2 2 3 2 4 2 4" xfId="42340"/>
    <cellStyle name="40% - Акцент4 2 2 3 2 4 2 5" xfId="42341"/>
    <cellStyle name="40% - Акцент4 2 2 3 2 4 2 6" xfId="42342"/>
    <cellStyle name="40% - Акцент4 2 2 3 2 4 2 7" xfId="42343"/>
    <cellStyle name="40% - Акцент4 2 2 3 2 4 2 8" xfId="42344"/>
    <cellStyle name="40% - Акцент4 2 2 3 2 4 2 9" xfId="42345"/>
    <cellStyle name="40% - Акцент4 2 2 3 2 4 3" xfId="42346"/>
    <cellStyle name="40% - Акцент4 2 2 3 2 4 3 2" xfId="42347"/>
    <cellStyle name="40% - Акцент4 2 2 3 2 4 3 2 2" xfId="42348"/>
    <cellStyle name="40% - Акцент4 2 2 3 2 4 3 3" xfId="42349"/>
    <cellStyle name="40% - Акцент4 2 2 3 2 4 3 4" xfId="42350"/>
    <cellStyle name="40% - Акцент4 2 2 3 2 4 3 5" xfId="42351"/>
    <cellStyle name="40% - Акцент4 2 2 3 2 4 3 6" xfId="42352"/>
    <cellStyle name="40% - Акцент4 2 2 3 2 4 3 7" xfId="42353"/>
    <cellStyle name="40% - Акцент4 2 2 3 2 4 4" xfId="42354"/>
    <cellStyle name="40% - Акцент4 2 2 3 2 4 4 2" xfId="42355"/>
    <cellStyle name="40% - Акцент4 2 2 3 2 4 5" xfId="42356"/>
    <cellStyle name="40% - Акцент4 2 2 3 2 4 6" xfId="42357"/>
    <cellStyle name="40% - Акцент4 2 2 3 2 4 7" xfId="42358"/>
    <cellStyle name="40% - Акцент4 2 2 3 2 4 8" xfId="42359"/>
    <cellStyle name="40% - Акцент4 2 2 3 2 4 9" xfId="42360"/>
    <cellStyle name="40% - Акцент4 2 2 3 2 5" xfId="42361"/>
    <cellStyle name="40% - Акцент4 2 2 3 2 5 2" xfId="42362"/>
    <cellStyle name="40% - Акцент4 2 2 3 2 5 2 2" xfId="42363"/>
    <cellStyle name="40% - Акцент4 2 2 3 2 5 2 2 2" xfId="42364"/>
    <cellStyle name="40% - Акцент4 2 2 3 2 5 2 3" xfId="42365"/>
    <cellStyle name="40% - Акцент4 2 2 3 2 5 2 4" xfId="42366"/>
    <cellStyle name="40% - Акцент4 2 2 3 2 5 2 5" xfId="42367"/>
    <cellStyle name="40% - Акцент4 2 2 3 2 5 2 6" xfId="42368"/>
    <cellStyle name="40% - Акцент4 2 2 3 2 5 2 7" xfId="42369"/>
    <cellStyle name="40% - Акцент4 2 2 3 2 5 3" xfId="42370"/>
    <cellStyle name="40% - Акцент4 2 2 3 2 5 3 2" xfId="42371"/>
    <cellStyle name="40% - Акцент4 2 2 3 2 5 4" xfId="42372"/>
    <cellStyle name="40% - Акцент4 2 2 3 2 5 5" xfId="42373"/>
    <cellStyle name="40% - Акцент4 2 2 3 2 5 6" xfId="42374"/>
    <cellStyle name="40% - Акцент4 2 2 3 2 5 7" xfId="42375"/>
    <cellStyle name="40% - Акцент4 2 2 3 2 5 8" xfId="42376"/>
    <cellStyle name="40% - Акцент4 2 2 3 2 5 9" xfId="42377"/>
    <cellStyle name="40% - Акцент4 2 2 3 2 6" xfId="42378"/>
    <cellStyle name="40% - Акцент4 2 2 3 2 6 2" xfId="42379"/>
    <cellStyle name="40% - Акцент4 2 2 3 2 6 2 2" xfId="42380"/>
    <cellStyle name="40% - Акцент4 2 2 3 2 6 2 2 2" xfId="42381"/>
    <cellStyle name="40% - Акцент4 2 2 3 2 6 2 3" xfId="42382"/>
    <cellStyle name="40% - Акцент4 2 2 3 2 6 2 4" xfId="42383"/>
    <cellStyle name="40% - Акцент4 2 2 3 2 6 2 5" xfId="42384"/>
    <cellStyle name="40% - Акцент4 2 2 3 2 6 2 6" xfId="42385"/>
    <cellStyle name="40% - Акцент4 2 2 3 2 6 2 7" xfId="42386"/>
    <cellStyle name="40% - Акцент4 2 2 3 2 6 3" xfId="42387"/>
    <cellStyle name="40% - Акцент4 2 2 3 2 6 3 2" xfId="42388"/>
    <cellStyle name="40% - Акцент4 2 2 3 2 6 4" xfId="42389"/>
    <cellStyle name="40% - Акцент4 2 2 3 2 6 5" xfId="42390"/>
    <cellStyle name="40% - Акцент4 2 2 3 2 6 6" xfId="42391"/>
    <cellStyle name="40% - Акцент4 2 2 3 2 6 7" xfId="42392"/>
    <cellStyle name="40% - Акцент4 2 2 3 2 6 8" xfId="42393"/>
    <cellStyle name="40% - Акцент4 2 2 3 2 6 9" xfId="42394"/>
    <cellStyle name="40% - Акцент4 2 2 3 2 7" xfId="42395"/>
    <cellStyle name="40% - Акцент4 2 2 3 2 7 2" xfId="42396"/>
    <cellStyle name="40% - Акцент4 2 2 3 2 7 2 2" xfId="42397"/>
    <cellStyle name="40% - Акцент4 2 2 3 2 7 3" xfId="42398"/>
    <cellStyle name="40% - Акцент4 2 2 3 2 7 4" xfId="42399"/>
    <cellStyle name="40% - Акцент4 2 2 3 2 7 5" xfId="42400"/>
    <cellStyle name="40% - Акцент4 2 2 3 2 7 6" xfId="42401"/>
    <cellStyle name="40% - Акцент4 2 2 3 2 7 7" xfId="42402"/>
    <cellStyle name="40% - Акцент4 2 2 3 2 8" xfId="42403"/>
    <cellStyle name="40% - Акцент4 2 2 3 2 8 2" xfId="42404"/>
    <cellStyle name="40% - Акцент4 2 2 3 2 9" xfId="42405"/>
    <cellStyle name="40% - Акцент4 2 2 3 3" xfId="42406"/>
    <cellStyle name="40% - Акцент4 2 2 3 3 10" xfId="42407"/>
    <cellStyle name="40% - Акцент4 2 2 3 3 11" xfId="42408"/>
    <cellStyle name="40% - Акцент4 2 2 3 3 12" xfId="42409"/>
    <cellStyle name="40% - Акцент4 2 2 3 3 13" xfId="42410"/>
    <cellStyle name="40% - Акцент4 2 2 3 3 2" xfId="42411"/>
    <cellStyle name="40% - Акцент4 2 2 3 3 2 10" xfId="42412"/>
    <cellStyle name="40% - Акцент4 2 2 3 3 2 2" xfId="42413"/>
    <cellStyle name="40% - Акцент4 2 2 3 3 2 2 2" xfId="42414"/>
    <cellStyle name="40% - Акцент4 2 2 3 3 2 2 2 2" xfId="42415"/>
    <cellStyle name="40% - Акцент4 2 2 3 3 2 2 2 2 2" xfId="42416"/>
    <cellStyle name="40% - Акцент4 2 2 3 3 2 2 2 3" xfId="42417"/>
    <cellStyle name="40% - Акцент4 2 2 3 3 2 2 2 4" xfId="42418"/>
    <cellStyle name="40% - Акцент4 2 2 3 3 2 2 2 5" xfId="42419"/>
    <cellStyle name="40% - Акцент4 2 2 3 3 2 2 2 6" xfId="42420"/>
    <cellStyle name="40% - Акцент4 2 2 3 3 2 2 2 7" xfId="42421"/>
    <cellStyle name="40% - Акцент4 2 2 3 3 2 2 3" xfId="42422"/>
    <cellStyle name="40% - Акцент4 2 2 3 3 2 2 3 2" xfId="42423"/>
    <cellStyle name="40% - Акцент4 2 2 3 3 2 2 4" xfId="42424"/>
    <cellStyle name="40% - Акцент4 2 2 3 3 2 2 5" xfId="42425"/>
    <cellStyle name="40% - Акцент4 2 2 3 3 2 2 6" xfId="42426"/>
    <cellStyle name="40% - Акцент4 2 2 3 3 2 2 7" xfId="42427"/>
    <cellStyle name="40% - Акцент4 2 2 3 3 2 2 8" xfId="42428"/>
    <cellStyle name="40% - Акцент4 2 2 3 3 2 2 9" xfId="42429"/>
    <cellStyle name="40% - Акцент4 2 2 3 3 2 3" xfId="42430"/>
    <cellStyle name="40% - Акцент4 2 2 3 3 2 3 2" xfId="42431"/>
    <cellStyle name="40% - Акцент4 2 2 3 3 2 3 2 2" xfId="42432"/>
    <cellStyle name="40% - Акцент4 2 2 3 3 2 3 3" xfId="42433"/>
    <cellStyle name="40% - Акцент4 2 2 3 3 2 3 4" xfId="42434"/>
    <cellStyle name="40% - Акцент4 2 2 3 3 2 3 5" xfId="42435"/>
    <cellStyle name="40% - Акцент4 2 2 3 3 2 3 6" xfId="42436"/>
    <cellStyle name="40% - Акцент4 2 2 3 3 2 3 7" xfId="42437"/>
    <cellStyle name="40% - Акцент4 2 2 3 3 2 4" xfId="42438"/>
    <cellStyle name="40% - Акцент4 2 2 3 3 2 4 2" xfId="42439"/>
    <cellStyle name="40% - Акцент4 2 2 3 3 2 5" xfId="42440"/>
    <cellStyle name="40% - Акцент4 2 2 3 3 2 6" xfId="42441"/>
    <cellStyle name="40% - Акцент4 2 2 3 3 2 7" xfId="42442"/>
    <cellStyle name="40% - Акцент4 2 2 3 3 2 8" xfId="42443"/>
    <cellStyle name="40% - Акцент4 2 2 3 3 2 9" xfId="42444"/>
    <cellStyle name="40% - Акцент4 2 2 3 3 3" xfId="42445"/>
    <cellStyle name="40% - Акцент4 2 2 3 3 3 10" xfId="42446"/>
    <cellStyle name="40% - Акцент4 2 2 3 3 3 2" xfId="42447"/>
    <cellStyle name="40% - Акцент4 2 2 3 3 3 2 2" xfId="42448"/>
    <cellStyle name="40% - Акцент4 2 2 3 3 3 2 2 2" xfId="42449"/>
    <cellStyle name="40% - Акцент4 2 2 3 3 3 2 2 2 2" xfId="42450"/>
    <cellStyle name="40% - Акцент4 2 2 3 3 3 2 2 3" xfId="42451"/>
    <cellStyle name="40% - Акцент4 2 2 3 3 3 2 2 4" xfId="42452"/>
    <cellStyle name="40% - Акцент4 2 2 3 3 3 2 2 5" xfId="42453"/>
    <cellStyle name="40% - Акцент4 2 2 3 3 3 2 2 6" xfId="42454"/>
    <cellStyle name="40% - Акцент4 2 2 3 3 3 2 2 7" xfId="42455"/>
    <cellStyle name="40% - Акцент4 2 2 3 3 3 2 3" xfId="42456"/>
    <cellStyle name="40% - Акцент4 2 2 3 3 3 2 3 2" xfId="42457"/>
    <cellStyle name="40% - Акцент4 2 2 3 3 3 2 4" xfId="42458"/>
    <cellStyle name="40% - Акцент4 2 2 3 3 3 2 5" xfId="42459"/>
    <cellStyle name="40% - Акцент4 2 2 3 3 3 2 6" xfId="42460"/>
    <cellStyle name="40% - Акцент4 2 2 3 3 3 2 7" xfId="42461"/>
    <cellStyle name="40% - Акцент4 2 2 3 3 3 2 8" xfId="42462"/>
    <cellStyle name="40% - Акцент4 2 2 3 3 3 2 9" xfId="42463"/>
    <cellStyle name="40% - Акцент4 2 2 3 3 3 3" xfId="42464"/>
    <cellStyle name="40% - Акцент4 2 2 3 3 3 3 2" xfId="42465"/>
    <cellStyle name="40% - Акцент4 2 2 3 3 3 3 2 2" xfId="42466"/>
    <cellStyle name="40% - Акцент4 2 2 3 3 3 3 3" xfId="42467"/>
    <cellStyle name="40% - Акцент4 2 2 3 3 3 3 4" xfId="42468"/>
    <cellStyle name="40% - Акцент4 2 2 3 3 3 3 5" xfId="42469"/>
    <cellStyle name="40% - Акцент4 2 2 3 3 3 3 6" xfId="42470"/>
    <cellStyle name="40% - Акцент4 2 2 3 3 3 3 7" xfId="42471"/>
    <cellStyle name="40% - Акцент4 2 2 3 3 3 4" xfId="42472"/>
    <cellStyle name="40% - Акцент4 2 2 3 3 3 4 2" xfId="42473"/>
    <cellStyle name="40% - Акцент4 2 2 3 3 3 5" xfId="42474"/>
    <cellStyle name="40% - Акцент4 2 2 3 3 3 6" xfId="42475"/>
    <cellStyle name="40% - Акцент4 2 2 3 3 3 7" xfId="42476"/>
    <cellStyle name="40% - Акцент4 2 2 3 3 3 8" xfId="42477"/>
    <cellStyle name="40% - Акцент4 2 2 3 3 3 9" xfId="42478"/>
    <cellStyle name="40% - Акцент4 2 2 3 3 4" xfId="42479"/>
    <cellStyle name="40% - Акцент4 2 2 3 3 4 2" xfId="42480"/>
    <cellStyle name="40% - Акцент4 2 2 3 3 4 2 2" xfId="42481"/>
    <cellStyle name="40% - Акцент4 2 2 3 3 4 2 2 2" xfId="42482"/>
    <cellStyle name="40% - Акцент4 2 2 3 3 4 2 3" xfId="42483"/>
    <cellStyle name="40% - Акцент4 2 2 3 3 4 2 4" xfId="42484"/>
    <cellStyle name="40% - Акцент4 2 2 3 3 4 2 5" xfId="42485"/>
    <cellStyle name="40% - Акцент4 2 2 3 3 4 2 6" xfId="42486"/>
    <cellStyle name="40% - Акцент4 2 2 3 3 4 2 7" xfId="42487"/>
    <cellStyle name="40% - Акцент4 2 2 3 3 4 3" xfId="42488"/>
    <cellStyle name="40% - Акцент4 2 2 3 3 4 3 2" xfId="42489"/>
    <cellStyle name="40% - Акцент4 2 2 3 3 4 4" xfId="42490"/>
    <cellStyle name="40% - Акцент4 2 2 3 3 4 5" xfId="42491"/>
    <cellStyle name="40% - Акцент4 2 2 3 3 4 6" xfId="42492"/>
    <cellStyle name="40% - Акцент4 2 2 3 3 4 7" xfId="42493"/>
    <cellStyle name="40% - Акцент4 2 2 3 3 4 8" xfId="42494"/>
    <cellStyle name="40% - Акцент4 2 2 3 3 4 9" xfId="42495"/>
    <cellStyle name="40% - Акцент4 2 2 3 3 5" xfId="42496"/>
    <cellStyle name="40% - Акцент4 2 2 3 3 5 2" xfId="42497"/>
    <cellStyle name="40% - Акцент4 2 2 3 3 5 2 2" xfId="42498"/>
    <cellStyle name="40% - Акцент4 2 2 3 3 5 2 2 2" xfId="42499"/>
    <cellStyle name="40% - Акцент4 2 2 3 3 5 2 3" xfId="42500"/>
    <cellStyle name="40% - Акцент4 2 2 3 3 5 2 4" xfId="42501"/>
    <cellStyle name="40% - Акцент4 2 2 3 3 5 2 5" xfId="42502"/>
    <cellStyle name="40% - Акцент4 2 2 3 3 5 2 6" xfId="42503"/>
    <cellStyle name="40% - Акцент4 2 2 3 3 5 2 7" xfId="42504"/>
    <cellStyle name="40% - Акцент4 2 2 3 3 5 3" xfId="42505"/>
    <cellStyle name="40% - Акцент4 2 2 3 3 5 3 2" xfId="42506"/>
    <cellStyle name="40% - Акцент4 2 2 3 3 5 4" xfId="42507"/>
    <cellStyle name="40% - Акцент4 2 2 3 3 5 5" xfId="42508"/>
    <cellStyle name="40% - Акцент4 2 2 3 3 5 6" xfId="42509"/>
    <cellStyle name="40% - Акцент4 2 2 3 3 5 7" xfId="42510"/>
    <cellStyle name="40% - Акцент4 2 2 3 3 5 8" xfId="42511"/>
    <cellStyle name="40% - Акцент4 2 2 3 3 5 9" xfId="42512"/>
    <cellStyle name="40% - Акцент4 2 2 3 3 6" xfId="42513"/>
    <cellStyle name="40% - Акцент4 2 2 3 3 6 2" xfId="42514"/>
    <cellStyle name="40% - Акцент4 2 2 3 3 6 2 2" xfId="42515"/>
    <cellStyle name="40% - Акцент4 2 2 3 3 6 3" xfId="42516"/>
    <cellStyle name="40% - Акцент4 2 2 3 3 6 4" xfId="42517"/>
    <cellStyle name="40% - Акцент4 2 2 3 3 6 5" xfId="42518"/>
    <cellStyle name="40% - Акцент4 2 2 3 3 6 6" xfId="42519"/>
    <cellStyle name="40% - Акцент4 2 2 3 3 6 7" xfId="42520"/>
    <cellStyle name="40% - Акцент4 2 2 3 3 7" xfId="42521"/>
    <cellStyle name="40% - Акцент4 2 2 3 3 7 2" xfId="42522"/>
    <cellStyle name="40% - Акцент4 2 2 3 3 8" xfId="42523"/>
    <cellStyle name="40% - Акцент4 2 2 3 3 9" xfId="42524"/>
    <cellStyle name="40% - Акцент4 2 2 3 4" xfId="42525"/>
    <cellStyle name="40% - Акцент4 2 2 3 4 10" xfId="42526"/>
    <cellStyle name="40% - Акцент4 2 2 3 4 11" xfId="42527"/>
    <cellStyle name="40% - Акцент4 2 2 3 4 12" xfId="42528"/>
    <cellStyle name="40% - Акцент4 2 2 3 4 13" xfId="42529"/>
    <cellStyle name="40% - Акцент4 2 2 3 4 2" xfId="42530"/>
    <cellStyle name="40% - Акцент4 2 2 3 4 2 10" xfId="42531"/>
    <cellStyle name="40% - Акцент4 2 2 3 4 2 2" xfId="42532"/>
    <cellStyle name="40% - Акцент4 2 2 3 4 2 2 2" xfId="42533"/>
    <cellStyle name="40% - Акцент4 2 2 3 4 2 2 2 2" xfId="42534"/>
    <cellStyle name="40% - Акцент4 2 2 3 4 2 2 2 2 2" xfId="42535"/>
    <cellStyle name="40% - Акцент4 2 2 3 4 2 2 2 3" xfId="42536"/>
    <cellStyle name="40% - Акцент4 2 2 3 4 2 2 2 4" xfId="42537"/>
    <cellStyle name="40% - Акцент4 2 2 3 4 2 2 2 5" xfId="42538"/>
    <cellStyle name="40% - Акцент4 2 2 3 4 2 2 2 6" xfId="42539"/>
    <cellStyle name="40% - Акцент4 2 2 3 4 2 2 2 7" xfId="42540"/>
    <cellStyle name="40% - Акцент4 2 2 3 4 2 2 3" xfId="42541"/>
    <cellStyle name="40% - Акцент4 2 2 3 4 2 2 3 2" xfId="42542"/>
    <cellStyle name="40% - Акцент4 2 2 3 4 2 2 4" xfId="42543"/>
    <cellStyle name="40% - Акцент4 2 2 3 4 2 2 5" xfId="42544"/>
    <cellStyle name="40% - Акцент4 2 2 3 4 2 2 6" xfId="42545"/>
    <cellStyle name="40% - Акцент4 2 2 3 4 2 2 7" xfId="42546"/>
    <cellStyle name="40% - Акцент4 2 2 3 4 2 2 8" xfId="42547"/>
    <cellStyle name="40% - Акцент4 2 2 3 4 2 2 9" xfId="42548"/>
    <cellStyle name="40% - Акцент4 2 2 3 4 2 3" xfId="42549"/>
    <cellStyle name="40% - Акцент4 2 2 3 4 2 3 2" xfId="42550"/>
    <cellStyle name="40% - Акцент4 2 2 3 4 2 3 2 2" xfId="42551"/>
    <cellStyle name="40% - Акцент4 2 2 3 4 2 3 3" xfId="42552"/>
    <cellStyle name="40% - Акцент4 2 2 3 4 2 3 4" xfId="42553"/>
    <cellStyle name="40% - Акцент4 2 2 3 4 2 3 5" xfId="42554"/>
    <cellStyle name="40% - Акцент4 2 2 3 4 2 3 6" xfId="42555"/>
    <cellStyle name="40% - Акцент4 2 2 3 4 2 3 7" xfId="42556"/>
    <cellStyle name="40% - Акцент4 2 2 3 4 2 4" xfId="42557"/>
    <cellStyle name="40% - Акцент4 2 2 3 4 2 4 2" xfId="42558"/>
    <cellStyle name="40% - Акцент4 2 2 3 4 2 5" xfId="42559"/>
    <cellStyle name="40% - Акцент4 2 2 3 4 2 6" xfId="42560"/>
    <cellStyle name="40% - Акцент4 2 2 3 4 2 7" xfId="42561"/>
    <cellStyle name="40% - Акцент4 2 2 3 4 2 8" xfId="42562"/>
    <cellStyle name="40% - Акцент4 2 2 3 4 2 9" xfId="42563"/>
    <cellStyle name="40% - Акцент4 2 2 3 4 3" xfId="42564"/>
    <cellStyle name="40% - Акцент4 2 2 3 4 3 10" xfId="42565"/>
    <cellStyle name="40% - Акцент4 2 2 3 4 3 2" xfId="42566"/>
    <cellStyle name="40% - Акцент4 2 2 3 4 3 2 2" xfId="42567"/>
    <cellStyle name="40% - Акцент4 2 2 3 4 3 2 2 2" xfId="42568"/>
    <cellStyle name="40% - Акцент4 2 2 3 4 3 2 2 2 2" xfId="42569"/>
    <cellStyle name="40% - Акцент4 2 2 3 4 3 2 2 3" xfId="42570"/>
    <cellStyle name="40% - Акцент4 2 2 3 4 3 2 2 4" xfId="42571"/>
    <cellStyle name="40% - Акцент4 2 2 3 4 3 2 2 5" xfId="42572"/>
    <cellStyle name="40% - Акцент4 2 2 3 4 3 2 2 6" xfId="42573"/>
    <cellStyle name="40% - Акцент4 2 2 3 4 3 2 2 7" xfId="42574"/>
    <cellStyle name="40% - Акцент4 2 2 3 4 3 2 3" xfId="42575"/>
    <cellStyle name="40% - Акцент4 2 2 3 4 3 2 3 2" xfId="42576"/>
    <cellStyle name="40% - Акцент4 2 2 3 4 3 2 4" xfId="42577"/>
    <cellStyle name="40% - Акцент4 2 2 3 4 3 2 5" xfId="42578"/>
    <cellStyle name="40% - Акцент4 2 2 3 4 3 2 6" xfId="42579"/>
    <cellStyle name="40% - Акцент4 2 2 3 4 3 2 7" xfId="42580"/>
    <cellStyle name="40% - Акцент4 2 2 3 4 3 2 8" xfId="42581"/>
    <cellStyle name="40% - Акцент4 2 2 3 4 3 2 9" xfId="42582"/>
    <cellStyle name="40% - Акцент4 2 2 3 4 3 3" xfId="42583"/>
    <cellStyle name="40% - Акцент4 2 2 3 4 3 3 2" xfId="42584"/>
    <cellStyle name="40% - Акцент4 2 2 3 4 3 3 2 2" xfId="42585"/>
    <cellStyle name="40% - Акцент4 2 2 3 4 3 3 3" xfId="42586"/>
    <cellStyle name="40% - Акцент4 2 2 3 4 3 3 4" xfId="42587"/>
    <cellStyle name="40% - Акцент4 2 2 3 4 3 3 5" xfId="42588"/>
    <cellStyle name="40% - Акцент4 2 2 3 4 3 3 6" xfId="42589"/>
    <cellStyle name="40% - Акцент4 2 2 3 4 3 3 7" xfId="42590"/>
    <cellStyle name="40% - Акцент4 2 2 3 4 3 4" xfId="42591"/>
    <cellStyle name="40% - Акцент4 2 2 3 4 3 4 2" xfId="42592"/>
    <cellStyle name="40% - Акцент4 2 2 3 4 3 5" xfId="42593"/>
    <cellStyle name="40% - Акцент4 2 2 3 4 3 6" xfId="42594"/>
    <cellStyle name="40% - Акцент4 2 2 3 4 3 7" xfId="42595"/>
    <cellStyle name="40% - Акцент4 2 2 3 4 3 8" xfId="42596"/>
    <cellStyle name="40% - Акцент4 2 2 3 4 3 9" xfId="42597"/>
    <cellStyle name="40% - Акцент4 2 2 3 4 4" xfId="42598"/>
    <cellStyle name="40% - Акцент4 2 2 3 4 4 2" xfId="42599"/>
    <cellStyle name="40% - Акцент4 2 2 3 4 4 2 2" xfId="42600"/>
    <cellStyle name="40% - Акцент4 2 2 3 4 4 2 2 2" xfId="42601"/>
    <cellStyle name="40% - Акцент4 2 2 3 4 4 2 3" xfId="42602"/>
    <cellStyle name="40% - Акцент4 2 2 3 4 4 2 4" xfId="42603"/>
    <cellStyle name="40% - Акцент4 2 2 3 4 4 2 5" xfId="42604"/>
    <cellStyle name="40% - Акцент4 2 2 3 4 4 2 6" xfId="42605"/>
    <cellStyle name="40% - Акцент4 2 2 3 4 4 2 7" xfId="42606"/>
    <cellStyle name="40% - Акцент4 2 2 3 4 4 3" xfId="42607"/>
    <cellStyle name="40% - Акцент4 2 2 3 4 4 3 2" xfId="42608"/>
    <cellStyle name="40% - Акцент4 2 2 3 4 4 4" xfId="42609"/>
    <cellStyle name="40% - Акцент4 2 2 3 4 4 5" xfId="42610"/>
    <cellStyle name="40% - Акцент4 2 2 3 4 4 6" xfId="42611"/>
    <cellStyle name="40% - Акцент4 2 2 3 4 4 7" xfId="42612"/>
    <cellStyle name="40% - Акцент4 2 2 3 4 4 8" xfId="42613"/>
    <cellStyle name="40% - Акцент4 2 2 3 4 4 9" xfId="42614"/>
    <cellStyle name="40% - Акцент4 2 2 3 4 5" xfId="42615"/>
    <cellStyle name="40% - Акцент4 2 2 3 4 5 2" xfId="42616"/>
    <cellStyle name="40% - Акцент4 2 2 3 4 5 2 2" xfId="42617"/>
    <cellStyle name="40% - Акцент4 2 2 3 4 5 2 2 2" xfId="42618"/>
    <cellStyle name="40% - Акцент4 2 2 3 4 5 2 3" xfId="42619"/>
    <cellStyle name="40% - Акцент4 2 2 3 4 5 2 4" xfId="42620"/>
    <cellStyle name="40% - Акцент4 2 2 3 4 5 2 5" xfId="42621"/>
    <cellStyle name="40% - Акцент4 2 2 3 4 5 2 6" xfId="42622"/>
    <cellStyle name="40% - Акцент4 2 2 3 4 5 2 7" xfId="42623"/>
    <cellStyle name="40% - Акцент4 2 2 3 4 5 3" xfId="42624"/>
    <cellStyle name="40% - Акцент4 2 2 3 4 5 3 2" xfId="42625"/>
    <cellStyle name="40% - Акцент4 2 2 3 4 5 4" xfId="42626"/>
    <cellStyle name="40% - Акцент4 2 2 3 4 5 5" xfId="42627"/>
    <cellStyle name="40% - Акцент4 2 2 3 4 5 6" xfId="42628"/>
    <cellStyle name="40% - Акцент4 2 2 3 4 5 7" xfId="42629"/>
    <cellStyle name="40% - Акцент4 2 2 3 4 5 8" xfId="42630"/>
    <cellStyle name="40% - Акцент4 2 2 3 4 5 9" xfId="42631"/>
    <cellStyle name="40% - Акцент4 2 2 3 4 6" xfId="42632"/>
    <cellStyle name="40% - Акцент4 2 2 3 4 6 2" xfId="42633"/>
    <cellStyle name="40% - Акцент4 2 2 3 4 6 2 2" xfId="42634"/>
    <cellStyle name="40% - Акцент4 2 2 3 4 6 3" xfId="42635"/>
    <cellStyle name="40% - Акцент4 2 2 3 4 6 4" xfId="42636"/>
    <cellStyle name="40% - Акцент4 2 2 3 4 6 5" xfId="42637"/>
    <cellStyle name="40% - Акцент4 2 2 3 4 6 6" xfId="42638"/>
    <cellStyle name="40% - Акцент4 2 2 3 4 6 7" xfId="42639"/>
    <cellStyle name="40% - Акцент4 2 2 3 4 7" xfId="42640"/>
    <cellStyle name="40% - Акцент4 2 2 3 4 7 2" xfId="42641"/>
    <cellStyle name="40% - Акцент4 2 2 3 4 8" xfId="42642"/>
    <cellStyle name="40% - Акцент4 2 2 3 4 9" xfId="42643"/>
    <cellStyle name="40% - Акцент4 2 2 3 5" xfId="42644"/>
    <cellStyle name="40% - Акцент4 2 2 3 5 10" xfId="42645"/>
    <cellStyle name="40% - Акцент4 2 2 3 5 2" xfId="42646"/>
    <cellStyle name="40% - Акцент4 2 2 3 5 2 2" xfId="42647"/>
    <cellStyle name="40% - Акцент4 2 2 3 5 2 2 2" xfId="42648"/>
    <cellStyle name="40% - Акцент4 2 2 3 5 2 2 2 2" xfId="42649"/>
    <cellStyle name="40% - Акцент4 2 2 3 5 2 2 3" xfId="42650"/>
    <cellStyle name="40% - Акцент4 2 2 3 5 2 2 4" xfId="42651"/>
    <cellStyle name="40% - Акцент4 2 2 3 5 2 2 5" xfId="42652"/>
    <cellStyle name="40% - Акцент4 2 2 3 5 2 2 6" xfId="42653"/>
    <cellStyle name="40% - Акцент4 2 2 3 5 2 2 7" xfId="42654"/>
    <cellStyle name="40% - Акцент4 2 2 3 5 2 3" xfId="42655"/>
    <cellStyle name="40% - Акцент4 2 2 3 5 2 3 2" xfId="42656"/>
    <cellStyle name="40% - Акцент4 2 2 3 5 2 4" xfId="42657"/>
    <cellStyle name="40% - Акцент4 2 2 3 5 2 5" xfId="42658"/>
    <cellStyle name="40% - Акцент4 2 2 3 5 2 6" xfId="42659"/>
    <cellStyle name="40% - Акцент4 2 2 3 5 2 7" xfId="42660"/>
    <cellStyle name="40% - Акцент4 2 2 3 5 2 8" xfId="42661"/>
    <cellStyle name="40% - Акцент4 2 2 3 5 2 9" xfId="42662"/>
    <cellStyle name="40% - Акцент4 2 2 3 5 3" xfId="42663"/>
    <cellStyle name="40% - Акцент4 2 2 3 5 3 2" xfId="42664"/>
    <cellStyle name="40% - Акцент4 2 2 3 5 3 2 2" xfId="42665"/>
    <cellStyle name="40% - Акцент4 2 2 3 5 3 3" xfId="42666"/>
    <cellStyle name="40% - Акцент4 2 2 3 5 3 4" xfId="42667"/>
    <cellStyle name="40% - Акцент4 2 2 3 5 3 5" xfId="42668"/>
    <cellStyle name="40% - Акцент4 2 2 3 5 3 6" xfId="42669"/>
    <cellStyle name="40% - Акцент4 2 2 3 5 3 7" xfId="42670"/>
    <cellStyle name="40% - Акцент4 2 2 3 5 4" xfId="42671"/>
    <cellStyle name="40% - Акцент4 2 2 3 5 4 2" xfId="42672"/>
    <cellStyle name="40% - Акцент4 2 2 3 5 5" xfId="42673"/>
    <cellStyle name="40% - Акцент4 2 2 3 5 6" xfId="42674"/>
    <cellStyle name="40% - Акцент4 2 2 3 5 7" xfId="42675"/>
    <cellStyle name="40% - Акцент4 2 2 3 5 8" xfId="42676"/>
    <cellStyle name="40% - Акцент4 2 2 3 5 9" xfId="42677"/>
    <cellStyle name="40% - Акцент4 2 2 3 6" xfId="42678"/>
    <cellStyle name="40% - Акцент4 2 2 3 6 10" xfId="42679"/>
    <cellStyle name="40% - Акцент4 2 2 3 6 2" xfId="42680"/>
    <cellStyle name="40% - Акцент4 2 2 3 6 2 2" xfId="42681"/>
    <cellStyle name="40% - Акцент4 2 2 3 6 2 2 2" xfId="42682"/>
    <cellStyle name="40% - Акцент4 2 2 3 6 2 2 2 2" xfId="42683"/>
    <cellStyle name="40% - Акцент4 2 2 3 6 2 2 3" xfId="42684"/>
    <cellStyle name="40% - Акцент4 2 2 3 6 2 2 4" xfId="42685"/>
    <cellStyle name="40% - Акцент4 2 2 3 6 2 2 5" xfId="42686"/>
    <cellStyle name="40% - Акцент4 2 2 3 6 2 2 6" xfId="42687"/>
    <cellStyle name="40% - Акцент4 2 2 3 6 2 2 7" xfId="42688"/>
    <cellStyle name="40% - Акцент4 2 2 3 6 2 3" xfId="42689"/>
    <cellStyle name="40% - Акцент4 2 2 3 6 2 3 2" xfId="42690"/>
    <cellStyle name="40% - Акцент4 2 2 3 6 2 4" xfId="42691"/>
    <cellStyle name="40% - Акцент4 2 2 3 6 2 5" xfId="42692"/>
    <cellStyle name="40% - Акцент4 2 2 3 6 2 6" xfId="42693"/>
    <cellStyle name="40% - Акцент4 2 2 3 6 2 7" xfId="42694"/>
    <cellStyle name="40% - Акцент4 2 2 3 6 2 8" xfId="42695"/>
    <cellStyle name="40% - Акцент4 2 2 3 6 2 9" xfId="42696"/>
    <cellStyle name="40% - Акцент4 2 2 3 6 3" xfId="42697"/>
    <cellStyle name="40% - Акцент4 2 2 3 6 3 2" xfId="42698"/>
    <cellStyle name="40% - Акцент4 2 2 3 6 3 2 2" xfId="42699"/>
    <cellStyle name="40% - Акцент4 2 2 3 6 3 3" xfId="42700"/>
    <cellStyle name="40% - Акцент4 2 2 3 6 3 4" xfId="42701"/>
    <cellStyle name="40% - Акцент4 2 2 3 6 3 5" xfId="42702"/>
    <cellStyle name="40% - Акцент4 2 2 3 6 3 6" xfId="42703"/>
    <cellStyle name="40% - Акцент4 2 2 3 6 3 7" xfId="42704"/>
    <cellStyle name="40% - Акцент4 2 2 3 6 4" xfId="42705"/>
    <cellStyle name="40% - Акцент4 2 2 3 6 4 2" xfId="42706"/>
    <cellStyle name="40% - Акцент4 2 2 3 6 5" xfId="42707"/>
    <cellStyle name="40% - Акцент4 2 2 3 6 6" xfId="42708"/>
    <cellStyle name="40% - Акцент4 2 2 3 6 7" xfId="42709"/>
    <cellStyle name="40% - Акцент4 2 2 3 6 8" xfId="42710"/>
    <cellStyle name="40% - Акцент4 2 2 3 6 9" xfId="42711"/>
    <cellStyle name="40% - Акцент4 2 2 3 7" xfId="42712"/>
    <cellStyle name="40% - Акцент4 2 2 3 7 2" xfId="42713"/>
    <cellStyle name="40% - Акцент4 2 2 3 7 2 2" xfId="42714"/>
    <cellStyle name="40% - Акцент4 2 2 3 7 2 2 2" xfId="42715"/>
    <cellStyle name="40% - Акцент4 2 2 3 7 2 3" xfId="42716"/>
    <cellStyle name="40% - Акцент4 2 2 3 7 2 4" xfId="42717"/>
    <cellStyle name="40% - Акцент4 2 2 3 7 2 5" xfId="42718"/>
    <cellStyle name="40% - Акцент4 2 2 3 7 2 6" xfId="42719"/>
    <cellStyle name="40% - Акцент4 2 2 3 7 2 7" xfId="42720"/>
    <cellStyle name="40% - Акцент4 2 2 3 7 3" xfId="42721"/>
    <cellStyle name="40% - Акцент4 2 2 3 7 3 2" xfId="42722"/>
    <cellStyle name="40% - Акцент4 2 2 3 7 4" xfId="42723"/>
    <cellStyle name="40% - Акцент4 2 2 3 7 5" xfId="42724"/>
    <cellStyle name="40% - Акцент4 2 2 3 7 6" xfId="42725"/>
    <cellStyle name="40% - Акцент4 2 2 3 7 7" xfId="42726"/>
    <cellStyle name="40% - Акцент4 2 2 3 7 8" xfId="42727"/>
    <cellStyle name="40% - Акцент4 2 2 3 7 9" xfId="42728"/>
    <cellStyle name="40% - Акцент4 2 2 3 8" xfId="42729"/>
    <cellStyle name="40% - Акцент4 2 2 3 8 2" xfId="42730"/>
    <cellStyle name="40% - Акцент4 2 2 3 8 2 2" xfId="42731"/>
    <cellStyle name="40% - Акцент4 2 2 3 8 2 2 2" xfId="42732"/>
    <cellStyle name="40% - Акцент4 2 2 3 8 2 3" xfId="42733"/>
    <cellStyle name="40% - Акцент4 2 2 3 8 2 4" xfId="42734"/>
    <cellStyle name="40% - Акцент4 2 2 3 8 2 5" xfId="42735"/>
    <cellStyle name="40% - Акцент4 2 2 3 8 2 6" xfId="42736"/>
    <cellStyle name="40% - Акцент4 2 2 3 8 2 7" xfId="42737"/>
    <cellStyle name="40% - Акцент4 2 2 3 8 3" xfId="42738"/>
    <cellStyle name="40% - Акцент4 2 2 3 8 3 2" xfId="42739"/>
    <cellStyle name="40% - Акцент4 2 2 3 8 4" xfId="42740"/>
    <cellStyle name="40% - Акцент4 2 2 3 8 5" xfId="42741"/>
    <cellStyle name="40% - Акцент4 2 2 3 8 6" xfId="42742"/>
    <cellStyle name="40% - Акцент4 2 2 3 8 7" xfId="42743"/>
    <cellStyle name="40% - Акцент4 2 2 3 8 8" xfId="42744"/>
    <cellStyle name="40% - Акцент4 2 2 3 8 9" xfId="42745"/>
    <cellStyle name="40% - Акцент4 2 2 3 9" xfId="42746"/>
    <cellStyle name="40% - Акцент4 2 2 3 9 2" xfId="42747"/>
    <cellStyle name="40% - Акцент4 2 2 3 9 2 2" xfId="42748"/>
    <cellStyle name="40% - Акцент4 2 2 3 9 2 2 2" xfId="42749"/>
    <cellStyle name="40% - Акцент4 2 2 3 9 2 3" xfId="42750"/>
    <cellStyle name="40% - Акцент4 2 2 3 9 2 4" xfId="42751"/>
    <cellStyle name="40% - Акцент4 2 2 3 9 2 5" xfId="42752"/>
    <cellStyle name="40% - Акцент4 2 2 3 9 2 6" xfId="42753"/>
    <cellStyle name="40% - Акцент4 2 2 3 9 2 7" xfId="42754"/>
    <cellStyle name="40% - Акцент4 2 2 3 9 3" xfId="42755"/>
    <cellStyle name="40% - Акцент4 2 2 3 9 3 2" xfId="42756"/>
    <cellStyle name="40% - Акцент4 2 2 3 9 4" xfId="42757"/>
    <cellStyle name="40% - Акцент4 2 2 3 9 5" xfId="42758"/>
    <cellStyle name="40% - Акцент4 2 2 3 9 6" xfId="42759"/>
    <cellStyle name="40% - Акцент4 2 2 3 9 7" xfId="42760"/>
    <cellStyle name="40% - Акцент4 2 2 3 9 8" xfId="42761"/>
    <cellStyle name="40% - Акцент4 2 2 3 9 9" xfId="42762"/>
    <cellStyle name="40% - Акцент4 2 2 4" xfId="42763"/>
    <cellStyle name="40% - Акцент4 2 2 4 10" xfId="42764"/>
    <cellStyle name="40% - Акцент4 2 2 4 11" xfId="42765"/>
    <cellStyle name="40% - Акцент4 2 2 4 12" xfId="42766"/>
    <cellStyle name="40% - Акцент4 2 2 4 13" xfId="42767"/>
    <cellStyle name="40% - Акцент4 2 2 4 14" xfId="42768"/>
    <cellStyle name="40% - Акцент4 2 2 4 2" xfId="42769"/>
    <cellStyle name="40% - Акцент4 2 2 4 2 10" xfId="42770"/>
    <cellStyle name="40% - Акцент4 2 2 4 2 2" xfId="42771"/>
    <cellStyle name="40% - Акцент4 2 2 4 2 2 2" xfId="42772"/>
    <cellStyle name="40% - Акцент4 2 2 4 2 2 2 2" xfId="42773"/>
    <cellStyle name="40% - Акцент4 2 2 4 2 2 2 2 2" xfId="42774"/>
    <cellStyle name="40% - Акцент4 2 2 4 2 2 2 3" xfId="42775"/>
    <cellStyle name="40% - Акцент4 2 2 4 2 2 2 4" xfId="42776"/>
    <cellStyle name="40% - Акцент4 2 2 4 2 2 2 5" xfId="42777"/>
    <cellStyle name="40% - Акцент4 2 2 4 2 2 2 6" xfId="42778"/>
    <cellStyle name="40% - Акцент4 2 2 4 2 2 2 7" xfId="42779"/>
    <cellStyle name="40% - Акцент4 2 2 4 2 2 3" xfId="42780"/>
    <cellStyle name="40% - Акцент4 2 2 4 2 2 3 2" xfId="42781"/>
    <cellStyle name="40% - Акцент4 2 2 4 2 2 4" xfId="42782"/>
    <cellStyle name="40% - Акцент4 2 2 4 2 2 5" xfId="42783"/>
    <cellStyle name="40% - Акцент4 2 2 4 2 2 6" xfId="42784"/>
    <cellStyle name="40% - Акцент4 2 2 4 2 2 7" xfId="42785"/>
    <cellStyle name="40% - Акцент4 2 2 4 2 2 8" xfId="42786"/>
    <cellStyle name="40% - Акцент4 2 2 4 2 2 9" xfId="42787"/>
    <cellStyle name="40% - Акцент4 2 2 4 2 3" xfId="42788"/>
    <cellStyle name="40% - Акцент4 2 2 4 2 3 2" xfId="42789"/>
    <cellStyle name="40% - Акцент4 2 2 4 2 3 2 2" xfId="42790"/>
    <cellStyle name="40% - Акцент4 2 2 4 2 3 3" xfId="42791"/>
    <cellStyle name="40% - Акцент4 2 2 4 2 3 4" xfId="42792"/>
    <cellStyle name="40% - Акцент4 2 2 4 2 3 5" xfId="42793"/>
    <cellStyle name="40% - Акцент4 2 2 4 2 3 6" xfId="42794"/>
    <cellStyle name="40% - Акцент4 2 2 4 2 3 7" xfId="42795"/>
    <cellStyle name="40% - Акцент4 2 2 4 2 4" xfId="42796"/>
    <cellStyle name="40% - Акцент4 2 2 4 2 4 2" xfId="42797"/>
    <cellStyle name="40% - Акцент4 2 2 4 2 5" xfId="42798"/>
    <cellStyle name="40% - Акцент4 2 2 4 2 6" xfId="42799"/>
    <cellStyle name="40% - Акцент4 2 2 4 2 7" xfId="42800"/>
    <cellStyle name="40% - Акцент4 2 2 4 2 8" xfId="42801"/>
    <cellStyle name="40% - Акцент4 2 2 4 2 9" xfId="42802"/>
    <cellStyle name="40% - Акцент4 2 2 4 3" xfId="42803"/>
    <cellStyle name="40% - Акцент4 2 2 4 3 10" xfId="42804"/>
    <cellStyle name="40% - Акцент4 2 2 4 3 2" xfId="42805"/>
    <cellStyle name="40% - Акцент4 2 2 4 3 2 2" xfId="42806"/>
    <cellStyle name="40% - Акцент4 2 2 4 3 2 2 2" xfId="42807"/>
    <cellStyle name="40% - Акцент4 2 2 4 3 2 2 2 2" xfId="42808"/>
    <cellStyle name="40% - Акцент4 2 2 4 3 2 2 3" xfId="42809"/>
    <cellStyle name="40% - Акцент4 2 2 4 3 2 2 4" xfId="42810"/>
    <cellStyle name="40% - Акцент4 2 2 4 3 2 2 5" xfId="42811"/>
    <cellStyle name="40% - Акцент4 2 2 4 3 2 2 6" xfId="42812"/>
    <cellStyle name="40% - Акцент4 2 2 4 3 2 2 7" xfId="42813"/>
    <cellStyle name="40% - Акцент4 2 2 4 3 2 3" xfId="42814"/>
    <cellStyle name="40% - Акцент4 2 2 4 3 2 3 2" xfId="42815"/>
    <cellStyle name="40% - Акцент4 2 2 4 3 2 4" xfId="42816"/>
    <cellStyle name="40% - Акцент4 2 2 4 3 2 5" xfId="42817"/>
    <cellStyle name="40% - Акцент4 2 2 4 3 2 6" xfId="42818"/>
    <cellStyle name="40% - Акцент4 2 2 4 3 2 7" xfId="42819"/>
    <cellStyle name="40% - Акцент4 2 2 4 3 2 8" xfId="42820"/>
    <cellStyle name="40% - Акцент4 2 2 4 3 2 9" xfId="42821"/>
    <cellStyle name="40% - Акцент4 2 2 4 3 3" xfId="42822"/>
    <cellStyle name="40% - Акцент4 2 2 4 3 3 2" xfId="42823"/>
    <cellStyle name="40% - Акцент4 2 2 4 3 3 2 2" xfId="42824"/>
    <cellStyle name="40% - Акцент4 2 2 4 3 3 3" xfId="42825"/>
    <cellStyle name="40% - Акцент4 2 2 4 3 3 4" xfId="42826"/>
    <cellStyle name="40% - Акцент4 2 2 4 3 3 5" xfId="42827"/>
    <cellStyle name="40% - Акцент4 2 2 4 3 3 6" xfId="42828"/>
    <cellStyle name="40% - Акцент4 2 2 4 3 3 7" xfId="42829"/>
    <cellStyle name="40% - Акцент4 2 2 4 3 4" xfId="42830"/>
    <cellStyle name="40% - Акцент4 2 2 4 3 4 2" xfId="42831"/>
    <cellStyle name="40% - Акцент4 2 2 4 3 5" xfId="42832"/>
    <cellStyle name="40% - Акцент4 2 2 4 3 6" xfId="42833"/>
    <cellStyle name="40% - Акцент4 2 2 4 3 7" xfId="42834"/>
    <cellStyle name="40% - Акцент4 2 2 4 3 8" xfId="42835"/>
    <cellStyle name="40% - Акцент4 2 2 4 3 9" xfId="42836"/>
    <cellStyle name="40% - Акцент4 2 2 4 4" xfId="42837"/>
    <cellStyle name="40% - Акцент4 2 2 4 4 10" xfId="42838"/>
    <cellStyle name="40% - Акцент4 2 2 4 4 2" xfId="42839"/>
    <cellStyle name="40% - Акцент4 2 2 4 4 2 2" xfId="42840"/>
    <cellStyle name="40% - Акцент4 2 2 4 4 2 2 2" xfId="42841"/>
    <cellStyle name="40% - Акцент4 2 2 4 4 2 2 2 2" xfId="42842"/>
    <cellStyle name="40% - Акцент4 2 2 4 4 2 2 3" xfId="42843"/>
    <cellStyle name="40% - Акцент4 2 2 4 4 2 2 4" xfId="42844"/>
    <cellStyle name="40% - Акцент4 2 2 4 4 2 2 5" xfId="42845"/>
    <cellStyle name="40% - Акцент4 2 2 4 4 2 2 6" xfId="42846"/>
    <cellStyle name="40% - Акцент4 2 2 4 4 2 2 7" xfId="42847"/>
    <cellStyle name="40% - Акцент4 2 2 4 4 2 3" xfId="42848"/>
    <cellStyle name="40% - Акцент4 2 2 4 4 2 3 2" xfId="42849"/>
    <cellStyle name="40% - Акцент4 2 2 4 4 2 4" xfId="42850"/>
    <cellStyle name="40% - Акцент4 2 2 4 4 2 5" xfId="42851"/>
    <cellStyle name="40% - Акцент4 2 2 4 4 2 6" xfId="42852"/>
    <cellStyle name="40% - Акцент4 2 2 4 4 2 7" xfId="42853"/>
    <cellStyle name="40% - Акцент4 2 2 4 4 2 8" xfId="42854"/>
    <cellStyle name="40% - Акцент4 2 2 4 4 2 9" xfId="42855"/>
    <cellStyle name="40% - Акцент4 2 2 4 4 3" xfId="42856"/>
    <cellStyle name="40% - Акцент4 2 2 4 4 3 2" xfId="42857"/>
    <cellStyle name="40% - Акцент4 2 2 4 4 3 2 2" xfId="42858"/>
    <cellStyle name="40% - Акцент4 2 2 4 4 3 3" xfId="42859"/>
    <cellStyle name="40% - Акцент4 2 2 4 4 3 4" xfId="42860"/>
    <cellStyle name="40% - Акцент4 2 2 4 4 3 5" xfId="42861"/>
    <cellStyle name="40% - Акцент4 2 2 4 4 3 6" xfId="42862"/>
    <cellStyle name="40% - Акцент4 2 2 4 4 3 7" xfId="42863"/>
    <cellStyle name="40% - Акцент4 2 2 4 4 4" xfId="42864"/>
    <cellStyle name="40% - Акцент4 2 2 4 4 4 2" xfId="42865"/>
    <cellStyle name="40% - Акцент4 2 2 4 4 5" xfId="42866"/>
    <cellStyle name="40% - Акцент4 2 2 4 4 6" xfId="42867"/>
    <cellStyle name="40% - Акцент4 2 2 4 4 7" xfId="42868"/>
    <cellStyle name="40% - Акцент4 2 2 4 4 8" xfId="42869"/>
    <cellStyle name="40% - Акцент4 2 2 4 4 9" xfId="42870"/>
    <cellStyle name="40% - Акцент4 2 2 4 5" xfId="42871"/>
    <cellStyle name="40% - Акцент4 2 2 4 5 2" xfId="42872"/>
    <cellStyle name="40% - Акцент4 2 2 4 5 2 2" xfId="42873"/>
    <cellStyle name="40% - Акцент4 2 2 4 5 2 2 2" xfId="42874"/>
    <cellStyle name="40% - Акцент4 2 2 4 5 2 3" xfId="42875"/>
    <cellStyle name="40% - Акцент4 2 2 4 5 2 4" xfId="42876"/>
    <cellStyle name="40% - Акцент4 2 2 4 5 2 5" xfId="42877"/>
    <cellStyle name="40% - Акцент4 2 2 4 5 2 6" xfId="42878"/>
    <cellStyle name="40% - Акцент4 2 2 4 5 2 7" xfId="42879"/>
    <cellStyle name="40% - Акцент4 2 2 4 5 3" xfId="42880"/>
    <cellStyle name="40% - Акцент4 2 2 4 5 3 2" xfId="42881"/>
    <cellStyle name="40% - Акцент4 2 2 4 5 4" xfId="42882"/>
    <cellStyle name="40% - Акцент4 2 2 4 5 5" xfId="42883"/>
    <cellStyle name="40% - Акцент4 2 2 4 5 6" xfId="42884"/>
    <cellStyle name="40% - Акцент4 2 2 4 5 7" xfId="42885"/>
    <cellStyle name="40% - Акцент4 2 2 4 5 8" xfId="42886"/>
    <cellStyle name="40% - Акцент4 2 2 4 5 9" xfId="42887"/>
    <cellStyle name="40% - Акцент4 2 2 4 6" xfId="42888"/>
    <cellStyle name="40% - Акцент4 2 2 4 6 2" xfId="42889"/>
    <cellStyle name="40% - Акцент4 2 2 4 6 2 2" xfId="42890"/>
    <cellStyle name="40% - Акцент4 2 2 4 6 2 2 2" xfId="42891"/>
    <cellStyle name="40% - Акцент4 2 2 4 6 2 3" xfId="42892"/>
    <cellStyle name="40% - Акцент4 2 2 4 6 2 4" xfId="42893"/>
    <cellStyle name="40% - Акцент4 2 2 4 6 2 5" xfId="42894"/>
    <cellStyle name="40% - Акцент4 2 2 4 6 2 6" xfId="42895"/>
    <cellStyle name="40% - Акцент4 2 2 4 6 2 7" xfId="42896"/>
    <cellStyle name="40% - Акцент4 2 2 4 6 3" xfId="42897"/>
    <cellStyle name="40% - Акцент4 2 2 4 6 3 2" xfId="42898"/>
    <cellStyle name="40% - Акцент4 2 2 4 6 4" xfId="42899"/>
    <cellStyle name="40% - Акцент4 2 2 4 6 5" xfId="42900"/>
    <cellStyle name="40% - Акцент4 2 2 4 6 6" xfId="42901"/>
    <cellStyle name="40% - Акцент4 2 2 4 6 7" xfId="42902"/>
    <cellStyle name="40% - Акцент4 2 2 4 6 8" xfId="42903"/>
    <cellStyle name="40% - Акцент4 2 2 4 6 9" xfId="42904"/>
    <cellStyle name="40% - Акцент4 2 2 4 7" xfId="42905"/>
    <cellStyle name="40% - Акцент4 2 2 4 7 2" xfId="42906"/>
    <cellStyle name="40% - Акцент4 2 2 4 7 2 2" xfId="42907"/>
    <cellStyle name="40% - Акцент4 2 2 4 7 3" xfId="42908"/>
    <cellStyle name="40% - Акцент4 2 2 4 7 4" xfId="42909"/>
    <cellStyle name="40% - Акцент4 2 2 4 7 5" xfId="42910"/>
    <cellStyle name="40% - Акцент4 2 2 4 7 6" xfId="42911"/>
    <cellStyle name="40% - Акцент4 2 2 4 7 7" xfId="42912"/>
    <cellStyle name="40% - Акцент4 2 2 4 8" xfId="42913"/>
    <cellStyle name="40% - Акцент4 2 2 4 8 2" xfId="42914"/>
    <cellStyle name="40% - Акцент4 2 2 4 9" xfId="42915"/>
    <cellStyle name="40% - Акцент4 2 2 5" xfId="42916"/>
    <cellStyle name="40% - Акцент4 2 2 5 10" xfId="42917"/>
    <cellStyle name="40% - Акцент4 2 2 5 11" xfId="42918"/>
    <cellStyle name="40% - Акцент4 2 2 5 12" xfId="42919"/>
    <cellStyle name="40% - Акцент4 2 2 5 13" xfId="42920"/>
    <cellStyle name="40% - Акцент4 2 2 5 14" xfId="42921"/>
    <cellStyle name="40% - Акцент4 2 2 5 2" xfId="42922"/>
    <cellStyle name="40% - Акцент4 2 2 5 2 10" xfId="42923"/>
    <cellStyle name="40% - Акцент4 2 2 5 2 2" xfId="42924"/>
    <cellStyle name="40% - Акцент4 2 2 5 2 2 2" xfId="42925"/>
    <cellStyle name="40% - Акцент4 2 2 5 2 2 2 2" xfId="42926"/>
    <cellStyle name="40% - Акцент4 2 2 5 2 2 2 2 2" xfId="42927"/>
    <cellStyle name="40% - Акцент4 2 2 5 2 2 2 3" xfId="42928"/>
    <cellStyle name="40% - Акцент4 2 2 5 2 2 2 4" xfId="42929"/>
    <cellStyle name="40% - Акцент4 2 2 5 2 2 2 5" xfId="42930"/>
    <cellStyle name="40% - Акцент4 2 2 5 2 2 2 6" xfId="42931"/>
    <cellStyle name="40% - Акцент4 2 2 5 2 2 2 7" xfId="42932"/>
    <cellStyle name="40% - Акцент4 2 2 5 2 2 3" xfId="42933"/>
    <cellStyle name="40% - Акцент4 2 2 5 2 2 3 2" xfId="42934"/>
    <cellStyle name="40% - Акцент4 2 2 5 2 2 4" xfId="42935"/>
    <cellStyle name="40% - Акцент4 2 2 5 2 2 5" xfId="42936"/>
    <cellStyle name="40% - Акцент4 2 2 5 2 2 6" xfId="42937"/>
    <cellStyle name="40% - Акцент4 2 2 5 2 2 7" xfId="42938"/>
    <cellStyle name="40% - Акцент4 2 2 5 2 2 8" xfId="42939"/>
    <cellStyle name="40% - Акцент4 2 2 5 2 2 9" xfId="42940"/>
    <cellStyle name="40% - Акцент4 2 2 5 2 3" xfId="42941"/>
    <cellStyle name="40% - Акцент4 2 2 5 2 3 2" xfId="42942"/>
    <cellStyle name="40% - Акцент4 2 2 5 2 3 2 2" xfId="42943"/>
    <cellStyle name="40% - Акцент4 2 2 5 2 3 3" xfId="42944"/>
    <cellStyle name="40% - Акцент4 2 2 5 2 3 4" xfId="42945"/>
    <cellStyle name="40% - Акцент4 2 2 5 2 3 5" xfId="42946"/>
    <cellStyle name="40% - Акцент4 2 2 5 2 3 6" xfId="42947"/>
    <cellStyle name="40% - Акцент4 2 2 5 2 3 7" xfId="42948"/>
    <cellStyle name="40% - Акцент4 2 2 5 2 4" xfId="42949"/>
    <cellStyle name="40% - Акцент4 2 2 5 2 4 2" xfId="42950"/>
    <cellStyle name="40% - Акцент4 2 2 5 2 5" xfId="42951"/>
    <cellStyle name="40% - Акцент4 2 2 5 2 6" xfId="42952"/>
    <cellStyle name="40% - Акцент4 2 2 5 2 7" xfId="42953"/>
    <cellStyle name="40% - Акцент4 2 2 5 2 8" xfId="42954"/>
    <cellStyle name="40% - Акцент4 2 2 5 2 9" xfId="42955"/>
    <cellStyle name="40% - Акцент4 2 2 5 3" xfId="42956"/>
    <cellStyle name="40% - Акцент4 2 2 5 3 10" xfId="42957"/>
    <cellStyle name="40% - Акцент4 2 2 5 3 2" xfId="42958"/>
    <cellStyle name="40% - Акцент4 2 2 5 3 2 2" xfId="42959"/>
    <cellStyle name="40% - Акцент4 2 2 5 3 2 2 2" xfId="42960"/>
    <cellStyle name="40% - Акцент4 2 2 5 3 2 2 2 2" xfId="42961"/>
    <cellStyle name="40% - Акцент4 2 2 5 3 2 2 3" xfId="42962"/>
    <cellStyle name="40% - Акцент4 2 2 5 3 2 2 4" xfId="42963"/>
    <cellStyle name="40% - Акцент4 2 2 5 3 2 2 5" xfId="42964"/>
    <cellStyle name="40% - Акцент4 2 2 5 3 2 2 6" xfId="42965"/>
    <cellStyle name="40% - Акцент4 2 2 5 3 2 2 7" xfId="42966"/>
    <cellStyle name="40% - Акцент4 2 2 5 3 2 3" xfId="42967"/>
    <cellStyle name="40% - Акцент4 2 2 5 3 2 3 2" xfId="42968"/>
    <cellStyle name="40% - Акцент4 2 2 5 3 2 4" xfId="42969"/>
    <cellStyle name="40% - Акцент4 2 2 5 3 2 5" xfId="42970"/>
    <cellStyle name="40% - Акцент4 2 2 5 3 2 6" xfId="42971"/>
    <cellStyle name="40% - Акцент4 2 2 5 3 2 7" xfId="42972"/>
    <cellStyle name="40% - Акцент4 2 2 5 3 2 8" xfId="42973"/>
    <cellStyle name="40% - Акцент4 2 2 5 3 2 9" xfId="42974"/>
    <cellStyle name="40% - Акцент4 2 2 5 3 3" xfId="42975"/>
    <cellStyle name="40% - Акцент4 2 2 5 3 3 2" xfId="42976"/>
    <cellStyle name="40% - Акцент4 2 2 5 3 3 2 2" xfId="42977"/>
    <cellStyle name="40% - Акцент4 2 2 5 3 3 3" xfId="42978"/>
    <cellStyle name="40% - Акцент4 2 2 5 3 3 4" xfId="42979"/>
    <cellStyle name="40% - Акцент4 2 2 5 3 3 5" xfId="42980"/>
    <cellStyle name="40% - Акцент4 2 2 5 3 3 6" xfId="42981"/>
    <cellStyle name="40% - Акцент4 2 2 5 3 3 7" xfId="42982"/>
    <cellStyle name="40% - Акцент4 2 2 5 3 4" xfId="42983"/>
    <cellStyle name="40% - Акцент4 2 2 5 3 4 2" xfId="42984"/>
    <cellStyle name="40% - Акцент4 2 2 5 3 5" xfId="42985"/>
    <cellStyle name="40% - Акцент4 2 2 5 3 6" xfId="42986"/>
    <cellStyle name="40% - Акцент4 2 2 5 3 7" xfId="42987"/>
    <cellStyle name="40% - Акцент4 2 2 5 3 8" xfId="42988"/>
    <cellStyle name="40% - Акцент4 2 2 5 3 9" xfId="42989"/>
    <cellStyle name="40% - Акцент4 2 2 5 4" xfId="42990"/>
    <cellStyle name="40% - Акцент4 2 2 5 4 10" xfId="42991"/>
    <cellStyle name="40% - Акцент4 2 2 5 4 2" xfId="42992"/>
    <cellStyle name="40% - Акцент4 2 2 5 4 2 2" xfId="42993"/>
    <cellStyle name="40% - Акцент4 2 2 5 4 2 2 2" xfId="42994"/>
    <cellStyle name="40% - Акцент4 2 2 5 4 2 2 2 2" xfId="42995"/>
    <cellStyle name="40% - Акцент4 2 2 5 4 2 2 3" xfId="42996"/>
    <cellStyle name="40% - Акцент4 2 2 5 4 2 2 4" xfId="42997"/>
    <cellStyle name="40% - Акцент4 2 2 5 4 2 2 5" xfId="42998"/>
    <cellStyle name="40% - Акцент4 2 2 5 4 2 2 6" xfId="42999"/>
    <cellStyle name="40% - Акцент4 2 2 5 4 2 2 7" xfId="43000"/>
    <cellStyle name="40% - Акцент4 2 2 5 4 2 3" xfId="43001"/>
    <cellStyle name="40% - Акцент4 2 2 5 4 2 3 2" xfId="43002"/>
    <cellStyle name="40% - Акцент4 2 2 5 4 2 4" xfId="43003"/>
    <cellStyle name="40% - Акцент4 2 2 5 4 2 5" xfId="43004"/>
    <cellStyle name="40% - Акцент4 2 2 5 4 2 6" xfId="43005"/>
    <cellStyle name="40% - Акцент4 2 2 5 4 2 7" xfId="43006"/>
    <cellStyle name="40% - Акцент4 2 2 5 4 2 8" xfId="43007"/>
    <cellStyle name="40% - Акцент4 2 2 5 4 2 9" xfId="43008"/>
    <cellStyle name="40% - Акцент4 2 2 5 4 3" xfId="43009"/>
    <cellStyle name="40% - Акцент4 2 2 5 4 3 2" xfId="43010"/>
    <cellStyle name="40% - Акцент4 2 2 5 4 3 2 2" xfId="43011"/>
    <cellStyle name="40% - Акцент4 2 2 5 4 3 3" xfId="43012"/>
    <cellStyle name="40% - Акцент4 2 2 5 4 3 4" xfId="43013"/>
    <cellStyle name="40% - Акцент4 2 2 5 4 3 5" xfId="43014"/>
    <cellStyle name="40% - Акцент4 2 2 5 4 3 6" xfId="43015"/>
    <cellStyle name="40% - Акцент4 2 2 5 4 3 7" xfId="43016"/>
    <cellStyle name="40% - Акцент4 2 2 5 4 4" xfId="43017"/>
    <cellStyle name="40% - Акцент4 2 2 5 4 4 2" xfId="43018"/>
    <cellStyle name="40% - Акцент4 2 2 5 4 5" xfId="43019"/>
    <cellStyle name="40% - Акцент4 2 2 5 4 6" xfId="43020"/>
    <cellStyle name="40% - Акцент4 2 2 5 4 7" xfId="43021"/>
    <cellStyle name="40% - Акцент4 2 2 5 4 8" xfId="43022"/>
    <cellStyle name="40% - Акцент4 2 2 5 4 9" xfId="43023"/>
    <cellStyle name="40% - Акцент4 2 2 5 5" xfId="43024"/>
    <cellStyle name="40% - Акцент4 2 2 5 5 2" xfId="43025"/>
    <cellStyle name="40% - Акцент4 2 2 5 5 2 2" xfId="43026"/>
    <cellStyle name="40% - Акцент4 2 2 5 5 2 2 2" xfId="43027"/>
    <cellStyle name="40% - Акцент4 2 2 5 5 2 3" xfId="43028"/>
    <cellStyle name="40% - Акцент4 2 2 5 5 2 4" xfId="43029"/>
    <cellStyle name="40% - Акцент4 2 2 5 5 2 5" xfId="43030"/>
    <cellStyle name="40% - Акцент4 2 2 5 5 2 6" xfId="43031"/>
    <cellStyle name="40% - Акцент4 2 2 5 5 2 7" xfId="43032"/>
    <cellStyle name="40% - Акцент4 2 2 5 5 3" xfId="43033"/>
    <cellStyle name="40% - Акцент4 2 2 5 5 3 2" xfId="43034"/>
    <cellStyle name="40% - Акцент4 2 2 5 5 4" xfId="43035"/>
    <cellStyle name="40% - Акцент4 2 2 5 5 5" xfId="43036"/>
    <cellStyle name="40% - Акцент4 2 2 5 5 6" xfId="43037"/>
    <cellStyle name="40% - Акцент4 2 2 5 5 7" xfId="43038"/>
    <cellStyle name="40% - Акцент4 2 2 5 5 8" xfId="43039"/>
    <cellStyle name="40% - Акцент4 2 2 5 5 9" xfId="43040"/>
    <cellStyle name="40% - Акцент4 2 2 5 6" xfId="43041"/>
    <cellStyle name="40% - Акцент4 2 2 5 6 2" xfId="43042"/>
    <cellStyle name="40% - Акцент4 2 2 5 6 2 2" xfId="43043"/>
    <cellStyle name="40% - Акцент4 2 2 5 6 2 2 2" xfId="43044"/>
    <cellStyle name="40% - Акцент4 2 2 5 6 2 3" xfId="43045"/>
    <cellStyle name="40% - Акцент4 2 2 5 6 2 4" xfId="43046"/>
    <cellStyle name="40% - Акцент4 2 2 5 6 2 5" xfId="43047"/>
    <cellStyle name="40% - Акцент4 2 2 5 6 2 6" xfId="43048"/>
    <cellStyle name="40% - Акцент4 2 2 5 6 2 7" xfId="43049"/>
    <cellStyle name="40% - Акцент4 2 2 5 6 3" xfId="43050"/>
    <cellStyle name="40% - Акцент4 2 2 5 6 3 2" xfId="43051"/>
    <cellStyle name="40% - Акцент4 2 2 5 6 4" xfId="43052"/>
    <cellStyle name="40% - Акцент4 2 2 5 6 5" xfId="43053"/>
    <cellStyle name="40% - Акцент4 2 2 5 6 6" xfId="43054"/>
    <cellStyle name="40% - Акцент4 2 2 5 6 7" xfId="43055"/>
    <cellStyle name="40% - Акцент4 2 2 5 6 8" xfId="43056"/>
    <cellStyle name="40% - Акцент4 2 2 5 6 9" xfId="43057"/>
    <cellStyle name="40% - Акцент4 2 2 5 7" xfId="43058"/>
    <cellStyle name="40% - Акцент4 2 2 5 7 2" xfId="43059"/>
    <cellStyle name="40% - Акцент4 2 2 5 7 2 2" xfId="43060"/>
    <cellStyle name="40% - Акцент4 2 2 5 7 3" xfId="43061"/>
    <cellStyle name="40% - Акцент4 2 2 5 7 4" xfId="43062"/>
    <cellStyle name="40% - Акцент4 2 2 5 7 5" xfId="43063"/>
    <cellStyle name="40% - Акцент4 2 2 5 7 6" xfId="43064"/>
    <cellStyle name="40% - Акцент4 2 2 5 7 7" xfId="43065"/>
    <cellStyle name="40% - Акцент4 2 2 5 8" xfId="43066"/>
    <cellStyle name="40% - Акцент4 2 2 5 8 2" xfId="43067"/>
    <cellStyle name="40% - Акцент4 2 2 5 9" xfId="43068"/>
    <cellStyle name="40% - Акцент4 2 2 6" xfId="43069"/>
    <cellStyle name="40% - Акцент4 2 2 6 10" xfId="43070"/>
    <cellStyle name="40% - Акцент4 2 2 6 11" xfId="43071"/>
    <cellStyle name="40% - Акцент4 2 2 6 12" xfId="43072"/>
    <cellStyle name="40% - Акцент4 2 2 6 13" xfId="43073"/>
    <cellStyle name="40% - Акцент4 2 2 6 2" xfId="43074"/>
    <cellStyle name="40% - Акцент4 2 2 6 2 10" xfId="43075"/>
    <cellStyle name="40% - Акцент4 2 2 6 2 2" xfId="43076"/>
    <cellStyle name="40% - Акцент4 2 2 6 2 2 2" xfId="43077"/>
    <cellStyle name="40% - Акцент4 2 2 6 2 2 2 2" xfId="43078"/>
    <cellStyle name="40% - Акцент4 2 2 6 2 2 2 2 2" xfId="43079"/>
    <cellStyle name="40% - Акцент4 2 2 6 2 2 2 3" xfId="43080"/>
    <cellStyle name="40% - Акцент4 2 2 6 2 2 2 4" xfId="43081"/>
    <cellStyle name="40% - Акцент4 2 2 6 2 2 2 5" xfId="43082"/>
    <cellStyle name="40% - Акцент4 2 2 6 2 2 2 6" xfId="43083"/>
    <cellStyle name="40% - Акцент4 2 2 6 2 2 2 7" xfId="43084"/>
    <cellStyle name="40% - Акцент4 2 2 6 2 2 3" xfId="43085"/>
    <cellStyle name="40% - Акцент4 2 2 6 2 2 3 2" xfId="43086"/>
    <cellStyle name="40% - Акцент4 2 2 6 2 2 4" xfId="43087"/>
    <cellStyle name="40% - Акцент4 2 2 6 2 2 5" xfId="43088"/>
    <cellStyle name="40% - Акцент4 2 2 6 2 2 6" xfId="43089"/>
    <cellStyle name="40% - Акцент4 2 2 6 2 2 7" xfId="43090"/>
    <cellStyle name="40% - Акцент4 2 2 6 2 2 8" xfId="43091"/>
    <cellStyle name="40% - Акцент4 2 2 6 2 2 9" xfId="43092"/>
    <cellStyle name="40% - Акцент4 2 2 6 2 3" xfId="43093"/>
    <cellStyle name="40% - Акцент4 2 2 6 2 3 2" xfId="43094"/>
    <cellStyle name="40% - Акцент4 2 2 6 2 3 2 2" xfId="43095"/>
    <cellStyle name="40% - Акцент4 2 2 6 2 3 3" xfId="43096"/>
    <cellStyle name="40% - Акцент4 2 2 6 2 3 4" xfId="43097"/>
    <cellStyle name="40% - Акцент4 2 2 6 2 3 5" xfId="43098"/>
    <cellStyle name="40% - Акцент4 2 2 6 2 3 6" xfId="43099"/>
    <cellStyle name="40% - Акцент4 2 2 6 2 3 7" xfId="43100"/>
    <cellStyle name="40% - Акцент4 2 2 6 2 4" xfId="43101"/>
    <cellStyle name="40% - Акцент4 2 2 6 2 4 2" xfId="43102"/>
    <cellStyle name="40% - Акцент4 2 2 6 2 5" xfId="43103"/>
    <cellStyle name="40% - Акцент4 2 2 6 2 6" xfId="43104"/>
    <cellStyle name="40% - Акцент4 2 2 6 2 7" xfId="43105"/>
    <cellStyle name="40% - Акцент4 2 2 6 2 8" xfId="43106"/>
    <cellStyle name="40% - Акцент4 2 2 6 2 9" xfId="43107"/>
    <cellStyle name="40% - Акцент4 2 2 6 3" xfId="43108"/>
    <cellStyle name="40% - Акцент4 2 2 6 3 10" xfId="43109"/>
    <cellStyle name="40% - Акцент4 2 2 6 3 2" xfId="43110"/>
    <cellStyle name="40% - Акцент4 2 2 6 3 2 2" xfId="43111"/>
    <cellStyle name="40% - Акцент4 2 2 6 3 2 2 2" xfId="43112"/>
    <cellStyle name="40% - Акцент4 2 2 6 3 2 2 2 2" xfId="43113"/>
    <cellStyle name="40% - Акцент4 2 2 6 3 2 2 3" xfId="43114"/>
    <cellStyle name="40% - Акцент4 2 2 6 3 2 2 4" xfId="43115"/>
    <cellStyle name="40% - Акцент4 2 2 6 3 2 2 5" xfId="43116"/>
    <cellStyle name="40% - Акцент4 2 2 6 3 2 2 6" xfId="43117"/>
    <cellStyle name="40% - Акцент4 2 2 6 3 2 2 7" xfId="43118"/>
    <cellStyle name="40% - Акцент4 2 2 6 3 2 3" xfId="43119"/>
    <cellStyle name="40% - Акцент4 2 2 6 3 2 3 2" xfId="43120"/>
    <cellStyle name="40% - Акцент4 2 2 6 3 2 4" xfId="43121"/>
    <cellStyle name="40% - Акцент4 2 2 6 3 2 5" xfId="43122"/>
    <cellStyle name="40% - Акцент4 2 2 6 3 2 6" xfId="43123"/>
    <cellStyle name="40% - Акцент4 2 2 6 3 2 7" xfId="43124"/>
    <cellStyle name="40% - Акцент4 2 2 6 3 2 8" xfId="43125"/>
    <cellStyle name="40% - Акцент4 2 2 6 3 2 9" xfId="43126"/>
    <cellStyle name="40% - Акцент4 2 2 6 3 3" xfId="43127"/>
    <cellStyle name="40% - Акцент4 2 2 6 3 3 2" xfId="43128"/>
    <cellStyle name="40% - Акцент4 2 2 6 3 3 2 2" xfId="43129"/>
    <cellStyle name="40% - Акцент4 2 2 6 3 3 3" xfId="43130"/>
    <cellStyle name="40% - Акцент4 2 2 6 3 3 4" xfId="43131"/>
    <cellStyle name="40% - Акцент4 2 2 6 3 3 5" xfId="43132"/>
    <cellStyle name="40% - Акцент4 2 2 6 3 3 6" xfId="43133"/>
    <cellStyle name="40% - Акцент4 2 2 6 3 3 7" xfId="43134"/>
    <cellStyle name="40% - Акцент4 2 2 6 3 4" xfId="43135"/>
    <cellStyle name="40% - Акцент4 2 2 6 3 4 2" xfId="43136"/>
    <cellStyle name="40% - Акцент4 2 2 6 3 5" xfId="43137"/>
    <cellStyle name="40% - Акцент4 2 2 6 3 6" xfId="43138"/>
    <cellStyle name="40% - Акцент4 2 2 6 3 7" xfId="43139"/>
    <cellStyle name="40% - Акцент4 2 2 6 3 8" xfId="43140"/>
    <cellStyle name="40% - Акцент4 2 2 6 3 9" xfId="43141"/>
    <cellStyle name="40% - Акцент4 2 2 6 4" xfId="43142"/>
    <cellStyle name="40% - Акцент4 2 2 6 4 2" xfId="43143"/>
    <cellStyle name="40% - Акцент4 2 2 6 4 2 2" xfId="43144"/>
    <cellStyle name="40% - Акцент4 2 2 6 4 2 2 2" xfId="43145"/>
    <cellStyle name="40% - Акцент4 2 2 6 4 2 3" xfId="43146"/>
    <cellStyle name="40% - Акцент4 2 2 6 4 2 4" xfId="43147"/>
    <cellStyle name="40% - Акцент4 2 2 6 4 2 5" xfId="43148"/>
    <cellStyle name="40% - Акцент4 2 2 6 4 2 6" xfId="43149"/>
    <cellStyle name="40% - Акцент4 2 2 6 4 2 7" xfId="43150"/>
    <cellStyle name="40% - Акцент4 2 2 6 4 3" xfId="43151"/>
    <cellStyle name="40% - Акцент4 2 2 6 4 3 2" xfId="43152"/>
    <cellStyle name="40% - Акцент4 2 2 6 4 4" xfId="43153"/>
    <cellStyle name="40% - Акцент4 2 2 6 4 5" xfId="43154"/>
    <cellStyle name="40% - Акцент4 2 2 6 4 6" xfId="43155"/>
    <cellStyle name="40% - Акцент4 2 2 6 4 7" xfId="43156"/>
    <cellStyle name="40% - Акцент4 2 2 6 4 8" xfId="43157"/>
    <cellStyle name="40% - Акцент4 2 2 6 4 9" xfId="43158"/>
    <cellStyle name="40% - Акцент4 2 2 6 5" xfId="43159"/>
    <cellStyle name="40% - Акцент4 2 2 6 5 2" xfId="43160"/>
    <cellStyle name="40% - Акцент4 2 2 6 5 2 2" xfId="43161"/>
    <cellStyle name="40% - Акцент4 2 2 6 5 2 2 2" xfId="43162"/>
    <cellStyle name="40% - Акцент4 2 2 6 5 2 3" xfId="43163"/>
    <cellStyle name="40% - Акцент4 2 2 6 5 2 4" xfId="43164"/>
    <cellStyle name="40% - Акцент4 2 2 6 5 2 5" xfId="43165"/>
    <cellStyle name="40% - Акцент4 2 2 6 5 2 6" xfId="43166"/>
    <cellStyle name="40% - Акцент4 2 2 6 5 2 7" xfId="43167"/>
    <cellStyle name="40% - Акцент4 2 2 6 5 3" xfId="43168"/>
    <cellStyle name="40% - Акцент4 2 2 6 5 3 2" xfId="43169"/>
    <cellStyle name="40% - Акцент4 2 2 6 5 4" xfId="43170"/>
    <cellStyle name="40% - Акцент4 2 2 6 5 5" xfId="43171"/>
    <cellStyle name="40% - Акцент4 2 2 6 5 6" xfId="43172"/>
    <cellStyle name="40% - Акцент4 2 2 6 5 7" xfId="43173"/>
    <cellStyle name="40% - Акцент4 2 2 6 5 8" xfId="43174"/>
    <cellStyle name="40% - Акцент4 2 2 6 5 9" xfId="43175"/>
    <cellStyle name="40% - Акцент4 2 2 6 6" xfId="43176"/>
    <cellStyle name="40% - Акцент4 2 2 6 6 2" xfId="43177"/>
    <cellStyle name="40% - Акцент4 2 2 6 6 2 2" xfId="43178"/>
    <cellStyle name="40% - Акцент4 2 2 6 6 3" xfId="43179"/>
    <cellStyle name="40% - Акцент4 2 2 6 6 4" xfId="43180"/>
    <cellStyle name="40% - Акцент4 2 2 6 6 5" xfId="43181"/>
    <cellStyle name="40% - Акцент4 2 2 6 6 6" xfId="43182"/>
    <cellStyle name="40% - Акцент4 2 2 6 6 7" xfId="43183"/>
    <cellStyle name="40% - Акцент4 2 2 6 7" xfId="43184"/>
    <cellStyle name="40% - Акцент4 2 2 6 7 2" xfId="43185"/>
    <cellStyle name="40% - Акцент4 2 2 6 8" xfId="43186"/>
    <cellStyle name="40% - Акцент4 2 2 6 9" xfId="43187"/>
    <cellStyle name="40% - Акцент4 2 2 7" xfId="43188"/>
    <cellStyle name="40% - Акцент4 2 2 7 10" xfId="43189"/>
    <cellStyle name="40% - Акцент4 2 2 7 11" xfId="43190"/>
    <cellStyle name="40% - Акцент4 2 2 7 12" xfId="43191"/>
    <cellStyle name="40% - Акцент4 2 2 7 13" xfId="43192"/>
    <cellStyle name="40% - Акцент4 2 2 7 2" xfId="43193"/>
    <cellStyle name="40% - Акцент4 2 2 7 2 10" xfId="43194"/>
    <cellStyle name="40% - Акцент4 2 2 7 2 2" xfId="43195"/>
    <cellStyle name="40% - Акцент4 2 2 7 2 2 2" xfId="43196"/>
    <cellStyle name="40% - Акцент4 2 2 7 2 2 2 2" xfId="43197"/>
    <cellStyle name="40% - Акцент4 2 2 7 2 2 2 2 2" xfId="43198"/>
    <cellStyle name="40% - Акцент4 2 2 7 2 2 2 3" xfId="43199"/>
    <cellStyle name="40% - Акцент4 2 2 7 2 2 2 4" xfId="43200"/>
    <cellStyle name="40% - Акцент4 2 2 7 2 2 2 5" xfId="43201"/>
    <cellStyle name="40% - Акцент4 2 2 7 2 2 2 6" xfId="43202"/>
    <cellStyle name="40% - Акцент4 2 2 7 2 2 2 7" xfId="43203"/>
    <cellStyle name="40% - Акцент4 2 2 7 2 2 3" xfId="43204"/>
    <cellStyle name="40% - Акцент4 2 2 7 2 2 3 2" xfId="43205"/>
    <cellStyle name="40% - Акцент4 2 2 7 2 2 4" xfId="43206"/>
    <cellStyle name="40% - Акцент4 2 2 7 2 2 5" xfId="43207"/>
    <cellStyle name="40% - Акцент4 2 2 7 2 2 6" xfId="43208"/>
    <cellStyle name="40% - Акцент4 2 2 7 2 2 7" xfId="43209"/>
    <cellStyle name="40% - Акцент4 2 2 7 2 2 8" xfId="43210"/>
    <cellStyle name="40% - Акцент4 2 2 7 2 2 9" xfId="43211"/>
    <cellStyle name="40% - Акцент4 2 2 7 2 3" xfId="43212"/>
    <cellStyle name="40% - Акцент4 2 2 7 2 3 2" xfId="43213"/>
    <cellStyle name="40% - Акцент4 2 2 7 2 3 2 2" xfId="43214"/>
    <cellStyle name="40% - Акцент4 2 2 7 2 3 3" xfId="43215"/>
    <cellStyle name="40% - Акцент4 2 2 7 2 3 4" xfId="43216"/>
    <cellStyle name="40% - Акцент4 2 2 7 2 3 5" xfId="43217"/>
    <cellStyle name="40% - Акцент4 2 2 7 2 3 6" xfId="43218"/>
    <cellStyle name="40% - Акцент4 2 2 7 2 3 7" xfId="43219"/>
    <cellStyle name="40% - Акцент4 2 2 7 2 4" xfId="43220"/>
    <cellStyle name="40% - Акцент4 2 2 7 2 4 2" xfId="43221"/>
    <cellStyle name="40% - Акцент4 2 2 7 2 5" xfId="43222"/>
    <cellStyle name="40% - Акцент4 2 2 7 2 6" xfId="43223"/>
    <cellStyle name="40% - Акцент4 2 2 7 2 7" xfId="43224"/>
    <cellStyle name="40% - Акцент4 2 2 7 2 8" xfId="43225"/>
    <cellStyle name="40% - Акцент4 2 2 7 2 9" xfId="43226"/>
    <cellStyle name="40% - Акцент4 2 2 7 3" xfId="43227"/>
    <cellStyle name="40% - Акцент4 2 2 7 3 10" xfId="43228"/>
    <cellStyle name="40% - Акцент4 2 2 7 3 2" xfId="43229"/>
    <cellStyle name="40% - Акцент4 2 2 7 3 2 2" xfId="43230"/>
    <cellStyle name="40% - Акцент4 2 2 7 3 2 2 2" xfId="43231"/>
    <cellStyle name="40% - Акцент4 2 2 7 3 2 2 2 2" xfId="43232"/>
    <cellStyle name="40% - Акцент4 2 2 7 3 2 2 3" xfId="43233"/>
    <cellStyle name="40% - Акцент4 2 2 7 3 2 2 4" xfId="43234"/>
    <cellStyle name="40% - Акцент4 2 2 7 3 2 2 5" xfId="43235"/>
    <cellStyle name="40% - Акцент4 2 2 7 3 2 2 6" xfId="43236"/>
    <cellStyle name="40% - Акцент4 2 2 7 3 2 2 7" xfId="43237"/>
    <cellStyle name="40% - Акцент4 2 2 7 3 2 3" xfId="43238"/>
    <cellStyle name="40% - Акцент4 2 2 7 3 2 3 2" xfId="43239"/>
    <cellStyle name="40% - Акцент4 2 2 7 3 2 4" xfId="43240"/>
    <cellStyle name="40% - Акцент4 2 2 7 3 2 5" xfId="43241"/>
    <cellStyle name="40% - Акцент4 2 2 7 3 2 6" xfId="43242"/>
    <cellStyle name="40% - Акцент4 2 2 7 3 2 7" xfId="43243"/>
    <cellStyle name="40% - Акцент4 2 2 7 3 2 8" xfId="43244"/>
    <cellStyle name="40% - Акцент4 2 2 7 3 2 9" xfId="43245"/>
    <cellStyle name="40% - Акцент4 2 2 7 3 3" xfId="43246"/>
    <cellStyle name="40% - Акцент4 2 2 7 3 3 2" xfId="43247"/>
    <cellStyle name="40% - Акцент4 2 2 7 3 3 2 2" xfId="43248"/>
    <cellStyle name="40% - Акцент4 2 2 7 3 3 3" xfId="43249"/>
    <cellStyle name="40% - Акцент4 2 2 7 3 3 4" xfId="43250"/>
    <cellStyle name="40% - Акцент4 2 2 7 3 3 5" xfId="43251"/>
    <cellStyle name="40% - Акцент4 2 2 7 3 3 6" xfId="43252"/>
    <cellStyle name="40% - Акцент4 2 2 7 3 3 7" xfId="43253"/>
    <cellStyle name="40% - Акцент4 2 2 7 3 4" xfId="43254"/>
    <cellStyle name="40% - Акцент4 2 2 7 3 4 2" xfId="43255"/>
    <cellStyle name="40% - Акцент4 2 2 7 3 5" xfId="43256"/>
    <cellStyle name="40% - Акцент4 2 2 7 3 6" xfId="43257"/>
    <cellStyle name="40% - Акцент4 2 2 7 3 7" xfId="43258"/>
    <cellStyle name="40% - Акцент4 2 2 7 3 8" xfId="43259"/>
    <cellStyle name="40% - Акцент4 2 2 7 3 9" xfId="43260"/>
    <cellStyle name="40% - Акцент4 2 2 7 4" xfId="43261"/>
    <cellStyle name="40% - Акцент4 2 2 7 4 2" xfId="43262"/>
    <cellStyle name="40% - Акцент4 2 2 7 4 2 2" xfId="43263"/>
    <cellStyle name="40% - Акцент4 2 2 7 4 2 2 2" xfId="43264"/>
    <cellStyle name="40% - Акцент4 2 2 7 4 2 3" xfId="43265"/>
    <cellStyle name="40% - Акцент4 2 2 7 4 2 4" xfId="43266"/>
    <cellStyle name="40% - Акцент4 2 2 7 4 2 5" xfId="43267"/>
    <cellStyle name="40% - Акцент4 2 2 7 4 2 6" xfId="43268"/>
    <cellStyle name="40% - Акцент4 2 2 7 4 2 7" xfId="43269"/>
    <cellStyle name="40% - Акцент4 2 2 7 4 3" xfId="43270"/>
    <cellStyle name="40% - Акцент4 2 2 7 4 3 2" xfId="43271"/>
    <cellStyle name="40% - Акцент4 2 2 7 4 4" xfId="43272"/>
    <cellStyle name="40% - Акцент4 2 2 7 4 5" xfId="43273"/>
    <cellStyle name="40% - Акцент4 2 2 7 4 6" xfId="43274"/>
    <cellStyle name="40% - Акцент4 2 2 7 4 7" xfId="43275"/>
    <cellStyle name="40% - Акцент4 2 2 7 4 8" xfId="43276"/>
    <cellStyle name="40% - Акцент4 2 2 7 4 9" xfId="43277"/>
    <cellStyle name="40% - Акцент4 2 2 7 5" xfId="43278"/>
    <cellStyle name="40% - Акцент4 2 2 7 5 2" xfId="43279"/>
    <cellStyle name="40% - Акцент4 2 2 7 5 2 2" xfId="43280"/>
    <cellStyle name="40% - Акцент4 2 2 7 5 2 2 2" xfId="43281"/>
    <cellStyle name="40% - Акцент4 2 2 7 5 2 3" xfId="43282"/>
    <cellStyle name="40% - Акцент4 2 2 7 5 2 4" xfId="43283"/>
    <cellStyle name="40% - Акцент4 2 2 7 5 2 5" xfId="43284"/>
    <cellStyle name="40% - Акцент4 2 2 7 5 2 6" xfId="43285"/>
    <cellStyle name="40% - Акцент4 2 2 7 5 2 7" xfId="43286"/>
    <cellStyle name="40% - Акцент4 2 2 7 5 3" xfId="43287"/>
    <cellStyle name="40% - Акцент4 2 2 7 5 3 2" xfId="43288"/>
    <cellStyle name="40% - Акцент4 2 2 7 5 4" xfId="43289"/>
    <cellStyle name="40% - Акцент4 2 2 7 5 5" xfId="43290"/>
    <cellStyle name="40% - Акцент4 2 2 7 5 6" xfId="43291"/>
    <cellStyle name="40% - Акцент4 2 2 7 5 7" xfId="43292"/>
    <cellStyle name="40% - Акцент4 2 2 7 5 8" xfId="43293"/>
    <cellStyle name="40% - Акцент4 2 2 7 5 9" xfId="43294"/>
    <cellStyle name="40% - Акцент4 2 2 7 6" xfId="43295"/>
    <cellStyle name="40% - Акцент4 2 2 7 6 2" xfId="43296"/>
    <cellStyle name="40% - Акцент4 2 2 7 6 2 2" xfId="43297"/>
    <cellStyle name="40% - Акцент4 2 2 7 6 3" xfId="43298"/>
    <cellStyle name="40% - Акцент4 2 2 7 6 4" xfId="43299"/>
    <cellStyle name="40% - Акцент4 2 2 7 6 5" xfId="43300"/>
    <cellStyle name="40% - Акцент4 2 2 7 6 6" xfId="43301"/>
    <cellStyle name="40% - Акцент4 2 2 7 6 7" xfId="43302"/>
    <cellStyle name="40% - Акцент4 2 2 7 7" xfId="43303"/>
    <cellStyle name="40% - Акцент4 2 2 7 7 2" xfId="43304"/>
    <cellStyle name="40% - Акцент4 2 2 7 8" xfId="43305"/>
    <cellStyle name="40% - Акцент4 2 2 7 9" xfId="43306"/>
    <cellStyle name="40% - Акцент4 2 2 8" xfId="43307"/>
    <cellStyle name="40% - Акцент4 2 2 8 10" xfId="43308"/>
    <cellStyle name="40% - Акцент4 2 2 8 2" xfId="43309"/>
    <cellStyle name="40% - Акцент4 2 2 8 2 2" xfId="43310"/>
    <cellStyle name="40% - Акцент4 2 2 8 2 2 2" xfId="43311"/>
    <cellStyle name="40% - Акцент4 2 2 8 2 2 2 2" xfId="43312"/>
    <cellStyle name="40% - Акцент4 2 2 8 2 2 3" xfId="43313"/>
    <cellStyle name="40% - Акцент4 2 2 8 2 2 4" xfId="43314"/>
    <cellStyle name="40% - Акцент4 2 2 8 2 2 5" xfId="43315"/>
    <cellStyle name="40% - Акцент4 2 2 8 2 2 6" xfId="43316"/>
    <cellStyle name="40% - Акцент4 2 2 8 2 2 7" xfId="43317"/>
    <cellStyle name="40% - Акцент4 2 2 8 2 3" xfId="43318"/>
    <cellStyle name="40% - Акцент4 2 2 8 2 3 2" xfId="43319"/>
    <cellStyle name="40% - Акцент4 2 2 8 2 4" xfId="43320"/>
    <cellStyle name="40% - Акцент4 2 2 8 2 5" xfId="43321"/>
    <cellStyle name="40% - Акцент4 2 2 8 2 6" xfId="43322"/>
    <cellStyle name="40% - Акцент4 2 2 8 2 7" xfId="43323"/>
    <cellStyle name="40% - Акцент4 2 2 8 2 8" xfId="43324"/>
    <cellStyle name="40% - Акцент4 2 2 8 2 9" xfId="43325"/>
    <cellStyle name="40% - Акцент4 2 2 8 3" xfId="43326"/>
    <cellStyle name="40% - Акцент4 2 2 8 3 2" xfId="43327"/>
    <cellStyle name="40% - Акцент4 2 2 8 3 2 2" xfId="43328"/>
    <cellStyle name="40% - Акцент4 2 2 8 3 3" xfId="43329"/>
    <cellStyle name="40% - Акцент4 2 2 8 3 4" xfId="43330"/>
    <cellStyle name="40% - Акцент4 2 2 8 3 5" xfId="43331"/>
    <cellStyle name="40% - Акцент4 2 2 8 3 6" xfId="43332"/>
    <cellStyle name="40% - Акцент4 2 2 8 3 7" xfId="43333"/>
    <cellStyle name="40% - Акцент4 2 2 8 4" xfId="43334"/>
    <cellStyle name="40% - Акцент4 2 2 8 4 2" xfId="43335"/>
    <cellStyle name="40% - Акцент4 2 2 8 5" xfId="43336"/>
    <cellStyle name="40% - Акцент4 2 2 8 6" xfId="43337"/>
    <cellStyle name="40% - Акцент4 2 2 8 7" xfId="43338"/>
    <cellStyle name="40% - Акцент4 2 2 8 8" xfId="43339"/>
    <cellStyle name="40% - Акцент4 2 2 8 9" xfId="43340"/>
    <cellStyle name="40% - Акцент4 2 2 9" xfId="43341"/>
    <cellStyle name="40% - Акцент4 2 2 9 10" xfId="43342"/>
    <cellStyle name="40% - Акцент4 2 2 9 2" xfId="43343"/>
    <cellStyle name="40% - Акцент4 2 2 9 2 2" xfId="43344"/>
    <cellStyle name="40% - Акцент4 2 2 9 2 2 2" xfId="43345"/>
    <cellStyle name="40% - Акцент4 2 2 9 2 2 2 2" xfId="43346"/>
    <cellStyle name="40% - Акцент4 2 2 9 2 2 3" xfId="43347"/>
    <cellStyle name="40% - Акцент4 2 2 9 2 2 4" xfId="43348"/>
    <cellStyle name="40% - Акцент4 2 2 9 2 2 5" xfId="43349"/>
    <cellStyle name="40% - Акцент4 2 2 9 2 2 6" xfId="43350"/>
    <cellStyle name="40% - Акцент4 2 2 9 2 2 7" xfId="43351"/>
    <cellStyle name="40% - Акцент4 2 2 9 2 3" xfId="43352"/>
    <cellStyle name="40% - Акцент4 2 2 9 2 3 2" xfId="43353"/>
    <cellStyle name="40% - Акцент4 2 2 9 2 4" xfId="43354"/>
    <cellStyle name="40% - Акцент4 2 2 9 2 5" xfId="43355"/>
    <cellStyle name="40% - Акцент4 2 2 9 2 6" xfId="43356"/>
    <cellStyle name="40% - Акцент4 2 2 9 2 7" xfId="43357"/>
    <cellStyle name="40% - Акцент4 2 2 9 2 8" xfId="43358"/>
    <cellStyle name="40% - Акцент4 2 2 9 2 9" xfId="43359"/>
    <cellStyle name="40% - Акцент4 2 2 9 3" xfId="43360"/>
    <cellStyle name="40% - Акцент4 2 2 9 3 2" xfId="43361"/>
    <cellStyle name="40% - Акцент4 2 2 9 3 2 2" xfId="43362"/>
    <cellStyle name="40% - Акцент4 2 2 9 3 3" xfId="43363"/>
    <cellStyle name="40% - Акцент4 2 2 9 3 4" xfId="43364"/>
    <cellStyle name="40% - Акцент4 2 2 9 3 5" xfId="43365"/>
    <cellStyle name="40% - Акцент4 2 2 9 3 6" xfId="43366"/>
    <cellStyle name="40% - Акцент4 2 2 9 3 7" xfId="43367"/>
    <cellStyle name="40% - Акцент4 2 2 9 4" xfId="43368"/>
    <cellStyle name="40% - Акцент4 2 2 9 4 2" xfId="43369"/>
    <cellStyle name="40% - Акцент4 2 2 9 5" xfId="43370"/>
    <cellStyle name="40% - Акцент4 2 2 9 6" xfId="43371"/>
    <cellStyle name="40% - Акцент4 2 2 9 7" xfId="43372"/>
    <cellStyle name="40% - Акцент4 2 2 9 8" xfId="43373"/>
    <cellStyle name="40% - Акцент4 2 2 9 9" xfId="43374"/>
    <cellStyle name="40% - Акцент4 2 20" xfId="43375"/>
    <cellStyle name="40% - Акцент4 2 21" xfId="43376"/>
    <cellStyle name="40% - Акцент4 2 22" xfId="43377"/>
    <cellStyle name="40% - Акцент4 2 23" xfId="43378"/>
    <cellStyle name="40% - Акцент4 2 3" xfId="43379"/>
    <cellStyle name="40% - Акцент4 2 3 10" xfId="43380"/>
    <cellStyle name="40% - Акцент4 2 3 10 2" xfId="43381"/>
    <cellStyle name="40% - Акцент4 2 3 10 2 2" xfId="43382"/>
    <cellStyle name="40% - Акцент4 2 3 10 2 2 2" xfId="43383"/>
    <cellStyle name="40% - Акцент4 2 3 10 2 3" xfId="43384"/>
    <cellStyle name="40% - Акцент4 2 3 10 2 4" xfId="43385"/>
    <cellStyle name="40% - Акцент4 2 3 10 2 5" xfId="43386"/>
    <cellStyle name="40% - Акцент4 2 3 10 2 6" xfId="43387"/>
    <cellStyle name="40% - Акцент4 2 3 10 2 7" xfId="43388"/>
    <cellStyle name="40% - Акцент4 2 3 10 3" xfId="43389"/>
    <cellStyle name="40% - Акцент4 2 3 10 3 2" xfId="43390"/>
    <cellStyle name="40% - Акцент4 2 3 10 4" xfId="43391"/>
    <cellStyle name="40% - Акцент4 2 3 10 5" xfId="43392"/>
    <cellStyle name="40% - Акцент4 2 3 10 6" xfId="43393"/>
    <cellStyle name="40% - Акцент4 2 3 10 7" xfId="43394"/>
    <cellStyle name="40% - Акцент4 2 3 10 8" xfId="43395"/>
    <cellStyle name="40% - Акцент4 2 3 10 9" xfId="43396"/>
    <cellStyle name="40% - Акцент4 2 3 11" xfId="43397"/>
    <cellStyle name="40% - Акцент4 2 3 11 2" xfId="43398"/>
    <cellStyle name="40% - Акцент4 2 3 11 2 2" xfId="43399"/>
    <cellStyle name="40% - Акцент4 2 3 11 2 3" xfId="43400"/>
    <cellStyle name="40% - Акцент4 2 3 11 3" xfId="43401"/>
    <cellStyle name="40% - Акцент4 2 3 11 4" xfId="43402"/>
    <cellStyle name="40% - Акцент4 2 3 11 5" xfId="43403"/>
    <cellStyle name="40% - Акцент4 2 3 11 6" xfId="43404"/>
    <cellStyle name="40% - Акцент4 2 3 11 7" xfId="43405"/>
    <cellStyle name="40% - Акцент4 2 3 12" xfId="43406"/>
    <cellStyle name="40% - Акцент4 2 3 12 2" xfId="43407"/>
    <cellStyle name="40% - Акцент4 2 3 12 2 2" xfId="43408"/>
    <cellStyle name="40% - Акцент4 2 3 12 2 3" xfId="43409"/>
    <cellStyle name="40% - Акцент4 2 3 12 3" xfId="43410"/>
    <cellStyle name="40% - Акцент4 2 3 12 4" xfId="43411"/>
    <cellStyle name="40% - Акцент4 2 3 12 5" xfId="43412"/>
    <cellStyle name="40% - Акцент4 2 3 12 6" xfId="43413"/>
    <cellStyle name="40% - Акцент4 2 3 12 7" xfId="43414"/>
    <cellStyle name="40% - Акцент4 2 3 13" xfId="43415"/>
    <cellStyle name="40% - Акцент4 2 3 13 2" xfId="43416"/>
    <cellStyle name="40% - Акцент4 2 3 13 3" xfId="43417"/>
    <cellStyle name="40% - Акцент4 2 3 14" xfId="43418"/>
    <cellStyle name="40% - Акцент4 2 3 15" xfId="43419"/>
    <cellStyle name="40% - Акцент4 2 3 16" xfId="43420"/>
    <cellStyle name="40% - Акцент4 2 3 17" xfId="43421"/>
    <cellStyle name="40% - Акцент4 2 3 18" xfId="43422"/>
    <cellStyle name="40% - Акцент4 2 3 19" xfId="43423"/>
    <cellStyle name="40% - Акцент4 2 3 2" xfId="43424"/>
    <cellStyle name="40% - Акцент4 2 3 2 10" xfId="43425"/>
    <cellStyle name="40% - Акцент4 2 3 2 11" xfId="43426"/>
    <cellStyle name="40% - Акцент4 2 3 2 12" xfId="43427"/>
    <cellStyle name="40% - Акцент4 2 3 2 13" xfId="43428"/>
    <cellStyle name="40% - Акцент4 2 3 2 14" xfId="43429"/>
    <cellStyle name="40% - Акцент4 2 3 2 15" xfId="43430"/>
    <cellStyle name="40% - Акцент4 2 3 2 2" xfId="43431"/>
    <cellStyle name="40% - Акцент4 2 3 2 2 10" xfId="43432"/>
    <cellStyle name="40% - Акцент4 2 3 2 2 2" xfId="43433"/>
    <cellStyle name="40% - Акцент4 2 3 2 2 2 2" xfId="43434"/>
    <cellStyle name="40% - Акцент4 2 3 2 2 2 2 2" xfId="43435"/>
    <cellStyle name="40% - Акцент4 2 3 2 2 2 2 2 2" xfId="43436"/>
    <cellStyle name="40% - Акцент4 2 3 2 2 2 2 3" xfId="43437"/>
    <cellStyle name="40% - Акцент4 2 3 2 2 2 2 4" xfId="43438"/>
    <cellStyle name="40% - Акцент4 2 3 2 2 2 2 5" xfId="43439"/>
    <cellStyle name="40% - Акцент4 2 3 2 2 2 2 6" xfId="43440"/>
    <cellStyle name="40% - Акцент4 2 3 2 2 2 2 7" xfId="43441"/>
    <cellStyle name="40% - Акцент4 2 3 2 2 2 3" xfId="43442"/>
    <cellStyle name="40% - Акцент4 2 3 2 2 2 3 2" xfId="43443"/>
    <cellStyle name="40% - Акцент4 2 3 2 2 2 4" xfId="43444"/>
    <cellStyle name="40% - Акцент4 2 3 2 2 2 5" xfId="43445"/>
    <cellStyle name="40% - Акцент4 2 3 2 2 2 6" xfId="43446"/>
    <cellStyle name="40% - Акцент4 2 3 2 2 2 7" xfId="43447"/>
    <cellStyle name="40% - Акцент4 2 3 2 2 2 8" xfId="43448"/>
    <cellStyle name="40% - Акцент4 2 3 2 2 2 9" xfId="43449"/>
    <cellStyle name="40% - Акцент4 2 3 2 2 3" xfId="43450"/>
    <cellStyle name="40% - Акцент4 2 3 2 2 3 2" xfId="43451"/>
    <cellStyle name="40% - Акцент4 2 3 2 2 3 2 2" xfId="43452"/>
    <cellStyle name="40% - Акцент4 2 3 2 2 3 3" xfId="43453"/>
    <cellStyle name="40% - Акцент4 2 3 2 2 3 4" xfId="43454"/>
    <cellStyle name="40% - Акцент4 2 3 2 2 3 5" xfId="43455"/>
    <cellStyle name="40% - Акцент4 2 3 2 2 3 6" xfId="43456"/>
    <cellStyle name="40% - Акцент4 2 3 2 2 3 7" xfId="43457"/>
    <cellStyle name="40% - Акцент4 2 3 2 2 4" xfId="43458"/>
    <cellStyle name="40% - Акцент4 2 3 2 2 4 2" xfId="43459"/>
    <cellStyle name="40% - Акцент4 2 3 2 2 5" xfId="43460"/>
    <cellStyle name="40% - Акцент4 2 3 2 2 6" xfId="43461"/>
    <cellStyle name="40% - Акцент4 2 3 2 2 7" xfId="43462"/>
    <cellStyle name="40% - Акцент4 2 3 2 2 8" xfId="43463"/>
    <cellStyle name="40% - Акцент4 2 3 2 2 9" xfId="43464"/>
    <cellStyle name="40% - Акцент4 2 3 2 3" xfId="43465"/>
    <cellStyle name="40% - Акцент4 2 3 2 3 10" xfId="43466"/>
    <cellStyle name="40% - Акцент4 2 3 2 3 2" xfId="43467"/>
    <cellStyle name="40% - Акцент4 2 3 2 3 2 2" xfId="43468"/>
    <cellStyle name="40% - Акцент4 2 3 2 3 2 2 2" xfId="43469"/>
    <cellStyle name="40% - Акцент4 2 3 2 3 2 2 2 2" xfId="43470"/>
    <cellStyle name="40% - Акцент4 2 3 2 3 2 2 3" xfId="43471"/>
    <cellStyle name="40% - Акцент4 2 3 2 3 2 2 4" xfId="43472"/>
    <cellStyle name="40% - Акцент4 2 3 2 3 2 2 5" xfId="43473"/>
    <cellStyle name="40% - Акцент4 2 3 2 3 2 2 6" xfId="43474"/>
    <cellStyle name="40% - Акцент4 2 3 2 3 2 2 7" xfId="43475"/>
    <cellStyle name="40% - Акцент4 2 3 2 3 2 3" xfId="43476"/>
    <cellStyle name="40% - Акцент4 2 3 2 3 2 3 2" xfId="43477"/>
    <cellStyle name="40% - Акцент4 2 3 2 3 2 4" xfId="43478"/>
    <cellStyle name="40% - Акцент4 2 3 2 3 2 5" xfId="43479"/>
    <cellStyle name="40% - Акцент4 2 3 2 3 2 6" xfId="43480"/>
    <cellStyle name="40% - Акцент4 2 3 2 3 2 7" xfId="43481"/>
    <cellStyle name="40% - Акцент4 2 3 2 3 2 8" xfId="43482"/>
    <cellStyle name="40% - Акцент4 2 3 2 3 2 9" xfId="43483"/>
    <cellStyle name="40% - Акцент4 2 3 2 3 3" xfId="43484"/>
    <cellStyle name="40% - Акцент4 2 3 2 3 3 2" xfId="43485"/>
    <cellStyle name="40% - Акцент4 2 3 2 3 3 2 2" xfId="43486"/>
    <cellStyle name="40% - Акцент4 2 3 2 3 3 3" xfId="43487"/>
    <cellStyle name="40% - Акцент4 2 3 2 3 3 4" xfId="43488"/>
    <cellStyle name="40% - Акцент4 2 3 2 3 3 5" xfId="43489"/>
    <cellStyle name="40% - Акцент4 2 3 2 3 3 6" xfId="43490"/>
    <cellStyle name="40% - Акцент4 2 3 2 3 3 7" xfId="43491"/>
    <cellStyle name="40% - Акцент4 2 3 2 3 4" xfId="43492"/>
    <cellStyle name="40% - Акцент4 2 3 2 3 4 2" xfId="43493"/>
    <cellStyle name="40% - Акцент4 2 3 2 3 5" xfId="43494"/>
    <cellStyle name="40% - Акцент4 2 3 2 3 6" xfId="43495"/>
    <cellStyle name="40% - Акцент4 2 3 2 3 7" xfId="43496"/>
    <cellStyle name="40% - Акцент4 2 3 2 3 8" xfId="43497"/>
    <cellStyle name="40% - Акцент4 2 3 2 3 9" xfId="43498"/>
    <cellStyle name="40% - Акцент4 2 3 2 4" xfId="43499"/>
    <cellStyle name="40% - Акцент4 2 3 2 4 10" xfId="43500"/>
    <cellStyle name="40% - Акцент4 2 3 2 4 2" xfId="43501"/>
    <cellStyle name="40% - Акцент4 2 3 2 4 2 2" xfId="43502"/>
    <cellStyle name="40% - Акцент4 2 3 2 4 2 2 2" xfId="43503"/>
    <cellStyle name="40% - Акцент4 2 3 2 4 2 2 2 2" xfId="43504"/>
    <cellStyle name="40% - Акцент4 2 3 2 4 2 2 3" xfId="43505"/>
    <cellStyle name="40% - Акцент4 2 3 2 4 2 2 4" xfId="43506"/>
    <cellStyle name="40% - Акцент4 2 3 2 4 2 2 5" xfId="43507"/>
    <cellStyle name="40% - Акцент4 2 3 2 4 2 2 6" xfId="43508"/>
    <cellStyle name="40% - Акцент4 2 3 2 4 2 2 7" xfId="43509"/>
    <cellStyle name="40% - Акцент4 2 3 2 4 2 3" xfId="43510"/>
    <cellStyle name="40% - Акцент4 2 3 2 4 2 3 2" xfId="43511"/>
    <cellStyle name="40% - Акцент4 2 3 2 4 2 4" xfId="43512"/>
    <cellStyle name="40% - Акцент4 2 3 2 4 2 5" xfId="43513"/>
    <cellStyle name="40% - Акцент4 2 3 2 4 2 6" xfId="43514"/>
    <cellStyle name="40% - Акцент4 2 3 2 4 2 7" xfId="43515"/>
    <cellStyle name="40% - Акцент4 2 3 2 4 2 8" xfId="43516"/>
    <cellStyle name="40% - Акцент4 2 3 2 4 2 9" xfId="43517"/>
    <cellStyle name="40% - Акцент4 2 3 2 4 3" xfId="43518"/>
    <cellStyle name="40% - Акцент4 2 3 2 4 3 2" xfId="43519"/>
    <cellStyle name="40% - Акцент4 2 3 2 4 3 2 2" xfId="43520"/>
    <cellStyle name="40% - Акцент4 2 3 2 4 3 3" xfId="43521"/>
    <cellStyle name="40% - Акцент4 2 3 2 4 3 4" xfId="43522"/>
    <cellStyle name="40% - Акцент4 2 3 2 4 3 5" xfId="43523"/>
    <cellStyle name="40% - Акцент4 2 3 2 4 3 6" xfId="43524"/>
    <cellStyle name="40% - Акцент4 2 3 2 4 3 7" xfId="43525"/>
    <cellStyle name="40% - Акцент4 2 3 2 4 4" xfId="43526"/>
    <cellStyle name="40% - Акцент4 2 3 2 4 4 2" xfId="43527"/>
    <cellStyle name="40% - Акцент4 2 3 2 4 5" xfId="43528"/>
    <cellStyle name="40% - Акцент4 2 3 2 4 6" xfId="43529"/>
    <cellStyle name="40% - Акцент4 2 3 2 4 7" xfId="43530"/>
    <cellStyle name="40% - Акцент4 2 3 2 4 8" xfId="43531"/>
    <cellStyle name="40% - Акцент4 2 3 2 4 9" xfId="43532"/>
    <cellStyle name="40% - Акцент4 2 3 2 5" xfId="43533"/>
    <cellStyle name="40% - Акцент4 2 3 2 5 2" xfId="43534"/>
    <cellStyle name="40% - Акцент4 2 3 2 5 2 2" xfId="43535"/>
    <cellStyle name="40% - Акцент4 2 3 2 5 2 2 2" xfId="43536"/>
    <cellStyle name="40% - Акцент4 2 3 2 5 2 3" xfId="43537"/>
    <cellStyle name="40% - Акцент4 2 3 2 5 2 4" xfId="43538"/>
    <cellStyle name="40% - Акцент4 2 3 2 5 2 5" xfId="43539"/>
    <cellStyle name="40% - Акцент4 2 3 2 5 2 6" xfId="43540"/>
    <cellStyle name="40% - Акцент4 2 3 2 5 2 7" xfId="43541"/>
    <cellStyle name="40% - Акцент4 2 3 2 5 3" xfId="43542"/>
    <cellStyle name="40% - Акцент4 2 3 2 5 3 2" xfId="43543"/>
    <cellStyle name="40% - Акцент4 2 3 2 5 4" xfId="43544"/>
    <cellStyle name="40% - Акцент4 2 3 2 5 5" xfId="43545"/>
    <cellStyle name="40% - Акцент4 2 3 2 5 6" xfId="43546"/>
    <cellStyle name="40% - Акцент4 2 3 2 5 7" xfId="43547"/>
    <cellStyle name="40% - Акцент4 2 3 2 5 8" xfId="43548"/>
    <cellStyle name="40% - Акцент4 2 3 2 5 9" xfId="43549"/>
    <cellStyle name="40% - Акцент4 2 3 2 6" xfId="43550"/>
    <cellStyle name="40% - Акцент4 2 3 2 6 2" xfId="43551"/>
    <cellStyle name="40% - Акцент4 2 3 2 6 2 2" xfId="43552"/>
    <cellStyle name="40% - Акцент4 2 3 2 6 2 2 2" xfId="43553"/>
    <cellStyle name="40% - Акцент4 2 3 2 6 2 3" xfId="43554"/>
    <cellStyle name="40% - Акцент4 2 3 2 6 2 4" xfId="43555"/>
    <cellStyle name="40% - Акцент4 2 3 2 6 2 5" xfId="43556"/>
    <cellStyle name="40% - Акцент4 2 3 2 6 2 6" xfId="43557"/>
    <cellStyle name="40% - Акцент4 2 3 2 6 2 7" xfId="43558"/>
    <cellStyle name="40% - Акцент4 2 3 2 6 3" xfId="43559"/>
    <cellStyle name="40% - Акцент4 2 3 2 6 3 2" xfId="43560"/>
    <cellStyle name="40% - Акцент4 2 3 2 6 4" xfId="43561"/>
    <cellStyle name="40% - Акцент4 2 3 2 6 5" xfId="43562"/>
    <cellStyle name="40% - Акцент4 2 3 2 6 6" xfId="43563"/>
    <cellStyle name="40% - Акцент4 2 3 2 6 7" xfId="43564"/>
    <cellStyle name="40% - Акцент4 2 3 2 6 8" xfId="43565"/>
    <cellStyle name="40% - Акцент4 2 3 2 6 9" xfId="43566"/>
    <cellStyle name="40% - Акцент4 2 3 2 7" xfId="43567"/>
    <cellStyle name="40% - Акцент4 2 3 2 7 2" xfId="43568"/>
    <cellStyle name="40% - Акцент4 2 3 2 7 2 2" xfId="43569"/>
    <cellStyle name="40% - Акцент4 2 3 2 7 2 3" xfId="43570"/>
    <cellStyle name="40% - Акцент4 2 3 2 7 3" xfId="43571"/>
    <cellStyle name="40% - Акцент4 2 3 2 7 4" xfId="43572"/>
    <cellStyle name="40% - Акцент4 2 3 2 7 5" xfId="43573"/>
    <cellStyle name="40% - Акцент4 2 3 2 7 6" xfId="43574"/>
    <cellStyle name="40% - Акцент4 2 3 2 7 7" xfId="43575"/>
    <cellStyle name="40% - Акцент4 2 3 2 8" xfId="43576"/>
    <cellStyle name="40% - Акцент4 2 3 2 8 2" xfId="43577"/>
    <cellStyle name="40% - Акцент4 2 3 2 8 2 2" xfId="43578"/>
    <cellStyle name="40% - Акцент4 2 3 2 8 2 3" xfId="43579"/>
    <cellStyle name="40% - Акцент4 2 3 2 8 3" xfId="43580"/>
    <cellStyle name="40% - Акцент4 2 3 2 8 4" xfId="43581"/>
    <cellStyle name="40% - Акцент4 2 3 2 8 5" xfId="43582"/>
    <cellStyle name="40% - Акцент4 2 3 2 8 6" xfId="43583"/>
    <cellStyle name="40% - Акцент4 2 3 2 8 7" xfId="43584"/>
    <cellStyle name="40% - Акцент4 2 3 2 9" xfId="43585"/>
    <cellStyle name="40% - Акцент4 2 3 2 9 2" xfId="43586"/>
    <cellStyle name="40% - Акцент4 2 3 2 9 3" xfId="43587"/>
    <cellStyle name="40% - Акцент4 2 3 3" xfId="43588"/>
    <cellStyle name="40% - Акцент4 2 3 3 10" xfId="43589"/>
    <cellStyle name="40% - Акцент4 2 3 3 11" xfId="43590"/>
    <cellStyle name="40% - Акцент4 2 3 3 12" xfId="43591"/>
    <cellStyle name="40% - Акцент4 2 3 3 13" xfId="43592"/>
    <cellStyle name="40% - Акцент4 2 3 3 2" xfId="43593"/>
    <cellStyle name="40% - Акцент4 2 3 3 2 10" xfId="43594"/>
    <cellStyle name="40% - Акцент4 2 3 3 2 2" xfId="43595"/>
    <cellStyle name="40% - Акцент4 2 3 3 2 2 2" xfId="43596"/>
    <cellStyle name="40% - Акцент4 2 3 3 2 2 2 2" xfId="43597"/>
    <cellStyle name="40% - Акцент4 2 3 3 2 2 2 2 2" xfId="43598"/>
    <cellStyle name="40% - Акцент4 2 3 3 2 2 2 3" xfId="43599"/>
    <cellStyle name="40% - Акцент4 2 3 3 2 2 2 4" xfId="43600"/>
    <cellStyle name="40% - Акцент4 2 3 3 2 2 2 5" xfId="43601"/>
    <cellStyle name="40% - Акцент4 2 3 3 2 2 2 6" xfId="43602"/>
    <cellStyle name="40% - Акцент4 2 3 3 2 2 2 7" xfId="43603"/>
    <cellStyle name="40% - Акцент4 2 3 3 2 2 3" xfId="43604"/>
    <cellStyle name="40% - Акцент4 2 3 3 2 2 3 2" xfId="43605"/>
    <cellStyle name="40% - Акцент4 2 3 3 2 2 4" xfId="43606"/>
    <cellStyle name="40% - Акцент4 2 3 3 2 2 5" xfId="43607"/>
    <cellStyle name="40% - Акцент4 2 3 3 2 2 6" xfId="43608"/>
    <cellStyle name="40% - Акцент4 2 3 3 2 2 7" xfId="43609"/>
    <cellStyle name="40% - Акцент4 2 3 3 2 2 8" xfId="43610"/>
    <cellStyle name="40% - Акцент4 2 3 3 2 2 9" xfId="43611"/>
    <cellStyle name="40% - Акцент4 2 3 3 2 3" xfId="43612"/>
    <cellStyle name="40% - Акцент4 2 3 3 2 3 2" xfId="43613"/>
    <cellStyle name="40% - Акцент4 2 3 3 2 3 2 2" xfId="43614"/>
    <cellStyle name="40% - Акцент4 2 3 3 2 3 3" xfId="43615"/>
    <cellStyle name="40% - Акцент4 2 3 3 2 3 4" xfId="43616"/>
    <cellStyle name="40% - Акцент4 2 3 3 2 3 5" xfId="43617"/>
    <cellStyle name="40% - Акцент4 2 3 3 2 3 6" xfId="43618"/>
    <cellStyle name="40% - Акцент4 2 3 3 2 3 7" xfId="43619"/>
    <cellStyle name="40% - Акцент4 2 3 3 2 4" xfId="43620"/>
    <cellStyle name="40% - Акцент4 2 3 3 2 4 2" xfId="43621"/>
    <cellStyle name="40% - Акцент4 2 3 3 2 5" xfId="43622"/>
    <cellStyle name="40% - Акцент4 2 3 3 2 6" xfId="43623"/>
    <cellStyle name="40% - Акцент4 2 3 3 2 7" xfId="43624"/>
    <cellStyle name="40% - Акцент4 2 3 3 2 8" xfId="43625"/>
    <cellStyle name="40% - Акцент4 2 3 3 2 9" xfId="43626"/>
    <cellStyle name="40% - Акцент4 2 3 3 3" xfId="43627"/>
    <cellStyle name="40% - Акцент4 2 3 3 3 10" xfId="43628"/>
    <cellStyle name="40% - Акцент4 2 3 3 3 2" xfId="43629"/>
    <cellStyle name="40% - Акцент4 2 3 3 3 2 2" xfId="43630"/>
    <cellStyle name="40% - Акцент4 2 3 3 3 2 2 2" xfId="43631"/>
    <cellStyle name="40% - Акцент4 2 3 3 3 2 2 2 2" xfId="43632"/>
    <cellStyle name="40% - Акцент4 2 3 3 3 2 2 3" xfId="43633"/>
    <cellStyle name="40% - Акцент4 2 3 3 3 2 2 4" xfId="43634"/>
    <cellStyle name="40% - Акцент4 2 3 3 3 2 2 5" xfId="43635"/>
    <cellStyle name="40% - Акцент4 2 3 3 3 2 2 6" xfId="43636"/>
    <cellStyle name="40% - Акцент4 2 3 3 3 2 2 7" xfId="43637"/>
    <cellStyle name="40% - Акцент4 2 3 3 3 2 3" xfId="43638"/>
    <cellStyle name="40% - Акцент4 2 3 3 3 2 3 2" xfId="43639"/>
    <cellStyle name="40% - Акцент4 2 3 3 3 2 4" xfId="43640"/>
    <cellStyle name="40% - Акцент4 2 3 3 3 2 5" xfId="43641"/>
    <cellStyle name="40% - Акцент4 2 3 3 3 2 6" xfId="43642"/>
    <cellStyle name="40% - Акцент4 2 3 3 3 2 7" xfId="43643"/>
    <cellStyle name="40% - Акцент4 2 3 3 3 2 8" xfId="43644"/>
    <cellStyle name="40% - Акцент4 2 3 3 3 2 9" xfId="43645"/>
    <cellStyle name="40% - Акцент4 2 3 3 3 3" xfId="43646"/>
    <cellStyle name="40% - Акцент4 2 3 3 3 3 2" xfId="43647"/>
    <cellStyle name="40% - Акцент4 2 3 3 3 3 2 2" xfId="43648"/>
    <cellStyle name="40% - Акцент4 2 3 3 3 3 3" xfId="43649"/>
    <cellStyle name="40% - Акцент4 2 3 3 3 3 4" xfId="43650"/>
    <cellStyle name="40% - Акцент4 2 3 3 3 3 5" xfId="43651"/>
    <cellStyle name="40% - Акцент4 2 3 3 3 3 6" xfId="43652"/>
    <cellStyle name="40% - Акцент4 2 3 3 3 3 7" xfId="43653"/>
    <cellStyle name="40% - Акцент4 2 3 3 3 4" xfId="43654"/>
    <cellStyle name="40% - Акцент4 2 3 3 3 4 2" xfId="43655"/>
    <cellStyle name="40% - Акцент4 2 3 3 3 5" xfId="43656"/>
    <cellStyle name="40% - Акцент4 2 3 3 3 6" xfId="43657"/>
    <cellStyle name="40% - Акцент4 2 3 3 3 7" xfId="43658"/>
    <cellStyle name="40% - Акцент4 2 3 3 3 8" xfId="43659"/>
    <cellStyle name="40% - Акцент4 2 3 3 3 9" xfId="43660"/>
    <cellStyle name="40% - Акцент4 2 3 3 4" xfId="43661"/>
    <cellStyle name="40% - Акцент4 2 3 3 4 2" xfId="43662"/>
    <cellStyle name="40% - Акцент4 2 3 3 4 2 2" xfId="43663"/>
    <cellStyle name="40% - Акцент4 2 3 3 4 2 2 2" xfId="43664"/>
    <cellStyle name="40% - Акцент4 2 3 3 4 2 3" xfId="43665"/>
    <cellStyle name="40% - Акцент4 2 3 3 4 2 4" xfId="43666"/>
    <cellStyle name="40% - Акцент4 2 3 3 4 2 5" xfId="43667"/>
    <cellStyle name="40% - Акцент4 2 3 3 4 2 6" xfId="43668"/>
    <cellStyle name="40% - Акцент4 2 3 3 4 2 7" xfId="43669"/>
    <cellStyle name="40% - Акцент4 2 3 3 4 3" xfId="43670"/>
    <cellStyle name="40% - Акцент4 2 3 3 4 3 2" xfId="43671"/>
    <cellStyle name="40% - Акцент4 2 3 3 4 4" xfId="43672"/>
    <cellStyle name="40% - Акцент4 2 3 3 4 5" xfId="43673"/>
    <cellStyle name="40% - Акцент4 2 3 3 4 6" xfId="43674"/>
    <cellStyle name="40% - Акцент4 2 3 3 4 7" xfId="43675"/>
    <cellStyle name="40% - Акцент4 2 3 3 4 8" xfId="43676"/>
    <cellStyle name="40% - Акцент4 2 3 3 4 9" xfId="43677"/>
    <cellStyle name="40% - Акцент4 2 3 3 5" xfId="43678"/>
    <cellStyle name="40% - Акцент4 2 3 3 5 2" xfId="43679"/>
    <cellStyle name="40% - Акцент4 2 3 3 5 2 2" xfId="43680"/>
    <cellStyle name="40% - Акцент4 2 3 3 5 2 2 2" xfId="43681"/>
    <cellStyle name="40% - Акцент4 2 3 3 5 2 3" xfId="43682"/>
    <cellStyle name="40% - Акцент4 2 3 3 5 2 4" xfId="43683"/>
    <cellStyle name="40% - Акцент4 2 3 3 5 2 5" xfId="43684"/>
    <cellStyle name="40% - Акцент4 2 3 3 5 2 6" xfId="43685"/>
    <cellStyle name="40% - Акцент4 2 3 3 5 2 7" xfId="43686"/>
    <cellStyle name="40% - Акцент4 2 3 3 5 3" xfId="43687"/>
    <cellStyle name="40% - Акцент4 2 3 3 5 3 2" xfId="43688"/>
    <cellStyle name="40% - Акцент4 2 3 3 5 4" xfId="43689"/>
    <cellStyle name="40% - Акцент4 2 3 3 5 5" xfId="43690"/>
    <cellStyle name="40% - Акцент4 2 3 3 5 6" xfId="43691"/>
    <cellStyle name="40% - Акцент4 2 3 3 5 7" xfId="43692"/>
    <cellStyle name="40% - Акцент4 2 3 3 5 8" xfId="43693"/>
    <cellStyle name="40% - Акцент4 2 3 3 5 9" xfId="43694"/>
    <cellStyle name="40% - Акцент4 2 3 3 6" xfId="43695"/>
    <cellStyle name="40% - Акцент4 2 3 3 6 2" xfId="43696"/>
    <cellStyle name="40% - Акцент4 2 3 3 6 2 2" xfId="43697"/>
    <cellStyle name="40% - Акцент4 2 3 3 6 2 3" xfId="43698"/>
    <cellStyle name="40% - Акцент4 2 3 3 6 3" xfId="43699"/>
    <cellStyle name="40% - Акцент4 2 3 3 6 4" xfId="43700"/>
    <cellStyle name="40% - Акцент4 2 3 3 6 5" xfId="43701"/>
    <cellStyle name="40% - Акцент4 2 3 3 6 6" xfId="43702"/>
    <cellStyle name="40% - Акцент4 2 3 3 6 7" xfId="43703"/>
    <cellStyle name="40% - Акцент4 2 3 3 7" xfId="43704"/>
    <cellStyle name="40% - Акцент4 2 3 3 7 2" xfId="43705"/>
    <cellStyle name="40% - Акцент4 2 3 3 7 3" xfId="43706"/>
    <cellStyle name="40% - Акцент4 2 3 3 8" xfId="43707"/>
    <cellStyle name="40% - Акцент4 2 3 3 9" xfId="43708"/>
    <cellStyle name="40% - Акцент4 2 3 4" xfId="43709"/>
    <cellStyle name="40% - Акцент4 2 3 4 10" xfId="43710"/>
    <cellStyle name="40% - Акцент4 2 3 4 11" xfId="43711"/>
    <cellStyle name="40% - Акцент4 2 3 4 12" xfId="43712"/>
    <cellStyle name="40% - Акцент4 2 3 4 13" xfId="43713"/>
    <cellStyle name="40% - Акцент4 2 3 4 2" xfId="43714"/>
    <cellStyle name="40% - Акцент4 2 3 4 2 10" xfId="43715"/>
    <cellStyle name="40% - Акцент4 2 3 4 2 2" xfId="43716"/>
    <cellStyle name="40% - Акцент4 2 3 4 2 2 2" xfId="43717"/>
    <cellStyle name="40% - Акцент4 2 3 4 2 2 2 2" xfId="43718"/>
    <cellStyle name="40% - Акцент4 2 3 4 2 2 2 2 2" xfId="43719"/>
    <cellStyle name="40% - Акцент4 2 3 4 2 2 2 3" xfId="43720"/>
    <cellStyle name="40% - Акцент4 2 3 4 2 2 2 4" xfId="43721"/>
    <cellStyle name="40% - Акцент4 2 3 4 2 2 2 5" xfId="43722"/>
    <cellStyle name="40% - Акцент4 2 3 4 2 2 2 6" xfId="43723"/>
    <cellStyle name="40% - Акцент4 2 3 4 2 2 2 7" xfId="43724"/>
    <cellStyle name="40% - Акцент4 2 3 4 2 2 3" xfId="43725"/>
    <cellStyle name="40% - Акцент4 2 3 4 2 2 3 2" xfId="43726"/>
    <cellStyle name="40% - Акцент4 2 3 4 2 2 4" xfId="43727"/>
    <cellStyle name="40% - Акцент4 2 3 4 2 2 5" xfId="43728"/>
    <cellStyle name="40% - Акцент4 2 3 4 2 2 6" xfId="43729"/>
    <cellStyle name="40% - Акцент4 2 3 4 2 2 7" xfId="43730"/>
    <cellStyle name="40% - Акцент4 2 3 4 2 2 8" xfId="43731"/>
    <cellStyle name="40% - Акцент4 2 3 4 2 2 9" xfId="43732"/>
    <cellStyle name="40% - Акцент4 2 3 4 2 3" xfId="43733"/>
    <cellStyle name="40% - Акцент4 2 3 4 2 3 2" xfId="43734"/>
    <cellStyle name="40% - Акцент4 2 3 4 2 3 2 2" xfId="43735"/>
    <cellStyle name="40% - Акцент4 2 3 4 2 3 3" xfId="43736"/>
    <cellStyle name="40% - Акцент4 2 3 4 2 3 4" xfId="43737"/>
    <cellStyle name="40% - Акцент4 2 3 4 2 3 5" xfId="43738"/>
    <cellStyle name="40% - Акцент4 2 3 4 2 3 6" xfId="43739"/>
    <cellStyle name="40% - Акцент4 2 3 4 2 3 7" xfId="43740"/>
    <cellStyle name="40% - Акцент4 2 3 4 2 4" xfId="43741"/>
    <cellStyle name="40% - Акцент4 2 3 4 2 4 2" xfId="43742"/>
    <cellStyle name="40% - Акцент4 2 3 4 2 5" xfId="43743"/>
    <cellStyle name="40% - Акцент4 2 3 4 2 6" xfId="43744"/>
    <cellStyle name="40% - Акцент4 2 3 4 2 7" xfId="43745"/>
    <cellStyle name="40% - Акцент4 2 3 4 2 8" xfId="43746"/>
    <cellStyle name="40% - Акцент4 2 3 4 2 9" xfId="43747"/>
    <cellStyle name="40% - Акцент4 2 3 4 3" xfId="43748"/>
    <cellStyle name="40% - Акцент4 2 3 4 3 10" xfId="43749"/>
    <cellStyle name="40% - Акцент4 2 3 4 3 2" xfId="43750"/>
    <cellStyle name="40% - Акцент4 2 3 4 3 2 2" xfId="43751"/>
    <cellStyle name="40% - Акцент4 2 3 4 3 2 2 2" xfId="43752"/>
    <cellStyle name="40% - Акцент4 2 3 4 3 2 2 2 2" xfId="43753"/>
    <cellStyle name="40% - Акцент4 2 3 4 3 2 2 3" xfId="43754"/>
    <cellStyle name="40% - Акцент4 2 3 4 3 2 2 4" xfId="43755"/>
    <cellStyle name="40% - Акцент4 2 3 4 3 2 2 5" xfId="43756"/>
    <cellStyle name="40% - Акцент4 2 3 4 3 2 2 6" xfId="43757"/>
    <cellStyle name="40% - Акцент4 2 3 4 3 2 2 7" xfId="43758"/>
    <cellStyle name="40% - Акцент4 2 3 4 3 2 3" xfId="43759"/>
    <cellStyle name="40% - Акцент4 2 3 4 3 2 3 2" xfId="43760"/>
    <cellStyle name="40% - Акцент4 2 3 4 3 2 4" xfId="43761"/>
    <cellStyle name="40% - Акцент4 2 3 4 3 2 5" xfId="43762"/>
    <cellStyle name="40% - Акцент4 2 3 4 3 2 6" xfId="43763"/>
    <cellStyle name="40% - Акцент4 2 3 4 3 2 7" xfId="43764"/>
    <cellStyle name="40% - Акцент4 2 3 4 3 2 8" xfId="43765"/>
    <cellStyle name="40% - Акцент4 2 3 4 3 2 9" xfId="43766"/>
    <cellStyle name="40% - Акцент4 2 3 4 3 3" xfId="43767"/>
    <cellStyle name="40% - Акцент4 2 3 4 3 3 2" xfId="43768"/>
    <cellStyle name="40% - Акцент4 2 3 4 3 3 2 2" xfId="43769"/>
    <cellStyle name="40% - Акцент4 2 3 4 3 3 3" xfId="43770"/>
    <cellStyle name="40% - Акцент4 2 3 4 3 3 4" xfId="43771"/>
    <cellStyle name="40% - Акцент4 2 3 4 3 3 5" xfId="43772"/>
    <cellStyle name="40% - Акцент4 2 3 4 3 3 6" xfId="43773"/>
    <cellStyle name="40% - Акцент4 2 3 4 3 3 7" xfId="43774"/>
    <cellStyle name="40% - Акцент4 2 3 4 3 4" xfId="43775"/>
    <cellStyle name="40% - Акцент4 2 3 4 3 4 2" xfId="43776"/>
    <cellStyle name="40% - Акцент4 2 3 4 3 5" xfId="43777"/>
    <cellStyle name="40% - Акцент4 2 3 4 3 6" xfId="43778"/>
    <cellStyle name="40% - Акцент4 2 3 4 3 7" xfId="43779"/>
    <cellStyle name="40% - Акцент4 2 3 4 3 8" xfId="43780"/>
    <cellStyle name="40% - Акцент4 2 3 4 3 9" xfId="43781"/>
    <cellStyle name="40% - Акцент4 2 3 4 4" xfId="43782"/>
    <cellStyle name="40% - Акцент4 2 3 4 4 2" xfId="43783"/>
    <cellStyle name="40% - Акцент4 2 3 4 4 2 2" xfId="43784"/>
    <cellStyle name="40% - Акцент4 2 3 4 4 2 2 2" xfId="43785"/>
    <cellStyle name="40% - Акцент4 2 3 4 4 2 3" xfId="43786"/>
    <cellStyle name="40% - Акцент4 2 3 4 4 2 4" xfId="43787"/>
    <cellStyle name="40% - Акцент4 2 3 4 4 2 5" xfId="43788"/>
    <cellStyle name="40% - Акцент4 2 3 4 4 2 6" xfId="43789"/>
    <cellStyle name="40% - Акцент4 2 3 4 4 2 7" xfId="43790"/>
    <cellStyle name="40% - Акцент4 2 3 4 4 3" xfId="43791"/>
    <cellStyle name="40% - Акцент4 2 3 4 4 3 2" xfId="43792"/>
    <cellStyle name="40% - Акцент4 2 3 4 4 4" xfId="43793"/>
    <cellStyle name="40% - Акцент4 2 3 4 4 5" xfId="43794"/>
    <cellStyle name="40% - Акцент4 2 3 4 4 6" xfId="43795"/>
    <cellStyle name="40% - Акцент4 2 3 4 4 7" xfId="43796"/>
    <cellStyle name="40% - Акцент4 2 3 4 4 8" xfId="43797"/>
    <cellStyle name="40% - Акцент4 2 3 4 4 9" xfId="43798"/>
    <cellStyle name="40% - Акцент4 2 3 4 5" xfId="43799"/>
    <cellStyle name="40% - Акцент4 2 3 4 5 2" xfId="43800"/>
    <cellStyle name="40% - Акцент4 2 3 4 5 2 2" xfId="43801"/>
    <cellStyle name="40% - Акцент4 2 3 4 5 2 2 2" xfId="43802"/>
    <cellStyle name="40% - Акцент4 2 3 4 5 2 3" xfId="43803"/>
    <cellStyle name="40% - Акцент4 2 3 4 5 2 4" xfId="43804"/>
    <cellStyle name="40% - Акцент4 2 3 4 5 2 5" xfId="43805"/>
    <cellStyle name="40% - Акцент4 2 3 4 5 2 6" xfId="43806"/>
    <cellStyle name="40% - Акцент4 2 3 4 5 2 7" xfId="43807"/>
    <cellStyle name="40% - Акцент4 2 3 4 5 3" xfId="43808"/>
    <cellStyle name="40% - Акцент4 2 3 4 5 3 2" xfId="43809"/>
    <cellStyle name="40% - Акцент4 2 3 4 5 4" xfId="43810"/>
    <cellStyle name="40% - Акцент4 2 3 4 5 5" xfId="43811"/>
    <cellStyle name="40% - Акцент4 2 3 4 5 6" xfId="43812"/>
    <cellStyle name="40% - Акцент4 2 3 4 5 7" xfId="43813"/>
    <cellStyle name="40% - Акцент4 2 3 4 5 8" xfId="43814"/>
    <cellStyle name="40% - Акцент4 2 3 4 5 9" xfId="43815"/>
    <cellStyle name="40% - Акцент4 2 3 4 6" xfId="43816"/>
    <cellStyle name="40% - Акцент4 2 3 4 6 2" xfId="43817"/>
    <cellStyle name="40% - Акцент4 2 3 4 6 2 2" xfId="43818"/>
    <cellStyle name="40% - Акцент4 2 3 4 6 3" xfId="43819"/>
    <cellStyle name="40% - Акцент4 2 3 4 6 4" xfId="43820"/>
    <cellStyle name="40% - Акцент4 2 3 4 6 5" xfId="43821"/>
    <cellStyle name="40% - Акцент4 2 3 4 6 6" xfId="43822"/>
    <cellStyle name="40% - Акцент4 2 3 4 6 7" xfId="43823"/>
    <cellStyle name="40% - Акцент4 2 3 4 7" xfId="43824"/>
    <cellStyle name="40% - Акцент4 2 3 4 7 2" xfId="43825"/>
    <cellStyle name="40% - Акцент4 2 3 4 8" xfId="43826"/>
    <cellStyle name="40% - Акцент4 2 3 4 9" xfId="43827"/>
    <cellStyle name="40% - Акцент4 2 3 5" xfId="43828"/>
    <cellStyle name="40% - Акцент4 2 3 5 10" xfId="43829"/>
    <cellStyle name="40% - Акцент4 2 3 5 2" xfId="43830"/>
    <cellStyle name="40% - Акцент4 2 3 5 2 2" xfId="43831"/>
    <cellStyle name="40% - Акцент4 2 3 5 2 2 2" xfId="43832"/>
    <cellStyle name="40% - Акцент4 2 3 5 2 2 2 2" xfId="43833"/>
    <cellStyle name="40% - Акцент4 2 3 5 2 2 3" xfId="43834"/>
    <cellStyle name="40% - Акцент4 2 3 5 2 2 4" xfId="43835"/>
    <cellStyle name="40% - Акцент4 2 3 5 2 2 5" xfId="43836"/>
    <cellStyle name="40% - Акцент4 2 3 5 2 2 6" xfId="43837"/>
    <cellStyle name="40% - Акцент4 2 3 5 2 2 7" xfId="43838"/>
    <cellStyle name="40% - Акцент4 2 3 5 2 3" xfId="43839"/>
    <cellStyle name="40% - Акцент4 2 3 5 2 3 2" xfId="43840"/>
    <cellStyle name="40% - Акцент4 2 3 5 2 4" xfId="43841"/>
    <cellStyle name="40% - Акцент4 2 3 5 2 5" xfId="43842"/>
    <cellStyle name="40% - Акцент4 2 3 5 2 6" xfId="43843"/>
    <cellStyle name="40% - Акцент4 2 3 5 2 7" xfId="43844"/>
    <cellStyle name="40% - Акцент4 2 3 5 2 8" xfId="43845"/>
    <cellStyle name="40% - Акцент4 2 3 5 2 9" xfId="43846"/>
    <cellStyle name="40% - Акцент4 2 3 5 3" xfId="43847"/>
    <cellStyle name="40% - Акцент4 2 3 5 3 2" xfId="43848"/>
    <cellStyle name="40% - Акцент4 2 3 5 3 2 2" xfId="43849"/>
    <cellStyle name="40% - Акцент4 2 3 5 3 3" xfId="43850"/>
    <cellStyle name="40% - Акцент4 2 3 5 3 4" xfId="43851"/>
    <cellStyle name="40% - Акцент4 2 3 5 3 5" xfId="43852"/>
    <cellStyle name="40% - Акцент4 2 3 5 3 6" xfId="43853"/>
    <cellStyle name="40% - Акцент4 2 3 5 3 7" xfId="43854"/>
    <cellStyle name="40% - Акцент4 2 3 5 4" xfId="43855"/>
    <cellStyle name="40% - Акцент4 2 3 5 4 2" xfId="43856"/>
    <cellStyle name="40% - Акцент4 2 3 5 5" xfId="43857"/>
    <cellStyle name="40% - Акцент4 2 3 5 6" xfId="43858"/>
    <cellStyle name="40% - Акцент4 2 3 5 7" xfId="43859"/>
    <cellStyle name="40% - Акцент4 2 3 5 8" xfId="43860"/>
    <cellStyle name="40% - Акцент4 2 3 5 9" xfId="43861"/>
    <cellStyle name="40% - Акцент4 2 3 6" xfId="43862"/>
    <cellStyle name="40% - Акцент4 2 3 6 10" xfId="43863"/>
    <cellStyle name="40% - Акцент4 2 3 6 2" xfId="43864"/>
    <cellStyle name="40% - Акцент4 2 3 6 2 2" xfId="43865"/>
    <cellStyle name="40% - Акцент4 2 3 6 2 2 2" xfId="43866"/>
    <cellStyle name="40% - Акцент4 2 3 6 2 2 2 2" xfId="43867"/>
    <cellStyle name="40% - Акцент4 2 3 6 2 2 3" xfId="43868"/>
    <cellStyle name="40% - Акцент4 2 3 6 2 2 4" xfId="43869"/>
    <cellStyle name="40% - Акцент4 2 3 6 2 2 5" xfId="43870"/>
    <cellStyle name="40% - Акцент4 2 3 6 2 2 6" xfId="43871"/>
    <cellStyle name="40% - Акцент4 2 3 6 2 2 7" xfId="43872"/>
    <cellStyle name="40% - Акцент4 2 3 6 2 3" xfId="43873"/>
    <cellStyle name="40% - Акцент4 2 3 6 2 3 2" xfId="43874"/>
    <cellStyle name="40% - Акцент4 2 3 6 2 4" xfId="43875"/>
    <cellStyle name="40% - Акцент4 2 3 6 2 5" xfId="43876"/>
    <cellStyle name="40% - Акцент4 2 3 6 2 6" xfId="43877"/>
    <cellStyle name="40% - Акцент4 2 3 6 2 7" xfId="43878"/>
    <cellStyle name="40% - Акцент4 2 3 6 2 8" xfId="43879"/>
    <cellStyle name="40% - Акцент4 2 3 6 2 9" xfId="43880"/>
    <cellStyle name="40% - Акцент4 2 3 6 3" xfId="43881"/>
    <cellStyle name="40% - Акцент4 2 3 6 3 2" xfId="43882"/>
    <cellStyle name="40% - Акцент4 2 3 6 3 2 2" xfId="43883"/>
    <cellStyle name="40% - Акцент4 2 3 6 3 3" xfId="43884"/>
    <cellStyle name="40% - Акцент4 2 3 6 3 4" xfId="43885"/>
    <cellStyle name="40% - Акцент4 2 3 6 3 5" xfId="43886"/>
    <cellStyle name="40% - Акцент4 2 3 6 3 6" xfId="43887"/>
    <cellStyle name="40% - Акцент4 2 3 6 3 7" xfId="43888"/>
    <cellStyle name="40% - Акцент4 2 3 6 4" xfId="43889"/>
    <cellStyle name="40% - Акцент4 2 3 6 4 2" xfId="43890"/>
    <cellStyle name="40% - Акцент4 2 3 6 5" xfId="43891"/>
    <cellStyle name="40% - Акцент4 2 3 6 6" xfId="43892"/>
    <cellStyle name="40% - Акцент4 2 3 6 7" xfId="43893"/>
    <cellStyle name="40% - Акцент4 2 3 6 8" xfId="43894"/>
    <cellStyle name="40% - Акцент4 2 3 6 9" xfId="43895"/>
    <cellStyle name="40% - Акцент4 2 3 7" xfId="43896"/>
    <cellStyle name="40% - Акцент4 2 3 7 2" xfId="43897"/>
    <cellStyle name="40% - Акцент4 2 3 7 2 2" xfId="43898"/>
    <cellStyle name="40% - Акцент4 2 3 7 2 2 2" xfId="43899"/>
    <cellStyle name="40% - Акцент4 2 3 7 2 3" xfId="43900"/>
    <cellStyle name="40% - Акцент4 2 3 7 2 4" xfId="43901"/>
    <cellStyle name="40% - Акцент4 2 3 7 2 5" xfId="43902"/>
    <cellStyle name="40% - Акцент4 2 3 7 2 6" xfId="43903"/>
    <cellStyle name="40% - Акцент4 2 3 7 2 7" xfId="43904"/>
    <cellStyle name="40% - Акцент4 2 3 7 3" xfId="43905"/>
    <cellStyle name="40% - Акцент4 2 3 7 3 2" xfId="43906"/>
    <cellStyle name="40% - Акцент4 2 3 7 4" xfId="43907"/>
    <cellStyle name="40% - Акцент4 2 3 7 5" xfId="43908"/>
    <cellStyle name="40% - Акцент4 2 3 7 6" xfId="43909"/>
    <cellStyle name="40% - Акцент4 2 3 7 7" xfId="43910"/>
    <cellStyle name="40% - Акцент4 2 3 7 8" xfId="43911"/>
    <cellStyle name="40% - Акцент4 2 3 7 9" xfId="43912"/>
    <cellStyle name="40% - Акцент4 2 3 8" xfId="43913"/>
    <cellStyle name="40% - Акцент4 2 3 8 2" xfId="43914"/>
    <cellStyle name="40% - Акцент4 2 3 8 2 2" xfId="43915"/>
    <cellStyle name="40% - Акцент4 2 3 8 2 2 2" xfId="43916"/>
    <cellStyle name="40% - Акцент4 2 3 8 2 3" xfId="43917"/>
    <cellStyle name="40% - Акцент4 2 3 8 2 4" xfId="43918"/>
    <cellStyle name="40% - Акцент4 2 3 8 2 5" xfId="43919"/>
    <cellStyle name="40% - Акцент4 2 3 8 2 6" xfId="43920"/>
    <cellStyle name="40% - Акцент4 2 3 8 2 7" xfId="43921"/>
    <cellStyle name="40% - Акцент4 2 3 8 3" xfId="43922"/>
    <cellStyle name="40% - Акцент4 2 3 8 3 2" xfId="43923"/>
    <cellStyle name="40% - Акцент4 2 3 8 4" xfId="43924"/>
    <cellStyle name="40% - Акцент4 2 3 8 5" xfId="43925"/>
    <cellStyle name="40% - Акцент4 2 3 8 6" xfId="43926"/>
    <cellStyle name="40% - Акцент4 2 3 8 7" xfId="43927"/>
    <cellStyle name="40% - Акцент4 2 3 8 8" xfId="43928"/>
    <cellStyle name="40% - Акцент4 2 3 8 9" xfId="43929"/>
    <cellStyle name="40% - Акцент4 2 3 9" xfId="43930"/>
    <cellStyle name="40% - Акцент4 2 3 9 2" xfId="43931"/>
    <cellStyle name="40% - Акцент4 2 3 9 2 2" xfId="43932"/>
    <cellStyle name="40% - Акцент4 2 3 9 2 2 2" xfId="43933"/>
    <cellStyle name="40% - Акцент4 2 3 9 2 3" xfId="43934"/>
    <cellStyle name="40% - Акцент4 2 3 9 2 4" xfId="43935"/>
    <cellStyle name="40% - Акцент4 2 3 9 2 5" xfId="43936"/>
    <cellStyle name="40% - Акцент4 2 3 9 2 6" xfId="43937"/>
    <cellStyle name="40% - Акцент4 2 3 9 2 7" xfId="43938"/>
    <cellStyle name="40% - Акцент4 2 3 9 3" xfId="43939"/>
    <cellStyle name="40% - Акцент4 2 3 9 3 2" xfId="43940"/>
    <cellStyle name="40% - Акцент4 2 3 9 4" xfId="43941"/>
    <cellStyle name="40% - Акцент4 2 3 9 5" xfId="43942"/>
    <cellStyle name="40% - Акцент4 2 3 9 6" xfId="43943"/>
    <cellStyle name="40% - Акцент4 2 3 9 7" xfId="43944"/>
    <cellStyle name="40% - Акцент4 2 3 9 8" xfId="43945"/>
    <cellStyle name="40% - Акцент4 2 3 9 9" xfId="43946"/>
    <cellStyle name="40% - Акцент4 2 4" xfId="43947"/>
    <cellStyle name="40% - Акцент4 2 4 10" xfId="43948"/>
    <cellStyle name="40% - Акцент4 2 4 10 2" xfId="43949"/>
    <cellStyle name="40% - Акцент4 2 4 10 2 2" xfId="43950"/>
    <cellStyle name="40% - Акцент4 2 4 10 2 3" xfId="43951"/>
    <cellStyle name="40% - Акцент4 2 4 10 3" xfId="43952"/>
    <cellStyle name="40% - Акцент4 2 4 10 4" xfId="43953"/>
    <cellStyle name="40% - Акцент4 2 4 10 5" xfId="43954"/>
    <cellStyle name="40% - Акцент4 2 4 10 6" xfId="43955"/>
    <cellStyle name="40% - Акцент4 2 4 10 7" xfId="43956"/>
    <cellStyle name="40% - Акцент4 2 4 11" xfId="43957"/>
    <cellStyle name="40% - Акцент4 2 4 11 2" xfId="43958"/>
    <cellStyle name="40% - Акцент4 2 4 11 2 2" xfId="43959"/>
    <cellStyle name="40% - Акцент4 2 4 11 2 3" xfId="43960"/>
    <cellStyle name="40% - Акцент4 2 4 11 3" xfId="43961"/>
    <cellStyle name="40% - Акцент4 2 4 11 4" xfId="43962"/>
    <cellStyle name="40% - Акцент4 2 4 11 5" xfId="43963"/>
    <cellStyle name="40% - Акцент4 2 4 11 6" xfId="43964"/>
    <cellStyle name="40% - Акцент4 2 4 11 7" xfId="43965"/>
    <cellStyle name="40% - Акцент4 2 4 12" xfId="43966"/>
    <cellStyle name="40% - Акцент4 2 4 12 2" xfId="43967"/>
    <cellStyle name="40% - Акцент4 2 4 12 3" xfId="43968"/>
    <cellStyle name="40% - Акцент4 2 4 13" xfId="43969"/>
    <cellStyle name="40% - Акцент4 2 4 14" xfId="43970"/>
    <cellStyle name="40% - Акцент4 2 4 15" xfId="43971"/>
    <cellStyle name="40% - Акцент4 2 4 16" xfId="43972"/>
    <cellStyle name="40% - Акцент4 2 4 17" xfId="43973"/>
    <cellStyle name="40% - Акцент4 2 4 18" xfId="43974"/>
    <cellStyle name="40% - Акцент4 2 4 2" xfId="43975"/>
    <cellStyle name="40% - Акцент4 2 4 2 10" xfId="43976"/>
    <cellStyle name="40% - Акцент4 2 4 2 11" xfId="43977"/>
    <cellStyle name="40% - Акцент4 2 4 2 12" xfId="43978"/>
    <cellStyle name="40% - Акцент4 2 4 2 13" xfId="43979"/>
    <cellStyle name="40% - Акцент4 2 4 2 14" xfId="43980"/>
    <cellStyle name="40% - Акцент4 2 4 2 2" xfId="43981"/>
    <cellStyle name="40% - Акцент4 2 4 2 2 10" xfId="43982"/>
    <cellStyle name="40% - Акцент4 2 4 2 2 2" xfId="43983"/>
    <cellStyle name="40% - Акцент4 2 4 2 2 2 2" xfId="43984"/>
    <cellStyle name="40% - Акцент4 2 4 2 2 2 2 2" xfId="43985"/>
    <cellStyle name="40% - Акцент4 2 4 2 2 2 2 2 2" xfId="43986"/>
    <cellStyle name="40% - Акцент4 2 4 2 2 2 2 3" xfId="43987"/>
    <cellStyle name="40% - Акцент4 2 4 2 2 2 2 4" xfId="43988"/>
    <cellStyle name="40% - Акцент4 2 4 2 2 2 2 5" xfId="43989"/>
    <cellStyle name="40% - Акцент4 2 4 2 2 2 2 6" xfId="43990"/>
    <cellStyle name="40% - Акцент4 2 4 2 2 2 2 7" xfId="43991"/>
    <cellStyle name="40% - Акцент4 2 4 2 2 2 3" xfId="43992"/>
    <cellStyle name="40% - Акцент4 2 4 2 2 2 3 2" xfId="43993"/>
    <cellStyle name="40% - Акцент4 2 4 2 2 2 4" xfId="43994"/>
    <cellStyle name="40% - Акцент4 2 4 2 2 2 5" xfId="43995"/>
    <cellStyle name="40% - Акцент4 2 4 2 2 2 6" xfId="43996"/>
    <cellStyle name="40% - Акцент4 2 4 2 2 2 7" xfId="43997"/>
    <cellStyle name="40% - Акцент4 2 4 2 2 2 8" xfId="43998"/>
    <cellStyle name="40% - Акцент4 2 4 2 2 2 9" xfId="43999"/>
    <cellStyle name="40% - Акцент4 2 4 2 2 3" xfId="44000"/>
    <cellStyle name="40% - Акцент4 2 4 2 2 3 2" xfId="44001"/>
    <cellStyle name="40% - Акцент4 2 4 2 2 3 2 2" xfId="44002"/>
    <cellStyle name="40% - Акцент4 2 4 2 2 3 3" xfId="44003"/>
    <cellStyle name="40% - Акцент4 2 4 2 2 3 4" xfId="44004"/>
    <cellStyle name="40% - Акцент4 2 4 2 2 3 5" xfId="44005"/>
    <cellStyle name="40% - Акцент4 2 4 2 2 3 6" xfId="44006"/>
    <cellStyle name="40% - Акцент4 2 4 2 2 3 7" xfId="44007"/>
    <cellStyle name="40% - Акцент4 2 4 2 2 4" xfId="44008"/>
    <cellStyle name="40% - Акцент4 2 4 2 2 4 2" xfId="44009"/>
    <cellStyle name="40% - Акцент4 2 4 2 2 5" xfId="44010"/>
    <cellStyle name="40% - Акцент4 2 4 2 2 6" xfId="44011"/>
    <cellStyle name="40% - Акцент4 2 4 2 2 7" xfId="44012"/>
    <cellStyle name="40% - Акцент4 2 4 2 2 8" xfId="44013"/>
    <cellStyle name="40% - Акцент4 2 4 2 2 9" xfId="44014"/>
    <cellStyle name="40% - Акцент4 2 4 2 3" xfId="44015"/>
    <cellStyle name="40% - Акцент4 2 4 2 3 10" xfId="44016"/>
    <cellStyle name="40% - Акцент4 2 4 2 3 2" xfId="44017"/>
    <cellStyle name="40% - Акцент4 2 4 2 3 2 2" xfId="44018"/>
    <cellStyle name="40% - Акцент4 2 4 2 3 2 2 2" xfId="44019"/>
    <cellStyle name="40% - Акцент4 2 4 2 3 2 2 2 2" xfId="44020"/>
    <cellStyle name="40% - Акцент4 2 4 2 3 2 2 3" xfId="44021"/>
    <cellStyle name="40% - Акцент4 2 4 2 3 2 2 4" xfId="44022"/>
    <cellStyle name="40% - Акцент4 2 4 2 3 2 2 5" xfId="44023"/>
    <cellStyle name="40% - Акцент4 2 4 2 3 2 2 6" xfId="44024"/>
    <cellStyle name="40% - Акцент4 2 4 2 3 2 2 7" xfId="44025"/>
    <cellStyle name="40% - Акцент4 2 4 2 3 2 3" xfId="44026"/>
    <cellStyle name="40% - Акцент4 2 4 2 3 2 3 2" xfId="44027"/>
    <cellStyle name="40% - Акцент4 2 4 2 3 2 4" xfId="44028"/>
    <cellStyle name="40% - Акцент4 2 4 2 3 2 5" xfId="44029"/>
    <cellStyle name="40% - Акцент4 2 4 2 3 2 6" xfId="44030"/>
    <cellStyle name="40% - Акцент4 2 4 2 3 2 7" xfId="44031"/>
    <cellStyle name="40% - Акцент4 2 4 2 3 2 8" xfId="44032"/>
    <cellStyle name="40% - Акцент4 2 4 2 3 2 9" xfId="44033"/>
    <cellStyle name="40% - Акцент4 2 4 2 3 3" xfId="44034"/>
    <cellStyle name="40% - Акцент4 2 4 2 3 3 2" xfId="44035"/>
    <cellStyle name="40% - Акцент4 2 4 2 3 3 2 2" xfId="44036"/>
    <cellStyle name="40% - Акцент4 2 4 2 3 3 3" xfId="44037"/>
    <cellStyle name="40% - Акцент4 2 4 2 3 3 4" xfId="44038"/>
    <cellStyle name="40% - Акцент4 2 4 2 3 3 5" xfId="44039"/>
    <cellStyle name="40% - Акцент4 2 4 2 3 3 6" xfId="44040"/>
    <cellStyle name="40% - Акцент4 2 4 2 3 3 7" xfId="44041"/>
    <cellStyle name="40% - Акцент4 2 4 2 3 4" xfId="44042"/>
    <cellStyle name="40% - Акцент4 2 4 2 3 4 2" xfId="44043"/>
    <cellStyle name="40% - Акцент4 2 4 2 3 5" xfId="44044"/>
    <cellStyle name="40% - Акцент4 2 4 2 3 6" xfId="44045"/>
    <cellStyle name="40% - Акцент4 2 4 2 3 7" xfId="44046"/>
    <cellStyle name="40% - Акцент4 2 4 2 3 8" xfId="44047"/>
    <cellStyle name="40% - Акцент4 2 4 2 3 9" xfId="44048"/>
    <cellStyle name="40% - Акцент4 2 4 2 4" xfId="44049"/>
    <cellStyle name="40% - Акцент4 2 4 2 4 10" xfId="44050"/>
    <cellStyle name="40% - Акцент4 2 4 2 4 2" xfId="44051"/>
    <cellStyle name="40% - Акцент4 2 4 2 4 2 2" xfId="44052"/>
    <cellStyle name="40% - Акцент4 2 4 2 4 2 2 2" xfId="44053"/>
    <cellStyle name="40% - Акцент4 2 4 2 4 2 2 2 2" xfId="44054"/>
    <cellStyle name="40% - Акцент4 2 4 2 4 2 2 3" xfId="44055"/>
    <cellStyle name="40% - Акцент4 2 4 2 4 2 2 4" xfId="44056"/>
    <cellStyle name="40% - Акцент4 2 4 2 4 2 2 5" xfId="44057"/>
    <cellStyle name="40% - Акцент4 2 4 2 4 2 2 6" xfId="44058"/>
    <cellStyle name="40% - Акцент4 2 4 2 4 2 2 7" xfId="44059"/>
    <cellStyle name="40% - Акцент4 2 4 2 4 2 3" xfId="44060"/>
    <cellStyle name="40% - Акцент4 2 4 2 4 2 3 2" xfId="44061"/>
    <cellStyle name="40% - Акцент4 2 4 2 4 2 4" xfId="44062"/>
    <cellStyle name="40% - Акцент4 2 4 2 4 2 5" xfId="44063"/>
    <cellStyle name="40% - Акцент4 2 4 2 4 2 6" xfId="44064"/>
    <cellStyle name="40% - Акцент4 2 4 2 4 2 7" xfId="44065"/>
    <cellStyle name="40% - Акцент4 2 4 2 4 2 8" xfId="44066"/>
    <cellStyle name="40% - Акцент4 2 4 2 4 2 9" xfId="44067"/>
    <cellStyle name="40% - Акцент4 2 4 2 4 3" xfId="44068"/>
    <cellStyle name="40% - Акцент4 2 4 2 4 3 2" xfId="44069"/>
    <cellStyle name="40% - Акцент4 2 4 2 4 3 2 2" xfId="44070"/>
    <cellStyle name="40% - Акцент4 2 4 2 4 3 3" xfId="44071"/>
    <cellStyle name="40% - Акцент4 2 4 2 4 3 4" xfId="44072"/>
    <cellStyle name="40% - Акцент4 2 4 2 4 3 5" xfId="44073"/>
    <cellStyle name="40% - Акцент4 2 4 2 4 3 6" xfId="44074"/>
    <cellStyle name="40% - Акцент4 2 4 2 4 3 7" xfId="44075"/>
    <cellStyle name="40% - Акцент4 2 4 2 4 4" xfId="44076"/>
    <cellStyle name="40% - Акцент4 2 4 2 4 4 2" xfId="44077"/>
    <cellStyle name="40% - Акцент4 2 4 2 4 5" xfId="44078"/>
    <cellStyle name="40% - Акцент4 2 4 2 4 6" xfId="44079"/>
    <cellStyle name="40% - Акцент4 2 4 2 4 7" xfId="44080"/>
    <cellStyle name="40% - Акцент4 2 4 2 4 8" xfId="44081"/>
    <cellStyle name="40% - Акцент4 2 4 2 4 9" xfId="44082"/>
    <cellStyle name="40% - Акцент4 2 4 2 5" xfId="44083"/>
    <cellStyle name="40% - Акцент4 2 4 2 5 2" xfId="44084"/>
    <cellStyle name="40% - Акцент4 2 4 2 5 2 2" xfId="44085"/>
    <cellStyle name="40% - Акцент4 2 4 2 5 2 2 2" xfId="44086"/>
    <cellStyle name="40% - Акцент4 2 4 2 5 2 3" xfId="44087"/>
    <cellStyle name="40% - Акцент4 2 4 2 5 2 4" xfId="44088"/>
    <cellStyle name="40% - Акцент4 2 4 2 5 2 5" xfId="44089"/>
    <cellStyle name="40% - Акцент4 2 4 2 5 2 6" xfId="44090"/>
    <cellStyle name="40% - Акцент4 2 4 2 5 2 7" xfId="44091"/>
    <cellStyle name="40% - Акцент4 2 4 2 5 3" xfId="44092"/>
    <cellStyle name="40% - Акцент4 2 4 2 5 3 2" xfId="44093"/>
    <cellStyle name="40% - Акцент4 2 4 2 5 4" xfId="44094"/>
    <cellStyle name="40% - Акцент4 2 4 2 5 5" xfId="44095"/>
    <cellStyle name="40% - Акцент4 2 4 2 5 6" xfId="44096"/>
    <cellStyle name="40% - Акцент4 2 4 2 5 7" xfId="44097"/>
    <cellStyle name="40% - Акцент4 2 4 2 5 8" xfId="44098"/>
    <cellStyle name="40% - Акцент4 2 4 2 5 9" xfId="44099"/>
    <cellStyle name="40% - Акцент4 2 4 2 6" xfId="44100"/>
    <cellStyle name="40% - Акцент4 2 4 2 6 2" xfId="44101"/>
    <cellStyle name="40% - Акцент4 2 4 2 6 2 2" xfId="44102"/>
    <cellStyle name="40% - Акцент4 2 4 2 6 2 2 2" xfId="44103"/>
    <cellStyle name="40% - Акцент4 2 4 2 6 2 3" xfId="44104"/>
    <cellStyle name="40% - Акцент4 2 4 2 6 2 4" xfId="44105"/>
    <cellStyle name="40% - Акцент4 2 4 2 6 2 5" xfId="44106"/>
    <cellStyle name="40% - Акцент4 2 4 2 6 2 6" xfId="44107"/>
    <cellStyle name="40% - Акцент4 2 4 2 6 2 7" xfId="44108"/>
    <cellStyle name="40% - Акцент4 2 4 2 6 3" xfId="44109"/>
    <cellStyle name="40% - Акцент4 2 4 2 6 3 2" xfId="44110"/>
    <cellStyle name="40% - Акцент4 2 4 2 6 4" xfId="44111"/>
    <cellStyle name="40% - Акцент4 2 4 2 6 5" xfId="44112"/>
    <cellStyle name="40% - Акцент4 2 4 2 6 6" xfId="44113"/>
    <cellStyle name="40% - Акцент4 2 4 2 6 7" xfId="44114"/>
    <cellStyle name="40% - Акцент4 2 4 2 6 8" xfId="44115"/>
    <cellStyle name="40% - Акцент4 2 4 2 6 9" xfId="44116"/>
    <cellStyle name="40% - Акцент4 2 4 2 7" xfId="44117"/>
    <cellStyle name="40% - Акцент4 2 4 2 7 2" xfId="44118"/>
    <cellStyle name="40% - Акцент4 2 4 2 7 2 2" xfId="44119"/>
    <cellStyle name="40% - Акцент4 2 4 2 7 3" xfId="44120"/>
    <cellStyle name="40% - Акцент4 2 4 2 7 4" xfId="44121"/>
    <cellStyle name="40% - Акцент4 2 4 2 7 5" xfId="44122"/>
    <cellStyle name="40% - Акцент4 2 4 2 7 6" xfId="44123"/>
    <cellStyle name="40% - Акцент4 2 4 2 7 7" xfId="44124"/>
    <cellStyle name="40% - Акцент4 2 4 2 8" xfId="44125"/>
    <cellStyle name="40% - Акцент4 2 4 2 8 2" xfId="44126"/>
    <cellStyle name="40% - Акцент4 2 4 2 9" xfId="44127"/>
    <cellStyle name="40% - Акцент4 2 4 3" xfId="44128"/>
    <cellStyle name="40% - Акцент4 2 4 3 10" xfId="44129"/>
    <cellStyle name="40% - Акцент4 2 4 3 11" xfId="44130"/>
    <cellStyle name="40% - Акцент4 2 4 3 12" xfId="44131"/>
    <cellStyle name="40% - Акцент4 2 4 3 13" xfId="44132"/>
    <cellStyle name="40% - Акцент4 2 4 3 2" xfId="44133"/>
    <cellStyle name="40% - Акцент4 2 4 3 2 10" xfId="44134"/>
    <cellStyle name="40% - Акцент4 2 4 3 2 2" xfId="44135"/>
    <cellStyle name="40% - Акцент4 2 4 3 2 2 2" xfId="44136"/>
    <cellStyle name="40% - Акцент4 2 4 3 2 2 2 2" xfId="44137"/>
    <cellStyle name="40% - Акцент4 2 4 3 2 2 2 2 2" xfId="44138"/>
    <cellStyle name="40% - Акцент4 2 4 3 2 2 2 3" xfId="44139"/>
    <cellStyle name="40% - Акцент4 2 4 3 2 2 2 4" xfId="44140"/>
    <cellStyle name="40% - Акцент4 2 4 3 2 2 2 5" xfId="44141"/>
    <cellStyle name="40% - Акцент4 2 4 3 2 2 2 6" xfId="44142"/>
    <cellStyle name="40% - Акцент4 2 4 3 2 2 2 7" xfId="44143"/>
    <cellStyle name="40% - Акцент4 2 4 3 2 2 3" xfId="44144"/>
    <cellStyle name="40% - Акцент4 2 4 3 2 2 3 2" xfId="44145"/>
    <cellStyle name="40% - Акцент4 2 4 3 2 2 4" xfId="44146"/>
    <cellStyle name="40% - Акцент4 2 4 3 2 2 5" xfId="44147"/>
    <cellStyle name="40% - Акцент4 2 4 3 2 2 6" xfId="44148"/>
    <cellStyle name="40% - Акцент4 2 4 3 2 2 7" xfId="44149"/>
    <cellStyle name="40% - Акцент4 2 4 3 2 2 8" xfId="44150"/>
    <cellStyle name="40% - Акцент4 2 4 3 2 2 9" xfId="44151"/>
    <cellStyle name="40% - Акцент4 2 4 3 2 3" xfId="44152"/>
    <cellStyle name="40% - Акцент4 2 4 3 2 3 2" xfId="44153"/>
    <cellStyle name="40% - Акцент4 2 4 3 2 3 2 2" xfId="44154"/>
    <cellStyle name="40% - Акцент4 2 4 3 2 3 3" xfId="44155"/>
    <cellStyle name="40% - Акцент4 2 4 3 2 3 4" xfId="44156"/>
    <cellStyle name="40% - Акцент4 2 4 3 2 3 5" xfId="44157"/>
    <cellStyle name="40% - Акцент4 2 4 3 2 3 6" xfId="44158"/>
    <cellStyle name="40% - Акцент4 2 4 3 2 3 7" xfId="44159"/>
    <cellStyle name="40% - Акцент4 2 4 3 2 4" xfId="44160"/>
    <cellStyle name="40% - Акцент4 2 4 3 2 4 2" xfId="44161"/>
    <cellStyle name="40% - Акцент4 2 4 3 2 5" xfId="44162"/>
    <cellStyle name="40% - Акцент4 2 4 3 2 6" xfId="44163"/>
    <cellStyle name="40% - Акцент4 2 4 3 2 7" xfId="44164"/>
    <cellStyle name="40% - Акцент4 2 4 3 2 8" xfId="44165"/>
    <cellStyle name="40% - Акцент4 2 4 3 2 9" xfId="44166"/>
    <cellStyle name="40% - Акцент4 2 4 3 3" xfId="44167"/>
    <cellStyle name="40% - Акцент4 2 4 3 3 10" xfId="44168"/>
    <cellStyle name="40% - Акцент4 2 4 3 3 2" xfId="44169"/>
    <cellStyle name="40% - Акцент4 2 4 3 3 2 2" xfId="44170"/>
    <cellStyle name="40% - Акцент4 2 4 3 3 2 2 2" xfId="44171"/>
    <cellStyle name="40% - Акцент4 2 4 3 3 2 2 2 2" xfId="44172"/>
    <cellStyle name="40% - Акцент4 2 4 3 3 2 2 3" xfId="44173"/>
    <cellStyle name="40% - Акцент4 2 4 3 3 2 2 4" xfId="44174"/>
    <cellStyle name="40% - Акцент4 2 4 3 3 2 2 5" xfId="44175"/>
    <cellStyle name="40% - Акцент4 2 4 3 3 2 2 6" xfId="44176"/>
    <cellStyle name="40% - Акцент4 2 4 3 3 2 2 7" xfId="44177"/>
    <cellStyle name="40% - Акцент4 2 4 3 3 2 3" xfId="44178"/>
    <cellStyle name="40% - Акцент4 2 4 3 3 2 3 2" xfId="44179"/>
    <cellStyle name="40% - Акцент4 2 4 3 3 2 4" xfId="44180"/>
    <cellStyle name="40% - Акцент4 2 4 3 3 2 5" xfId="44181"/>
    <cellStyle name="40% - Акцент4 2 4 3 3 2 6" xfId="44182"/>
    <cellStyle name="40% - Акцент4 2 4 3 3 2 7" xfId="44183"/>
    <cellStyle name="40% - Акцент4 2 4 3 3 2 8" xfId="44184"/>
    <cellStyle name="40% - Акцент4 2 4 3 3 2 9" xfId="44185"/>
    <cellStyle name="40% - Акцент4 2 4 3 3 3" xfId="44186"/>
    <cellStyle name="40% - Акцент4 2 4 3 3 3 2" xfId="44187"/>
    <cellStyle name="40% - Акцент4 2 4 3 3 3 2 2" xfId="44188"/>
    <cellStyle name="40% - Акцент4 2 4 3 3 3 3" xfId="44189"/>
    <cellStyle name="40% - Акцент4 2 4 3 3 3 4" xfId="44190"/>
    <cellStyle name="40% - Акцент4 2 4 3 3 3 5" xfId="44191"/>
    <cellStyle name="40% - Акцент4 2 4 3 3 3 6" xfId="44192"/>
    <cellStyle name="40% - Акцент4 2 4 3 3 3 7" xfId="44193"/>
    <cellStyle name="40% - Акцент4 2 4 3 3 4" xfId="44194"/>
    <cellStyle name="40% - Акцент4 2 4 3 3 4 2" xfId="44195"/>
    <cellStyle name="40% - Акцент4 2 4 3 3 5" xfId="44196"/>
    <cellStyle name="40% - Акцент4 2 4 3 3 6" xfId="44197"/>
    <cellStyle name="40% - Акцент4 2 4 3 3 7" xfId="44198"/>
    <cellStyle name="40% - Акцент4 2 4 3 3 8" xfId="44199"/>
    <cellStyle name="40% - Акцент4 2 4 3 3 9" xfId="44200"/>
    <cellStyle name="40% - Акцент4 2 4 3 4" xfId="44201"/>
    <cellStyle name="40% - Акцент4 2 4 3 4 2" xfId="44202"/>
    <cellStyle name="40% - Акцент4 2 4 3 4 2 2" xfId="44203"/>
    <cellStyle name="40% - Акцент4 2 4 3 4 2 2 2" xfId="44204"/>
    <cellStyle name="40% - Акцент4 2 4 3 4 2 3" xfId="44205"/>
    <cellStyle name="40% - Акцент4 2 4 3 4 2 4" xfId="44206"/>
    <cellStyle name="40% - Акцент4 2 4 3 4 2 5" xfId="44207"/>
    <cellStyle name="40% - Акцент4 2 4 3 4 2 6" xfId="44208"/>
    <cellStyle name="40% - Акцент4 2 4 3 4 2 7" xfId="44209"/>
    <cellStyle name="40% - Акцент4 2 4 3 4 3" xfId="44210"/>
    <cellStyle name="40% - Акцент4 2 4 3 4 3 2" xfId="44211"/>
    <cellStyle name="40% - Акцент4 2 4 3 4 4" xfId="44212"/>
    <cellStyle name="40% - Акцент4 2 4 3 4 5" xfId="44213"/>
    <cellStyle name="40% - Акцент4 2 4 3 4 6" xfId="44214"/>
    <cellStyle name="40% - Акцент4 2 4 3 4 7" xfId="44215"/>
    <cellStyle name="40% - Акцент4 2 4 3 4 8" xfId="44216"/>
    <cellStyle name="40% - Акцент4 2 4 3 4 9" xfId="44217"/>
    <cellStyle name="40% - Акцент4 2 4 3 5" xfId="44218"/>
    <cellStyle name="40% - Акцент4 2 4 3 5 2" xfId="44219"/>
    <cellStyle name="40% - Акцент4 2 4 3 5 2 2" xfId="44220"/>
    <cellStyle name="40% - Акцент4 2 4 3 5 2 2 2" xfId="44221"/>
    <cellStyle name="40% - Акцент4 2 4 3 5 2 3" xfId="44222"/>
    <cellStyle name="40% - Акцент4 2 4 3 5 2 4" xfId="44223"/>
    <cellStyle name="40% - Акцент4 2 4 3 5 2 5" xfId="44224"/>
    <cellStyle name="40% - Акцент4 2 4 3 5 2 6" xfId="44225"/>
    <cellStyle name="40% - Акцент4 2 4 3 5 2 7" xfId="44226"/>
    <cellStyle name="40% - Акцент4 2 4 3 5 3" xfId="44227"/>
    <cellStyle name="40% - Акцент4 2 4 3 5 3 2" xfId="44228"/>
    <cellStyle name="40% - Акцент4 2 4 3 5 4" xfId="44229"/>
    <cellStyle name="40% - Акцент4 2 4 3 5 5" xfId="44230"/>
    <cellStyle name="40% - Акцент4 2 4 3 5 6" xfId="44231"/>
    <cellStyle name="40% - Акцент4 2 4 3 5 7" xfId="44232"/>
    <cellStyle name="40% - Акцент4 2 4 3 5 8" xfId="44233"/>
    <cellStyle name="40% - Акцент4 2 4 3 5 9" xfId="44234"/>
    <cellStyle name="40% - Акцент4 2 4 3 6" xfId="44235"/>
    <cellStyle name="40% - Акцент4 2 4 3 6 2" xfId="44236"/>
    <cellStyle name="40% - Акцент4 2 4 3 6 2 2" xfId="44237"/>
    <cellStyle name="40% - Акцент4 2 4 3 6 3" xfId="44238"/>
    <cellStyle name="40% - Акцент4 2 4 3 6 4" xfId="44239"/>
    <cellStyle name="40% - Акцент4 2 4 3 6 5" xfId="44240"/>
    <cellStyle name="40% - Акцент4 2 4 3 6 6" xfId="44241"/>
    <cellStyle name="40% - Акцент4 2 4 3 6 7" xfId="44242"/>
    <cellStyle name="40% - Акцент4 2 4 3 7" xfId="44243"/>
    <cellStyle name="40% - Акцент4 2 4 3 7 2" xfId="44244"/>
    <cellStyle name="40% - Акцент4 2 4 3 8" xfId="44245"/>
    <cellStyle name="40% - Акцент4 2 4 3 9" xfId="44246"/>
    <cellStyle name="40% - Акцент4 2 4 4" xfId="44247"/>
    <cellStyle name="40% - Акцент4 2 4 4 10" xfId="44248"/>
    <cellStyle name="40% - Акцент4 2 4 4 11" xfId="44249"/>
    <cellStyle name="40% - Акцент4 2 4 4 12" xfId="44250"/>
    <cellStyle name="40% - Акцент4 2 4 4 13" xfId="44251"/>
    <cellStyle name="40% - Акцент4 2 4 4 2" xfId="44252"/>
    <cellStyle name="40% - Акцент4 2 4 4 2 10" xfId="44253"/>
    <cellStyle name="40% - Акцент4 2 4 4 2 2" xfId="44254"/>
    <cellStyle name="40% - Акцент4 2 4 4 2 2 2" xfId="44255"/>
    <cellStyle name="40% - Акцент4 2 4 4 2 2 2 2" xfId="44256"/>
    <cellStyle name="40% - Акцент4 2 4 4 2 2 2 2 2" xfId="44257"/>
    <cellStyle name="40% - Акцент4 2 4 4 2 2 2 3" xfId="44258"/>
    <cellStyle name="40% - Акцент4 2 4 4 2 2 2 4" xfId="44259"/>
    <cellStyle name="40% - Акцент4 2 4 4 2 2 2 5" xfId="44260"/>
    <cellStyle name="40% - Акцент4 2 4 4 2 2 2 6" xfId="44261"/>
    <cellStyle name="40% - Акцент4 2 4 4 2 2 2 7" xfId="44262"/>
    <cellStyle name="40% - Акцент4 2 4 4 2 2 3" xfId="44263"/>
    <cellStyle name="40% - Акцент4 2 4 4 2 2 3 2" xfId="44264"/>
    <cellStyle name="40% - Акцент4 2 4 4 2 2 4" xfId="44265"/>
    <cellStyle name="40% - Акцент4 2 4 4 2 2 5" xfId="44266"/>
    <cellStyle name="40% - Акцент4 2 4 4 2 2 6" xfId="44267"/>
    <cellStyle name="40% - Акцент4 2 4 4 2 2 7" xfId="44268"/>
    <cellStyle name="40% - Акцент4 2 4 4 2 2 8" xfId="44269"/>
    <cellStyle name="40% - Акцент4 2 4 4 2 2 9" xfId="44270"/>
    <cellStyle name="40% - Акцент4 2 4 4 2 3" xfId="44271"/>
    <cellStyle name="40% - Акцент4 2 4 4 2 3 2" xfId="44272"/>
    <cellStyle name="40% - Акцент4 2 4 4 2 3 2 2" xfId="44273"/>
    <cellStyle name="40% - Акцент4 2 4 4 2 3 3" xfId="44274"/>
    <cellStyle name="40% - Акцент4 2 4 4 2 3 4" xfId="44275"/>
    <cellStyle name="40% - Акцент4 2 4 4 2 3 5" xfId="44276"/>
    <cellStyle name="40% - Акцент4 2 4 4 2 3 6" xfId="44277"/>
    <cellStyle name="40% - Акцент4 2 4 4 2 3 7" xfId="44278"/>
    <cellStyle name="40% - Акцент4 2 4 4 2 4" xfId="44279"/>
    <cellStyle name="40% - Акцент4 2 4 4 2 4 2" xfId="44280"/>
    <cellStyle name="40% - Акцент4 2 4 4 2 5" xfId="44281"/>
    <cellStyle name="40% - Акцент4 2 4 4 2 6" xfId="44282"/>
    <cellStyle name="40% - Акцент4 2 4 4 2 7" xfId="44283"/>
    <cellStyle name="40% - Акцент4 2 4 4 2 8" xfId="44284"/>
    <cellStyle name="40% - Акцент4 2 4 4 2 9" xfId="44285"/>
    <cellStyle name="40% - Акцент4 2 4 4 3" xfId="44286"/>
    <cellStyle name="40% - Акцент4 2 4 4 3 10" xfId="44287"/>
    <cellStyle name="40% - Акцент4 2 4 4 3 2" xfId="44288"/>
    <cellStyle name="40% - Акцент4 2 4 4 3 2 2" xfId="44289"/>
    <cellStyle name="40% - Акцент4 2 4 4 3 2 2 2" xfId="44290"/>
    <cellStyle name="40% - Акцент4 2 4 4 3 2 2 2 2" xfId="44291"/>
    <cellStyle name="40% - Акцент4 2 4 4 3 2 2 3" xfId="44292"/>
    <cellStyle name="40% - Акцент4 2 4 4 3 2 2 4" xfId="44293"/>
    <cellStyle name="40% - Акцент4 2 4 4 3 2 2 5" xfId="44294"/>
    <cellStyle name="40% - Акцент4 2 4 4 3 2 2 6" xfId="44295"/>
    <cellStyle name="40% - Акцент4 2 4 4 3 2 2 7" xfId="44296"/>
    <cellStyle name="40% - Акцент4 2 4 4 3 2 3" xfId="44297"/>
    <cellStyle name="40% - Акцент4 2 4 4 3 2 3 2" xfId="44298"/>
    <cellStyle name="40% - Акцент4 2 4 4 3 2 4" xfId="44299"/>
    <cellStyle name="40% - Акцент4 2 4 4 3 2 5" xfId="44300"/>
    <cellStyle name="40% - Акцент4 2 4 4 3 2 6" xfId="44301"/>
    <cellStyle name="40% - Акцент4 2 4 4 3 2 7" xfId="44302"/>
    <cellStyle name="40% - Акцент4 2 4 4 3 2 8" xfId="44303"/>
    <cellStyle name="40% - Акцент4 2 4 4 3 2 9" xfId="44304"/>
    <cellStyle name="40% - Акцент4 2 4 4 3 3" xfId="44305"/>
    <cellStyle name="40% - Акцент4 2 4 4 3 3 2" xfId="44306"/>
    <cellStyle name="40% - Акцент4 2 4 4 3 3 2 2" xfId="44307"/>
    <cellStyle name="40% - Акцент4 2 4 4 3 3 3" xfId="44308"/>
    <cellStyle name="40% - Акцент4 2 4 4 3 3 4" xfId="44309"/>
    <cellStyle name="40% - Акцент4 2 4 4 3 3 5" xfId="44310"/>
    <cellStyle name="40% - Акцент4 2 4 4 3 3 6" xfId="44311"/>
    <cellStyle name="40% - Акцент4 2 4 4 3 3 7" xfId="44312"/>
    <cellStyle name="40% - Акцент4 2 4 4 3 4" xfId="44313"/>
    <cellStyle name="40% - Акцент4 2 4 4 3 4 2" xfId="44314"/>
    <cellStyle name="40% - Акцент4 2 4 4 3 5" xfId="44315"/>
    <cellStyle name="40% - Акцент4 2 4 4 3 6" xfId="44316"/>
    <cellStyle name="40% - Акцент4 2 4 4 3 7" xfId="44317"/>
    <cellStyle name="40% - Акцент4 2 4 4 3 8" xfId="44318"/>
    <cellStyle name="40% - Акцент4 2 4 4 3 9" xfId="44319"/>
    <cellStyle name="40% - Акцент4 2 4 4 4" xfId="44320"/>
    <cellStyle name="40% - Акцент4 2 4 4 4 2" xfId="44321"/>
    <cellStyle name="40% - Акцент4 2 4 4 4 2 2" xfId="44322"/>
    <cellStyle name="40% - Акцент4 2 4 4 4 2 2 2" xfId="44323"/>
    <cellStyle name="40% - Акцент4 2 4 4 4 2 3" xfId="44324"/>
    <cellStyle name="40% - Акцент4 2 4 4 4 2 4" xfId="44325"/>
    <cellStyle name="40% - Акцент4 2 4 4 4 2 5" xfId="44326"/>
    <cellStyle name="40% - Акцент4 2 4 4 4 2 6" xfId="44327"/>
    <cellStyle name="40% - Акцент4 2 4 4 4 2 7" xfId="44328"/>
    <cellStyle name="40% - Акцент4 2 4 4 4 3" xfId="44329"/>
    <cellStyle name="40% - Акцент4 2 4 4 4 3 2" xfId="44330"/>
    <cellStyle name="40% - Акцент4 2 4 4 4 4" xfId="44331"/>
    <cellStyle name="40% - Акцент4 2 4 4 4 5" xfId="44332"/>
    <cellStyle name="40% - Акцент4 2 4 4 4 6" xfId="44333"/>
    <cellStyle name="40% - Акцент4 2 4 4 4 7" xfId="44334"/>
    <cellStyle name="40% - Акцент4 2 4 4 4 8" xfId="44335"/>
    <cellStyle name="40% - Акцент4 2 4 4 4 9" xfId="44336"/>
    <cellStyle name="40% - Акцент4 2 4 4 5" xfId="44337"/>
    <cellStyle name="40% - Акцент4 2 4 4 5 2" xfId="44338"/>
    <cellStyle name="40% - Акцент4 2 4 4 5 2 2" xfId="44339"/>
    <cellStyle name="40% - Акцент4 2 4 4 5 2 2 2" xfId="44340"/>
    <cellStyle name="40% - Акцент4 2 4 4 5 2 3" xfId="44341"/>
    <cellStyle name="40% - Акцент4 2 4 4 5 2 4" xfId="44342"/>
    <cellStyle name="40% - Акцент4 2 4 4 5 2 5" xfId="44343"/>
    <cellStyle name="40% - Акцент4 2 4 4 5 2 6" xfId="44344"/>
    <cellStyle name="40% - Акцент4 2 4 4 5 2 7" xfId="44345"/>
    <cellStyle name="40% - Акцент4 2 4 4 5 3" xfId="44346"/>
    <cellStyle name="40% - Акцент4 2 4 4 5 3 2" xfId="44347"/>
    <cellStyle name="40% - Акцент4 2 4 4 5 4" xfId="44348"/>
    <cellStyle name="40% - Акцент4 2 4 4 5 5" xfId="44349"/>
    <cellStyle name="40% - Акцент4 2 4 4 5 6" xfId="44350"/>
    <cellStyle name="40% - Акцент4 2 4 4 5 7" xfId="44351"/>
    <cellStyle name="40% - Акцент4 2 4 4 5 8" xfId="44352"/>
    <cellStyle name="40% - Акцент4 2 4 4 5 9" xfId="44353"/>
    <cellStyle name="40% - Акцент4 2 4 4 6" xfId="44354"/>
    <cellStyle name="40% - Акцент4 2 4 4 6 2" xfId="44355"/>
    <cellStyle name="40% - Акцент4 2 4 4 6 2 2" xfId="44356"/>
    <cellStyle name="40% - Акцент4 2 4 4 6 3" xfId="44357"/>
    <cellStyle name="40% - Акцент4 2 4 4 6 4" xfId="44358"/>
    <cellStyle name="40% - Акцент4 2 4 4 6 5" xfId="44359"/>
    <cellStyle name="40% - Акцент4 2 4 4 6 6" xfId="44360"/>
    <cellStyle name="40% - Акцент4 2 4 4 6 7" xfId="44361"/>
    <cellStyle name="40% - Акцент4 2 4 4 7" xfId="44362"/>
    <cellStyle name="40% - Акцент4 2 4 4 7 2" xfId="44363"/>
    <cellStyle name="40% - Акцент4 2 4 4 8" xfId="44364"/>
    <cellStyle name="40% - Акцент4 2 4 4 9" xfId="44365"/>
    <cellStyle name="40% - Акцент4 2 4 5" xfId="44366"/>
    <cellStyle name="40% - Акцент4 2 4 5 10" xfId="44367"/>
    <cellStyle name="40% - Акцент4 2 4 5 2" xfId="44368"/>
    <cellStyle name="40% - Акцент4 2 4 5 2 2" xfId="44369"/>
    <cellStyle name="40% - Акцент4 2 4 5 2 2 2" xfId="44370"/>
    <cellStyle name="40% - Акцент4 2 4 5 2 2 2 2" xfId="44371"/>
    <cellStyle name="40% - Акцент4 2 4 5 2 2 3" xfId="44372"/>
    <cellStyle name="40% - Акцент4 2 4 5 2 2 4" xfId="44373"/>
    <cellStyle name="40% - Акцент4 2 4 5 2 2 5" xfId="44374"/>
    <cellStyle name="40% - Акцент4 2 4 5 2 2 6" xfId="44375"/>
    <cellStyle name="40% - Акцент4 2 4 5 2 2 7" xfId="44376"/>
    <cellStyle name="40% - Акцент4 2 4 5 2 3" xfId="44377"/>
    <cellStyle name="40% - Акцент4 2 4 5 2 3 2" xfId="44378"/>
    <cellStyle name="40% - Акцент4 2 4 5 2 4" xfId="44379"/>
    <cellStyle name="40% - Акцент4 2 4 5 2 5" xfId="44380"/>
    <cellStyle name="40% - Акцент4 2 4 5 2 6" xfId="44381"/>
    <cellStyle name="40% - Акцент4 2 4 5 2 7" xfId="44382"/>
    <cellStyle name="40% - Акцент4 2 4 5 2 8" xfId="44383"/>
    <cellStyle name="40% - Акцент4 2 4 5 2 9" xfId="44384"/>
    <cellStyle name="40% - Акцент4 2 4 5 3" xfId="44385"/>
    <cellStyle name="40% - Акцент4 2 4 5 3 2" xfId="44386"/>
    <cellStyle name="40% - Акцент4 2 4 5 3 2 2" xfId="44387"/>
    <cellStyle name="40% - Акцент4 2 4 5 3 3" xfId="44388"/>
    <cellStyle name="40% - Акцент4 2 4 5 3 4" xfId="44389"/>
    <cellStyle name="40% - Акцент4 2 4 5 3 5" xfId="44390"/>
    <cellStyle name="40% - Акцент4 2 4 5 3 6" xfId="44391"/>
    <cellStyle name="40% - Акцент4 2 4 5 3 7" xfId="44392"/>
    <cellStyle name="40% - Акцент4 2 4 5 4" xfId="44393"/>
    <cellStyle name="40% - Акцент4 2 4 5 4 2" xfId="44394"/>
    <cellStyle name="40% - Акцент4 2 4 5 5" xfId="44395"/>
    <cellStyle name="40% - Акцент4 2 4 5 6" xfId="44396"/>
    <cellStyle name="40% - Акцент4 2 4 5 7" xfId="44397"/>
    <cellStyle name="40% - Акцент4 2 4 5 8" xfId="44398"/>
    <cellStyle name="40% - Акцент4 2 4 5 9" xfId="44399"/>
    <cellStyle name="40% - Акцент4 2 4 6" xfId="44400"/>
    <cellStyle name="40% - Акцент4 2 4 6 10" xfId="44401"/>
    <cellStyle name="40% - Акцент4 2 4 6 2" xfId="44402"/>
    <cellStyle name="40% - Акцент4 2 4 6 2 2" xfId="44403"/>
    <cellStyle name="40% - Акцент4 2 4 6 2 2 2" xfId="44404"/>
    <cellStyle name="40% - Акцент4 2 4 6 2 2 2 2" xfId="44405"/>
    <cellStyle name="40% - Акцент4 2 4 6 2 2 3" xfId="44406"/>
    <cellStyle name="40% - Акцент4 2 4 6 2 2 4" xfId="44407"/>
    <cellStyle name="40% - Акцент4 2 4 6 2 2 5" xfId="44408"/>
    <cellStyle name="40% - Акцент4 2 4 6 2 2 6" xfId="44409"/>
    <cellStyle name="40% - Акцент4 2 4 6 2 2 7" xfId="44410"/>
    <cellStyle name="40% - Акцент4 2 4 6 2 3" xfId="44411"/>
    <cellStyle name="40% - Акцент4 2 4 6 2 3 2" xfId="44412"/>
    <cellStyle name="40% - Акцент4 2 4 6 2 4" xfId="44413"/>
    <cellStyle name="40% - Акцент4 2 4 6 2 5" xfId="44414"/>
    <cellStyle name="40% - Акцент4 2 4 6 2 6" xfId="44415"/>
    <cellStyle name="40% - Акцент4 2 4 6 2 7" xfId="44416"/>
    <cellStyle name="40% - Акцент4 2 4 6 2 8" xfId="44417"/>
    <cellStyle name="40% - Акцент4 2 4 6 2 9" xfId="44418"/>
    <cellStyle name="40% - Акцент4 2 4 6 3" xfId="44419"/>
    <cellStyle name="40% - Акцент4 2 4 6 3 2" xfId="44420"/>
    <cellStyle name="40% - Акцент4 2 4 6 3 2 2" xfId="44421"/>
    <cellStyle name="40% - Акцент4 2 4 6 3 3" xfId="44422"/>
    <cellStyle name="40% - Акцент4 2 4 6 3 4" xfId="44423"/>
    <cellStyle name="40% - Акцент4 2 4 6 3 5" xfId="44424"/>
    <cellStyle name="40% - Акцент4 2 4 6 3 6" xfId="44425"/>
    <cellStyle name="40% - Акцент4 2 4 6 3 7" xfId="44426"/>
    <cellStyle name="40% - Акцент4 2 4 6 4" xfId="44427"/>
    <cellStyle name="40% - Акцент4 2 4 6 4 2" xfId="44428"/>
    <cellStyle name="40% - Акцент4 2 4 6 5" xfId="44429"/>
    <cellStyle name="40% - Акцент4 2 4 6 6" xfId="44430"/>
    <cellStyle name="40% - Акцент4 2 4 6 7" xfId="44431"/>
    <cellStyle name="40% - Акцент4 2 4 6 8" xfId="44432"/>
    <cellStyle name="40% - Акцент4 2 4 6 9" xfId="44433"/>
    <cellStyle name="40% - Акцент4 2 4 7" xfId="44434"/>
    <cellStyle name="40% - Акцент4 2 4 7 2" xfId="44435"/>
    <cellStyle name="40% - Акцент4 2 4 7 2 2" xfId="44436"/>
    <cellStyle name="40% - Акцент4 2 4 7 2 2 2" xfId="44437"/>
    <cellStyle name="40% - Акцент4 2 4 7 2 3" xfId="44438"/>
    <cellStyle name="40% - Акцент4 2 4 7 2 4" xfId="44439"/>
    <cellStyle name="40% - Акцент4 2 4 7 2 5" xfId="44440"/>
    <cellStyle name="40% - Акцент4 2 4 7 2 6" xfId="44441"/>
    <cellStyle name="40% - Акцент4 2 4 7 2 7" xfId="44442"/>
    <cellStyle name="40% - Акцент4 2 4 7 3" xfId="44443"/>
    <cellStyle name="40% - Акцент4 2 4 7 3 2" xfId="44444"/>
    <cellStyle name="40% - Акцент4 2 4 7 4" xfId="44445"/>
    <cellStyle name="40% - Акцент4 2 4 7 5" xfId="44446"/>
    <cellStyle name="40% - Акцент4 2 4 7 6" xfId="44447"/>
    <cellStyle name="40% - Акцент4 2 4 7 7" xfId="44448"/>
    <cellStyle name="40% - Акцент4 2 4 7 8" xfId="44449"/>
    <cellStyle name="40% - Акцент4 2 4 7 9" xfId="44450"/>
    <cellStyle name="40% - Акцент4 2 4 8" xfId="44451"/>
    <cellStyle name="40% - Акцент4 2 4 8 2" xfId="44452"/>
    <cellStyle name="40% - Акцент4 2 4 8 2 2" xfId="44453"/>
    <cellStyle name="40% - Акцент4 2 4 8 2 2 2" xfId="44454"/>
    <cellStyle name="40% - Акцент4 2 4 8 2 3" xfId="44455"/>
    <cellStyle name="40% - Акцент4 2 4 8 2 4" xfId="44456"/>
    <cellStyle name="40% - Акцент4 2 4 8 2 5" xfId="44457"/>
    <cellStyle name="40% - Акцент4 2 4 8 2 6" xfId="44458"/>
    <cellStyle name="40% - Акцент4 2 4 8 2 7" xfId="44459"/>
    <cellStyle name="40% - Акцент4 2 4 8 3" xfId="44460"/>
    <cellStyle name="40% - Акцент4 2 4 8 3 2" xfId="44461"/>
    <cellStyle name="40% - Акцент4 2 4 8 4" xfId="44462"/>
    <cellStyle name="40% - Акцент4 2 4 8 5" xfId="44463"/>
    <cellStyle name="40% - Акцент4 2 4 8 6" xfId="44464"/>
    <cellStyle name="40% - Акцент4 2 4 8 7" xfId="44465"/>
    <cellStyle name="40% - Акцент4 2 4 8 8" xfId="44466"/>
    <cellStyle name="40% - Акцент4 2 4 8 9" xfId="44467"/>
    <cellStyle name="40% - Акцент4 2 4 9" xfId="44468"/>
    <cellStyle name="40% - Акцент4 2 4 9 2" xfId="44469"/>
    <cellStyle name="40% - Акцент4 2 4 9 2 2" xfId="44470"/>
    <cellStyle name="40% - Акцент4 2 4 9 2 2 2" xfId="44471"/>
    <cellStyle name="40% - Акцент4 2 4 9 2 3" xfId="44472"/>
    <cellStyle name="40% - Акцент4 2 4 9 2 4" xfId="44473"/>
    <cellStyle name="40% - Акцент4 2 4 9 2 5" xfId="44474"/>
    <cellStyle name="40% - Акцент4 2 4 9 2 6" xfId="44475"/>
    <cellStyle name="40% - Акцент4 2 4 9 2 7" xfId="44476"/>
    <cellStyle name="40% - Акцент4 2 4 9 3" xfId="44477"/>
    <cellStyle name="40% - Акцент4 2 4 9 3 2" xfId="44478"/>
    <cellStyle name="40% - Акцент4 2 4 9 4" xfId="44479"/>
    <cellStyle name="40% - Акцент4 2 4 9 5" xfId="44480"/>
    <cellStyle name="40% - Акцент4 2 4 9 6" xfId="44481"/>
    <cellStyle name="40% - Акцент4 2 4 9 7" xfId="44482"/>
    <cellStyle name="40% - Акцент4 2 4 9 8" xfId="44483"/>
    <cellStyle name="40% - Акцент4 2 4 9 9" xfId="44484"/>
    <cellStyle name="40% - Акцент4 2 5" xfId="44485"/>
    <cellStyle name="40% - Акцент4 2 5 10" xfId="44486"/>
    <cellStyle name="40% - Акцент4 2 5 11" xfId="44487"/>
    <cellStyle name="40% - Акцент4 2 5 12" xfId="44488"/>
    <cellStyle name="40% - Акцент4 2 5 13" xfId="44489"/>
    <cellStyle name="40% - Акцент4 2 5 14" xfId="44490"/>
    <cellStyle name="40% - Акцент4 2 5 2" xfId="44491"/>
    <cellStyle name="40% - Акцент4 2 5 2 10" xfId="44492"/>
    <cellStyle name="40% - Акцент4 2 5 2 2" xfId="44493"/>
    <cellStyle name="40% - Акцент4 2 5 2 2 2" xfId="44494"/>
    <cellStyle name="40% - Акцент4 2 5 2 2 2 2" xfId="44495"/>
    <cellStyle name="40% - Акцент4 2 5 2 2 2 2 2" xfId="44496"/>
    <cellStyle name="40% - Акцент4 2 5 2 2 2 3" xfId="44497"/>
    <cellStyle name="40% - Акцент4 2 5 2 2 2 4" xfId="44498"/>
    <cellStyle name="40% - Акцент4 2 5 2 2 2 5" xfId="44499"/>
    <cellStyle name="40% - Акцент4 2 5 2 2 2 6" xfId="44500"/>
    <cellStyle name="40% - Акцент4 2 5 2 2 2 7" xfId="44501"/>
    <cellStyle name="40% - Акцент4 2 5 2 2 3" xfId="44502"/>
    <cellStyle name="40% - Акцент4 2 5 2 2 3 2" xfId="44503"/>
    <cellStyle name="40% - Акцент4 2 5 2 2 4" xfId="44504"/>
    <cellStyle name="40% - Акцент4 2 5 2 2 5" xfId="44505"/>
    <cellStyle name="40% - Акцент4 2 5 2 2 6" xfId="44506"/>
    <cellStyle name="40% - Акцент4 2 5 2 2 7" xfId="44507"/>
    <cellStyle name="40% - Акцент4 2 5 2 2 8" xfId="44508"/>
    <cellStyle name="40% - Акцент4 2 5 2 2 9" xfId="44509"/>
    <cellStyle name="40% - Акцент4 2 5 2 3" xfId="44510"/>
    <cellStyle name="40% - Акцент4 2 5 2 3 2" xfId="44511"/>
    <cellStyle name="40% - Акцент4 2 5 2 3 2 2" xfId="44512"/>
    <cellStyle name="40% - Акцент4 2 5 2 3 3" xfId="44513"/>
    <cellStyle name="40% - Акцент4 2 5 2 3 4" xfId="44514"/>
    <cellStyle name="40% - Акцент4 2 5 2 3 5" xfId="44515"/>
    <cellStyle name="40% - Акцент4 2 5 2 3 6" xfId="44516"/>
    <cellStyle name="40% - Акцент4 2 5 2 3 7" xfId="44517"/>
    <cellStyle name="40% - Акцент4 2 5 2 4" xfId="44518"/>
    <cellStyle name="40% - Акцент4 2 5 2 4 2" xfId="44519"/>
    <cellStyle name="40% - Акцент4 2 5 2 5" xfId="44520"/>
    <cellStyle name="40% - Акцент4 2 5 2 6" xfId="44521"/>
    <cellStyle name="40% - Акцент4 2 5 2 7" xfId="44522"/>
    <cellStyle name="40% - Акцент4 2 5 2 8" xfId="44523"/>
    <cellStyle name="40% - Акцент4 2 5 2 9" xfId="44524"/>
    <cellStyle name="40% - Акцент4 2 5 3" xfId="44525"/>
    <cellStyle name="40% - Акцент4 2 5 3 10" xfId="44526"/>
    <cellStyle name="40% - Акцент4 2 5 3 2" xfId="44527"/>
    <cellStyle name="40% - Акцент4 2 5 3 2 2" xfId="44528"/>
    <cellStyle name="40% - Акцент4 2 5 3 2 2 2" xfId="44529"/>
    <cellStyle name="40% - Акцент4 2 5 3 2 2 2 2" xfId="44530"/>
    <cellStyle name="40% - Акцент4 2 5 3 2 2 3" xfId="44531"/>
    <cellStyle name="40% - Акцент4 2 5 3 2 2 4" xfId="44532"/>
    <cellStyle name="40% - Акцент4 2 5 3 2 2 5" xfId="44533"/>
    <cellStyle name="40% - Акцент4 2 5 3 2 2 6" xfId="44534"/>
    <cellStyle name="40% - Акцент4 2 5 3 2 2 7" xfId="44535"/>
    <cellStyle name="40% - Акцент4 2 5 3 2 3" xfId="44536"/>
    <cellStyle name="40% - Акцент4 2 5 3 2 3 2" xfId="44537"/>
    <cellStyle name="40% - Акцент4 2 5 3 2 4" xfId="44538"/>
    <cellStyle name="40% - Акцент4 2 5 3 2 5" xfId="44539"/>
    <cellStyle name="40% - Акцент4 2 5 3 2 6" xfId="44540"/>
    <cellStyle name="40% - Акцент4 2 5 3 2 7" xfId="44541"/>
    <cellStyle name="40% - Акцент4 2 5 3 2 8" xfId="44542"/>
    <cellStyle name="40% - Акцент4 2 5 3 2 9" xfId="44543"/>
    <cellStyle name="40% - Акцент4 2 5 3 3" xfId="44544"/>
    <cellStyle name="40% - Акцент4 2 5 3 3 2" xfId="44545"/>
    <cellStyle name="40% - Акцент4 2 5 3 3 2 2" xfId="44546"/>
    <cellStyle name="40% - Акцент4 2 5 3 3 3" xfId="44547"/>
    <cellStyle name="40% - Акцент4 2 5 3 3 4" xfId="44548"/>
    <cellStyle name="40% - Акцент4 2 5 3 3 5" xfId="44549"/>
    <cellStyle name="40% - Акцент4 2 5 3 3 6" xfId="44550"/>
    <cellStyle name="40% - Акцент4 2 5 3 3 7" xfId="44551"/>
    <cellStyle name="40% - Акцент4 2 5 3 4" xfId="44552"/>
    <cellStyle name="40% - Акцент4 2 5 3 4 2" xfId="44553"/>
    <cellStyle name="40% - Акцент4 2 5 3 5" xfId="44554"/>
    <cellStyle name="40% - Акцент4 2 5 3 6" xfId="44555"/>
    <cellStyle name="40% - Акцент4 2 5 3 7" xfId="44556"/>
    <cellStyle name="40% - Акцент4 2 5 3 8" xfId="44557"/>
    <cellStyle name="40% - Акцент4 2 5 3 9" xfId="44558"/>
    <cellStyle name="40% - Акцент4 2 5 4" xfId="44559"/>
    <cellStyle name="40% - Акцент4 2 5 4 10" xfId="44560"/>
    <cellStyle name="40% - Акцент4 2 5 4 2" xfId="44561"/>
    <cellStyle name="40% - Акцент4 2 5 4 2 2" xfId="44562"/>
    <cellStyle name="40% - Акцент4 2 5 4 2 2 2" xfId="44563"/>
    <cellStyle name="40% - Акцент4 2 5 4 2 2 2 2" xfId="44564"/>
    <cellStyle name="40% - Акцент4 2 5 4 2 2 3" xfId="44565"/>
    <cellStyle name="40% - Акцент4 2 5 4 2 2 4" xfId="44566"/>
    <cellStyle name="40% - Акцент4 2 5 4 2 2 5" xfId="44567"/>
    <cellStyle name="40% - Акцент4 2 5 4 2 2 6" xfId="44568"/>
    <cellStyle name="40% - Акцент4 2 5 4 2 2 7" xfId="44569"/>
    <cellStyle name="40% - Акцент4 2 5 4 2 3" xfId="44570"/>
    <cellStyle name="40% - Акцент4 2 5 4 2 3 2" xfId="44571"/>
    <cellStyle name="40% - Акцент4 2 5 4 2 4" xfId="44572"/>
    <cellStyle name="40% - Акцент4 2 5 4 2 5" xfId="44573"/>
    <cellStyle name="40% - Акцент4 2 5 4 2 6" xfId="44574"/>
    <cellStyle name="40% - Акцент4 2 5 4 2 7" xfId="44575"/>
    <cellStyle name="40% - Акцент4 2 5 4 2 8" xfId="44576"/>
    <cellStyle name="40% - Акцент4 2 5 4 2 9" xfId="44577"/>
    <cellStyle name="40% - Акцент4 2 5 4 3" xfId="44578"/>
    <cellStyle name="40% - Акцент4 2 5 4 3 2" xfId="44579"/>
    <cellStyle name="40% - Акцент4 2 5 4 3 2 2" xfId="44580"/>
    <cellStyle name="40% - Акцент4 2 5 4 3 3" xfId="44581"/>
    <cellStyle name="40% - Акцент4 2 5 4 3 4" xfId="44582"/>
    <cellStyle name="40% - Акцент4 2 5 4 3 5" xfId="44583"/>
    <cellStyle name="40% - Акцент4 2 5 4 3 6" xfId="44584"/>
    <cellStyle name="40% - Акцент4 2 5 4 3 7" xfId="44585"/>
    <cellStyle name="40% - Акцент4 2 5 4 4" xfId="44586"/>
    <cellStyle name="40% - Акцент4 2 5 4 4 2" xfId="44587"/>
    <cellStyle name="40% - Акцент4 2 5 4 5" xfId="44588"/>
    <cellStyle name="40% - Акцент4 2 5 4 6" xfId="44589"/>
    <cellStyle name="40% - Акцент4 2 5 4 7" xfId="44590"/>
    <cellStyle name="40% - Акцент4 2 5 4 8" xfId="44591"/>
    <cellStyle name="40% - Акцент4 2 5 4 9" xfId="44592"/>
    <cellStyle name="40% - Акцент4 2 5 5" xfId="44593"/>
    <cellStyle name="40% - Акцент4 2 5 5 2" xfId="44594"/>
    <cellStyle name="40% - Акцент4 2 5 5 2 2" xfId="44595"/>
    <cellStyle name="40% - Акцент4 2 5 5 2 2 2" xfId="44596"/>
    <cellStyle name="40% - Акцент4 2 5 5 2 3" xfId="44597"/>
    <cellStyle name="40% - Акцент4 2 5 5 2 4" xfId="44598"/>
    <cellStyle name="40% - Акцент4 2 5 5 2 5" xfId="44599"/>
    <cellStyle name="40% - Акцент4 2 5 5 2 6" xfId="44600"/>
    <cellStyle name="40% - Акцент4 2 5 5 2 7" xfId="44601"/>
    <cellStyle name="40% - Акцент4 2 5 5 3" xfId="44602"/>
    <cellStyle name="40% - Акцент4 2 5 5 3 2" xfId="44603"/>
    <cellStyle name="40% - Акцент4 2 5 5 4" xfId="44604"/>
    <cellStyle name="40% - Акцент4 2 5 5 5" xfId="44605"/>
    <cellStyle name="40% - Акцент4 2 5 5 6" xfId="44606"/>
    <cellStyle name="40% - Акцент4 2 5 5 7" xfId="44607"/>
    <cellStyle name="40% - Акцент4 2 5 5 8" xfId="44608"/>
    <cellStyle name="40% - Акцент4 2 5 5 9" xfId="44609"/>
    <cellStyle name="40% - Акцент4 2 5 6" xfId="44610"/>
    <cellStyle name="40% - Акцент4 2 5 6 2" xfId="44611"/>
    <cellStyle name="40% - Акцент4 2 5 6 2 2" xfId="44612"/>
    <cellStyle name="40% - Акцент4 2 5 6 2 2 2" xfId="44613"/>
    <cellStyle name="40% - Акцент4 2 5 6 2 3" xfId="44614"/>
    <cellStyle name="40% - Акцент4 2 5 6 2 4" xfId="44615"/>
    <cellStyle name="40% - Акцент4 2 5 6 2 5" xfId="44616"/>
    <cellStyle name="40% - Акцент4 2 5 6 2 6" xfId="44617"/>
    <cellStyle name="40% - Акцент4 2 5 6 2 7" xfId="44618"/>
    <cellStyle name="40% - Акцент4 2 5 6 3" xfId="44619"/>
    <cellStyle name="40% - Акцент4 2 5 6 3 2" xfId="44620"/>
    <cellStyle name="40% - Акцент4 2 5 6 4" xfId="44621"/>
    <cellStyle name="40% - Акцент4 2 5 6 5" xfId="44622"/>
    <cellStyle name="40% - Акцент4 2 5 6 6" xfId="44623"/>
    <cellStyle name="40% - Акцент4 2 5 6 7" xfId="44624"/>
    <cellStyle name="40% - Акцент4 2 5 6 8" xfId="44625"/>
    <cellStyle name="40% - Акцент4 2 5 6 9" xfId="44626"/>
    <cellStyle name="40% - Акцент4 2 5 7" xfId="44627"/>
    <cellStyle name="40% - Акцент4 2 5 7 2" xfId="44628"/>
    <cellStyle name="40% - Акцент4 2 5 7 2 2" xfId="44629"/>
    <cellStyle name="40% - Акцент4 2 5 7 3" xfId="44630"/>
    <cellStyle name="40% - Акцент4 2 5 7 4" xfId="44631"/>
    <cellStyle name="40% - Акцент4 2 5 7 5" xfId="44632"/>
    <cellStyle name="40% - Акцент4 2 5 7 6" xfId="44633"/>
    <cellStyle name="40% - Акцент4 2 5 7 7" xfId="44634"/>
    <cellStyle name="40% - Акцент4 2 5 8" xfId="44635"/>
    <cellStyle name="40% - Акцент4 2 5 8 2" xfId="44636"/>
    <cellStyle name="40% - Акцент4 2 5 9" xfId="44637"/>
    <cellStyle name="40% - Акцент4 2 6" xfId="44638"/>
    <cellStyle name="40% - Акцент4 2 6 10" xfId="44639"/>
    <cellStyle name="40% - Акцент4 2 6 11" xfId="44640"/>
    <cellStyle name="40% - Акцент4 2 6 12" xfId="44641"/>
    <cellStyle name="40% - Акцент4 2 6 13" xfId="44642"/>
    <cellStyle name="40% - Акцент4 2 6 14" xfId="44643"/>
    <cellStyle name="40% - Акцент4 2 6 2" xfId="44644"/>
    <cellStyle name="40% - Акцент4 2 6 2 10" xfId="44645"/>
    <cellStyle name="40% - Акцент4 2 6 2 2" xfId="44646"/>
    <cellStyle name="40% - Акцент4 2 6 2 2 2" xfId="44647"/>
    <cellStyle name="40% - Акцент4 2 6 2 2 2 2" xfId="44648"/>
    <cellStyle name="40% - Акцент4 2 6 2 2 2 2 2" xfId="44649"/>
    <cellStyle name="40% - Акцент4 2 6 2 2 2 3" xfId="44650"/>
    <cellStyle name="40% - Акцент4 2 6 2 2 2 4" xfId="44651"/>
    <cellStyle name="40% - Акцент4 2 6 2 2 2 5" xfId="44652"/>
    <cellStyle name="40% - Акцент4 2 6 2 2 2 6" xfId="44653"/>
    <cellStyle name="40% - Акцент4 2 6 2 2 2 7" xfId="44654"/>
    <cellStyle name="40% - Акцент4 2 6 2 2 3" xfId="44655"/>
    <cellStyle name="40% - Акцент4 2 6 2 2 3 2" xfId="44656"/>
    <cellStyle name="40% - Акцент4 2 6 2 2 4" xfId="44657"/>
    <cellStyle name="40% - Акцент4 2 6 2 2 5" xfId="44658"/>
    <cellStyle name="40% - Акцент4 2 6 2 2 6" xfId="44659"/>
    <cellStyle name="40% - Акцент4 2 6 2 2 7" xfId="44660"/>
    <cellStyle name="40% - Акцент4 2 6 2 2 8" xfId="44661"/>
    <cellStyle name="40% - Акцент4 2 6 2 2 9" xfId="44662"/>
    <cellStyle name="40% - Акцент4 2 6 2 3" xfId="44663"/>
    <cellStyle name="40% - Акцент4 2 6 2 3 2" xfId="44664"/>
    <cellStyle name="40% - Акцент4 2 6 2 3 2 2" xfId="44665"/>
    <cellStyle name="40% - Акцент4 2 6 2 3 3" xfId="44666"/>
    <cellStyle name="40% - Акцент4 2 6 2 3 4" xfId="44667"/>
    <cellStyle name="40% - Акцент4 2 6 2 3 5" xfId="44668"/>
    <cellStyle name="40% - Акцент4 2 6 2 3 6" xfId="44669"/>
    <cellStyle name="40% - Акцент4 2 6 2 3 7" xfId="44670"/>
    <cellStyle name="40% - Акцент4 2 6 2 4" xfId="44671"/>
    <cellStyle name="40% - Акцент4 2 6 2 4 2" xfId="44672"/>
    <cellStyle name="40% - Акцент4 2 6 2 5" xfId="44673"/>
    <cellStyle name="40% - Акцент4 2 6 2 6" xfId="44674"/>
    <cellStyle name="40% - Акцент4 2 6 2 7" xfId="44675"/>
    <cellStyle name="40% - Акцент4 2 6 2 8" xfId="44676"/>
    <cellStyle name="40% - Акцент4 2 6 2 9" xfId="44677"/>
    <cellStyle name="40% - Акцент4 2 6 3" xfId="44678"/>
    <cellStyle name="40% - Акцент4 2 6 3 10" xfId="44679"/>
    <cellStyle name="40% - Акцент4 2 6 3 2" xfId="44680"/>
    <cellStyle name="40% - Акцент4 2 6 3 2 2" xfId="44681"/>
    <cellStyle name="40% - Акцент4 2 6 3 2 2 2" xfId="44682"/>
    <cellStyle name="40% - Акцент4 2 6 3 2 2 2 2" xfId="44683"/>
    <cellStyle name="40% - Акцент4 2 6 3 2 2 3" xfId="44684"/>
    <cellStyle name="40% - Акцент4 2 6 3 2 2 4" xfId="44685"/>
    <cellStyle name="40% - Акцент4 2 6 3 2 2 5" xfId="44686"/>
    <cellStyle name="40% - Акцент4 2 6 3 2 2 6" xfId="44687"/>
    <cellStyle name="40% - Акцент4 2 6 3 2 2 7" xfId="44688"/>
    <cellStyle name="40% - Акцент4 2 6 3 2 3" xfId="44689"/>
    <cellStyle name="40% - Акцент4 2 6 3 2 3 2" xfId="44690"/>
    <cellStyle name="40% - Акцент4 2 6 3 2 4" xfId="44691"/>
    <cellStyle name="40% - Акцент4 2 6 3 2 5" xfId="44692"/>
    <cellStyle name="40% - Акцент4 2 6 3 2 6" xfId="44693"/>
    <cellStyle name="40% - Акцент4 2 6 3 2 7" xfId="44694"/>
    <cellStyle name="40% - Акцент4 2 6 3 2 8" xfId="44695"/>
    <cellStyle name="40% - Акцент4 2 6 3 2 9" xfId="44696"/>
    <cellStyle name="40% - Акцент4 2 6 3 3" xfId="44697"/>
    <cellStyle name="40% - Акцент4 2 6 3 3 2" xfId="44698"/>
    <cellStyle name="40% - Акцент4 2 6 3 3 2 2" xfId="44699"/>
    <cellStyle name="40% - Акцент4 2 6 3 3 3" xfId="44700"/>
    <cellStyle name="40% - Акцент4 2 6 3 3 4" xfId="44701"/>
    <cellStyle name="40% - Акцент4 2 6 3 3 5" xfId="44702"/>
    <cellStyle name="40% - Акцент4 2 6 3 3 6" xfId="44703"/>
    <cellStyle name="40% - Акцент4 2 6 3 3 7" xfId="44704"/>
    <cellStyle name="40% - Акцент4 2 6 3 4" xfId="44705"/>
    <cellStyle name="40% - Акцент4 2 6 3 4 2" xfId="44706"/>
    <cellStyle name="40% - Акцент4 2 6 3 5" xfId="44707"/>
    <cellStyle name="40% - Акцент4 2 6 3 6" xfId="44708"/>
    <cellStyle name="40% - Акцент4 2 6 3 7" xfId="44709"/>
    <cellStyle name="40% - Акцент4 2 6 3 8" xfId="44710"/>
    <cellStyle name="40% - Акцент4 2 6 3 9" xfId="44711"/>
    <cellStyle name="40% - Акцент4 2 6 4" xfId="44712"/>
    <cellStyle name="40% - Акцент4 2 6 4 10" xfId="44713"/>
    <cellStyle name="40% - Акцент4 2 6 4 2" xfId="44714"/>
    <cellStyle name="40% - Акцент4 2 6 4 2 2" xfId="44715"/>
    <cellStyle name="40% - Акцент4 2 6 4 2 2 2" xfId="44716"/>
    <cellStyle name="40% - Акцент4 2 6 4 2 2 2 2" xfId="44717"/>
    <cellStyle name="40% - Акцент4 2 6 4 2 2 3" xfId="44718"/>
    <cellStyle name="40% - Акцент4 2 6 4 2 2 4" xfId="44719"/>
    <cellStyle name="40% - Акцент4 2 6 4 2 2 5" xfId="44720"/>
    <cellStyle name="40% - Акцент4 2 6 4 2 2 6" xfId="44721"/>
    <cellStyle name="40% - Акцент4 2 6 4 2 2 7" xfId="44722"/>
    <cellStyle name="40% - Акцент4 2 6 4 2 3" xfId="44723"/>
    <cellStyle name="40% - Акцент4 2 6 4 2 3 2" xfId="44724"/>
    <cellStyle name="40% - Акцент4 2 6 4 2 4" xfId="44725"/>
    <cellStyle name="40% - Акцент4 2 6 4 2 5" xfId="44726"/>
    <cellStyle name="40% - Акцент4 2 6 4 2 6" xfId="44727"/>
    <cellStyle name="40% - Акцент4 2 6 4 2 7" xfId="44728"/>
    <cellStyle name="40% - Акцент4 2 6 4 2 8" xfId="44729"/>
    <cellStyle name="40% - Акцент4 2 6 4 2 9" xfId="44730"/>
    <cellStyle name="40% - Акцент4 2 6 4 3" xfId="44731"/>
    <cellStyle name="40% - Акцент4 2 6 4 3 2" xfId="44732"/>
    <cellStyle name="40% - Акцент4 2 6 4 3 2 2" xfId="44733"/>
    <cellStyle name="40% - Акцент4 2 6 4 3 3" xfId="44734"/>
    <cellStyle name="40% - Акцент4 2 6 4 3 4" xfId="44735"/>
    <cellStyle name="40% - Акцент4 2 6 4 3 5" xfId="44736"/>
    <cellStyle name="40% - Акцент4 2 6 4 3 6" xfId="44737"/>
    <cellStyle name="40% - Акцент4 2 6 4 3 7" xfId="44738"/>
    <cellStyle name="40% - Акцент4 2 6 4 4" xfId="44739"/>
    <cellStyle name="40% - Акцент4 2 6 4 4 2" xfId="44740"/>
    <cellStyle name="40% - Акцент4 2 6 4 5" xfId="44741"/>
    <cellStyle name="40% - Акцент4 2 6 4 6" xfId="44742"/>
    <cellStyle name="40% - Акцент4 2 6 4 7" xfId="44743"/>
    <cellStyle name="40% - Акцент4 2 6 4 8" xfId="44744"/>
    <cellStyle name="40% - Акцент4 2 6 4 9" xfId="44745"/>
    <cellStyle name="40% - Акцент4 2 6 5" xfId="44746"/>
    <cellStyle name="40% - Акцент4 2 6 5 2" xfId="44747"/>
    <cellStyle name="40% - Акцент4 2 6 5 2 2" xfId="44748"/>
    <cellStyle name="40% - Акцент4 2 6 5 2 2 2" xfId="44749"/>
    <cellStyle name="40% - Акцент4 2 6 5 2 3" xfId="44750"/>
    <cellStyle name="40% - Акцент4 2 6 5 2 4" xfId="44751"/>
    <cellStyle name="40% - Акцент4 2 6 5 2 5" xfId="44752"/>
    <cellStyle name="40% - Акцент4 2 6 5 2 6" xfId="44753"/>
    <cellStyle name="40% - Акцент4 2 6 5 2 7" xfId="44754"/>
    <cellStyle name="40% - Акцент4 2 6 5 3" xfId="44755"/>
    <cellStyle name="40% - Акцент4 2 6 5 3 2" xfId="44756"/>
    <cellStyle name="40% - Акцент4 2 6 5 4" xfId="44757"/>
    <cellStyle name="40% - Акцент4 2 6 5 5" xfId="44758"/>
    <cellStyle name="40% - Акцент4 2 6 5 6" xfId="44759"/>
    <cellStyle name="40% - Акцент4 2 6 5 7" xfId="44760"/>
    <cellStyle name="40% - Акцент4 2 6 5 8" xfId="44761"/>
    <cellStyle name="40% - Акцент4 2 6 5 9" xfId="44762"/>
    <cellStyle name="40% - Акцент4 2 6 6" xfId="44763"/>
    <cellStyle name="40% - Акцент4 2 6 6 2" xfId="44764"/>
    <cellStyle name="40% - Акцент4 2 6 6 2 2" xfId="44765"/>
    <cellStyle name="40% - Акцент4 2 6 6 2 2 2" xfId="44766"/>
    <cellStyle name="40% - Акцент4 2 6 6 2 3" xfId="44767"/>
    <cellStyle name="40% - Акцент4 2 6 6 2 4" xfId="44768"/>
    <cellStyle name="40% - Акцент4 2 6 6 2 5" xfId="44769"/>
    <cellStyle name="40% - Акцент4 2 6 6 2 6" xfId="44770"/>
    <cellStyle name="40% - Акцент4 2 6 6 2 7" xfId="44771"/>
    <cellStyle name="40% - Акцент4 2 6 6 3" xfId="44772"/>
    <cellStyle name="40% - Акцент4 2 6 6 3 2" xfId="44773"/>
    <cellStyle name="40% - Акцент4 2 6 6 4" xfId="44774"/>
    <cellStyle name="40% - Акцент4 2 6 6 5" xfId="44775"/>
    <cellStyle name="40% - Акцент4 2 6 6 6" xfId="44776"/>
    <cellStyle name="40% - Акцент4 2 6 6 7" xfId="44777"/>
    <cellStyle name="40% - Акцент4 2 6 6 8" xfId="44778"/>
    <cellStyle name="40% - Акцент4 2 6 6 9" xfId="44779"/>
    <cellStyle name="40% - Акцент4 2 6 7" xfId="44780"/>
    <cellStyle name="40% - Акцент4 2 6 7 2" xfId="44781"/>
    <cellStyle name="40% - Акцент4 2 6 7 2 2" xfId="44782"/>
    <cellStyle name="40% - Акцент4 2 6 7 3" xfId="44783"/>
    <cellStyle name="40% - Акцент4 2 6 7 4" xfId="44784"/>
    <cellStyle name="40% - Акцент4 2 6 7 5" xfId="44785"/>
    <cellStyle name="40% - Акцент4 2 6 7 6" xfId="44786"/>
    <cellStyle name="40% - Акцент4 2 6 7 7" xfId="44787"/>
    <cellStyle name="40% - Акцент4 2 6 8" xfId="44788"/>
    <cellStyle name="40% - Акцент4 2 6 8 2" xfId="44789"/>
    <cellStyle name="40% - Акцент4 2 6 9" xfId="44790"/>
    <cellStyle name="40% - Акцент4 2 7" xfId="44791"/>
    <cellStyle name="40% - Акцент4 2 7 10" xfId="44792"/>
    <cellStyle name="40% - Акцент4 2 7 11" xfId="44793"/>
    <cellStyle name="40% - Акцент4 2 7 12" xfId="44794"/>
    <cellStyle name="40% - Акцент4 2 7 13" xfId="44795"/>
    <cellStyle name="40% - Акцент4 2 7 2" xfId="44796"/>
    <cellStyle name="40% - Акцент4 2 7 2 10" xfId="44797"/>
    <cellStyle name="40% - Акцент4 2 7 2 2" xfId="44798"/>
    <cellStyle name="40% - Акцент4 2 7 2 2 2" xfId="44799"/>
    <cellStyle name="40% - Акцент4 2 7 2 2 2 2" xfId="44800"/>
    <cellStyle name="40% - Акцент4 2 7 2 2 2 2 2" xfId="44801"/>
    <cellStyle name="40% - Акцент4 2 7 2 2 2 3" xfId="44802"/>
    <cellStyle name="40% - Акцент4 2 7 2 2 2 4" xfId="44803"/>
    <cellStyle name="40% - Акцент4 2 7 2 2 2 5" xfId="44804"/>
    <cellStyle name="40% - Акцент4 2 7 2 2 2 6" xfId="44805"/>
    <cellStyle name="40% - Акцент4 2 7 2 2 2 7" xfId="44806"/>
    <cellStyle name="40% - Акцент4 2 7 2 2 3" xfId="44807"/>
    <cellStyle name="40% - Акцент4 2 7 2 2 3 2" xfId="44808"/>
    <cellStyle name="40% - Акцент4 2 7 2 2 4" xfId="44809"/>
    <cellStyle name="40% - Акцент4 2 7 2 2 5" xfId="44810"/>
    <cellStyle name="40% - Акцент4 2 7 2 2 6" xfId="44811"/>
    <cellStyle name="40% - Акцент4 2 7 2 2 7" xfId="44812"/>
    <cellStyle name="40% - Акцент4 2 7 2 2 8" xfId="44813"/>
    <cellStyle name="40% - Акцент4 2 7 2 2 9" xfId="44814"/>
    <cellStyle name="40% - Акцент4 2 7 2 3" xfId="44815"/>
    <cellStyle name="40% - Акцент4 2 7 2 3 2" xfId="44816"/>
    <cellStyle name="40% - Акцент4 2 7 2 3 2 2" xfId="44817"/>
    <cellStyle name="40% - Акцент4 2 7 2 3 3" xfId="44818"/>
    <cellStyle name="40% - Акцент4 2 7 2 3 4" xfId="44819"/>
    <cellStyle name="40% - Акцент4 2 7 2 3 5" xfId="44820"/>
    <cellStyle name="40% - Акцент4 2 7 2 3 6" xfId="44821"/>
    <cellStyle name="40% - Акцент4 2 7 2 3 7" xfId="44822"/>
    <cellStyle name="40% - Акцент4 2 7 2 4" xfId="44823"/>
    <cellStyle name="40% - Акцент4 2 7 2 4 2" xfId="44824"/>
    <cellStyle name="40% - Акцент4 2 7 2 5" xfId="44825"/>
    <cellStyle name="40% - Акцент4 2 7 2 6" xfId="44826"/>
    <cellStyle name="40% - Акцент4 2 7 2 7" xfId="44827"/>
    <cellStyle name="40% - Акцент4 2 7 2 8" xfId="44828"/>
    <cellStyle name="40% - Акцент4 2 7 2 9" xfId="44829"/>
    <cellStyle name="40% - Акцент4 2 7 3" xfId="44830"/>
    <cellStyle name="40% - Акцент4 2 7 3 10" xfId="44831"/>
    <cellStyle name="40% - Акцент4 2 7 3 2" xfId="44832"/>
    <cellStyle name="40% - Акцент4 2 7 3 2 2" xfId="44833"/>
    <cellStyle name="40% - Акцент4 2 7 3 2 2 2" xfId="44834"/>
    <cellStyle name="40% - Акцент4 2 7 3 2 2 2 2" xfId="44835"/>
    <cellStyle name="40% - Акцент4 2 7 3 2 2 3" xfId="44836"/>
    <cellStyle name="40% - Акцент4 2 7 3 2 2 4" xfId="44837"/>
    <cellStyle name="40% - Акцент4 2 7 3 2 2 5" xfId="44838"/>
    <cellStyle name="40% - Акцент4 2 7 3 2 2 6" xfId="44839"/>
    <cellStyle name="40% - Акцент4 2 7 3 2 2 7" xfId="44840"/>
    <cellStyle name="40% - Акцент4 2 7 3 2 3" xfId="44841"/>
    <cellStyle name="40% - Акцент4 2 7 3 2 3 2" xfId="44842"/>
    <cellStyle name="40% - Акцент4 2 7 3 2 4" xfId="44843"/>
    <cellStyle name="40% - Акцент4 2 7 3 2 5" xfId="44844"/>
    <cellStyle name="40% - Акцент4 2 7 3 2 6" xfId="44845"/>
    <cellStyle name="40% - Акцент4 2 7 3 2 7" xfId="44846"/>
    <cellStyle name="40% - Акцент4 2 7 3 2 8" xfId="44847"/>
    <cellStyle name="40% - Акцент4 2 7 3 2 9" xfId="44848"/>
    <cellStyle name="40% - Акцент4 2 7 3 3" xfId="44849"/>
    <cellStyle name="40% - Акцент4 2 7 3 3 2" xfId="44850"/>
    <cellStyle name="40% - Акцент4 2 7 3 3 2 2" xfId="44851"/>
    <cellStyle name="40% - Акцент4 2 7 3 3 3" xfId="44852"/>
    <cellStyle name="40% - Акцент4 2 7 3 3 4" xfId="44853"/>
    <cellStyle name="40% - Акцент4 2 7 3 3 5" xfId="44854"/>
    <cellStyle name="40% - Акцент4 2 7 3 3 6" xfId="44855"/>
    <cellStyle name="40% - Акцент4 2 7 3 3 7" xfId="44856"/>
    <cellStyle name="40% - Акцент4 2 7 3 4" xfId="44857"/>
    <cellStyle name="40% - Акцент4 2 7 3 4 2" xfId="44858"/>
    <cellStyle name="40% - Акцент4 2 7 3 5" xfId="44859"/>
    <cellStyle name="40% - Акцент4 2 7 3 6" xfId="44860"/>
    <cellStyle name="40% - Акцент4 2 7 3 7" xfId="44861"/>
    <cellStyle name="40% - Акцент4 2 7 3 8" xfId="44862"/>
    <cellStyle name="40% - Акцент4 2 7 3 9" xfId="44863"/>
    <cellStyle name="40% - Акцент4 2 7 4" xfId="44864"/>
    <cellStyle name="40% - Акцент4 2 7 4 2" xfId="44865"/>
    <cellStyle name="40% - Акцент4 2 7 4 2 2" xfId="44866"/>
    <cellStyle name="40% - Акцент4 2 7 4 2 2 2" xfId="44867"/>
    <cellStyle name="40% - Акцент4 2 7 4 2 3" xfId="44868"/>
    <cellStyle name="40% - Акцент4 2 7 4 2 4" xfId="44869"/>
    <cellStyle name="40% - Акцент4 2 7 4 2 5" xfId="44870"/>
    <cellStyle name="40% - Акцент4 2 7 4 2 6" xfId="44871"/>
    <cellStyle name="40% - Акцент4 2 7 4 2 7" xfId="44872"/>
    <cellStyle name="40% - Акцент4 2 7 4 3" xfId="44873"/>
    <cellStyle name="40% - Акцент4 2 7 4 3 2" xfId="44874"/>
    <cellStyle name="40% - Акцент4 2 7 4 4" xfId="44875"/>
    <cellStyle name="40% - Акцент4 2 7 4 5" xfId="44876"/>
    <cellStyle name="40% - Акцент4 2 7 4 6" xfId="44877"/>
    <cellStyle name="40% - Акцент4 2 7 4 7" xfId="44878"/>
    <cellStyle name="40% - Акцент4 2 7 4 8" xfId="44879"/>
    <cellStyle name="40% - Акцент4 2 7 4 9" xfId="44880"/>
    <cellStyle name="40% - Акцент4 2 7 5" xfId="44881"/>
    <cellStyle name="40% - Акцент4 2 7 5 2" xfId="44882"/>
    <cellStyle name="40% - Акцент4 2 7 5 2 2" xfId="44883"/>
    <cellStyle name="40% - Акцент4 2 7 5 2 2 2" xfId="44884"/>
    <cellStyle name="40% - Акцент4 2 7 5 2 3" xfId="44885"/>
    <cellStyle name="40% - Акцент4 2 7 5 2 4" xfId="44886"/>
    <cellStyle name="40% - Акцент4 2 7 5 2 5" xfId="44887"/>
    <cellStyle name="40% - Акцент4 2 7 5 2 6" xfId="44888"/>
    <cellStyle name="40% - Акцент4 2 7 5 2 7" xfId="44889"/>
    <cellStyle name="40% - Акцент4 2 7 5 3" xfId="44890"/>
    <cellStyle name="40% - Акцент4 2 7 5 3 2" xfId="44891"/>
    <cellStyle name="40% - Акцент4 2 7 5 4" xfId="44892"/>
    <cellStyle name="40% - Акцент4 2 7 5 5" xfId="44893"/>
    <cellStyle name="40% - Акцент4 2 7 5 6" xfId="44894"/>
    <cellStyle name="40% - Акцент4 2 7 5 7" xfId="44895"/>
    <cellStyle name="40% - Акцент4 2 7 5 8" xfId="44896"/>
    <cellStyle name="40% - Акцент4 2 7 5 9" xfId="44897"/>
    <cellStyle name="40% - Акцент4 2 7 6" xfId="44898"/>
    <cellStyle name="40% - Акцент4 2 7 6 2" xfId="44899"/>
    <cellStyle name="40% - Акцент4 2 7 6 2 2" xfId="44900"/>
    <cellStyle name="40% - Акцент4 2 7 6 3" xfId="44901"/>
    <cellStyle name="40% - Акцент4 2 7 6 4" xfId="44902"/>
    <cellStyle name="40% - Акцент4 2 7 6 5" xfId="44903"/>
    <cellStyle name="40% - Акцент4 2 7 6 6" xfId="44904"/>
    <cellStyle name="40% - Акцент4 2 7 6 7" xfId="44905"/>
    <cellStyle name="40% - Акцент4 2 7 7" xfId="44906"/>
    <cellStyle name="40% - Акцент4 2 7 7 2" xfId="44907"/>
    <cellStyle name="40% - Акцент4 2 7 8" xfId="44908"/>
    <cellStyle name="40% - Акцент4 2 7 9" xfId="44909"/>
    <cellStyle name="40% - Акцент4 2 8" xfId="44910"/>
    <cellStyle name="40% - Акцент4 2 8 10" xfId="44911"/>
    <cellStyle name="40% - Акцент4 2 8 11" xfId="44912"/>
    <cellStyle name="40% - Акцент4 2 8 12" xfId="44913"/>
    <cellStyle name="40% - Акцент4 2 8 13" xfId="44914"/>
    <cellStyle name="40% - Акцент4 2 8 2" xfId="44915"/>
    <cellStyle name="40% - Акцент4 2 8 2 10" xfId="44916"/>
    <cellStyle name="40% - Акцент4 2 8 2 2" xfId="44917"/>
    <cellStyle name="40% - Акцент4 2 8 2 2 2" xfId="44918"/>
    <cellStyle name="40% - Акцент4 2 8 2 2 2 2" xfId="44919"/>
    <cellStyle name="40% - Акцент4 2 8 2 2 2 2 2" xfId="44920"/>
    <cellStyle name="40% - Акцент4 2 8 2 2 2 3" xfId="44921"/>
    <cellStyle name="40% - Акцент4 2 8 2 2 2 4" xfId="44922"/>
    <cellStyle name="40% - Акцент4 2 8 2 2 2 5" xfId="44923"/>
    <cellStyle name="40% - Акцент4 2 8 2 2 2 6" xfId="44924"/>
    <cellStyle name="40% - Акцент4 2 8 2 2 2 7" xfId="44925"/>
    <cellStyle name="40% - Акцент4 2 8 2 2 3" xfId="44926"/>
    <cellStyle name="40% - Акцент4 2 8 2 2 3 2" xfId="44927"/>
    <cellStyle name="40% - Акцент4 2 8 2 2 4" xfId="44928"/>
    <cellStyle name="40% - Акцент4 2 8 2 2 5" xfId="44929"/>
    <cellStyle name="40% - Акцент4 2 8 2 2 6" xfId="44930"/>
    <cellStyle name="40% - Акцент4 2 8 2 2 7" xfId="44931"/>
    <cellStyle name="40% - Акцент4 2 8 2 2 8" xfId="44932"/>
    <cellStyle name="40% - Акцент4 2 8 2 2 9" xfId="44933"/>
    <cellStyle name="40% - Акцент4 2 8 2 3" xfId="44934"/>
    <cellStyle name="40% - Акцент4 2 8 2 3 2" xfId="44935"/>
    <cellStyle name="40% - Акцент4 2 8 2 3 2 2" xfId="44936"/>
    <cellStyle name="40% - Акцент4 2 8 2 3 3" xfId="44937"/>
    <cellStyle name="40% - Акцент4 2 8 2 3 4" xfId="44938"/>
    <cellStyle name="40% - Акцент4 2 8 2 3 5" xfId="44939"/>
    <cellStyle name="40% - Акцент4 2 8 2 3 6" xfId="44940"/>
    <cellStyle name="40% - Акцент4 2 8 2 3 7" xfId="44941"/>
    <cellStyle name="40% - Акцент4 2 8 2 4" xfId="44942"/>
    <cellStyle name="40% - Акцент4 2 8 2 4 2" xfId="44943"/>
    <cellStyle name="40% - Акцент4 2 8 2 5" xfId="44944"/>
    <cellStyle name="40% - Акцент4 2 8 2 6" xfId="44945"/>
    <cellStyle name="40% - Акцент4 2 8 2 7" xfId="44946"/>
    <cellStyle name="40% - Акцент4 2 8 2 8" xfId="44947"/>
    <cellStyle name="40% - Акцент4 2 8 2 9" xfId="44948"/>
    <cellStyle name="40% - Акцент4 2 8 3" xfId="44949"/>
    <cellStyle name="40% - Акцент4 2 8 3 10" xfId="44950"/>
    <cellStyle name="40% - Акцент4 2 8 3 2" xfId="44951"/>
    <cellStyle name="40% - Акцент4 2 8 3 2 2" xfId="44952"/>
    <cellStyle name="40% - Акцент4 2 8 3 2 2 2" xfId="44953"/>
    <cellStyle name="40% - Акцент4 2 8 3 2 2 2 2" xfId="44954"/>
    <cellStyle name="40% - Акцент4 2 8 3 2 2 3" xfId="44955"/>
    <cellStyle name="40% - Акцент4 2 8 3 2 2 4" xfId="44956"/>
    <cellStyle name="40% - Акцент4 2 8 3 2 2 5" xfId="44957"/>
    <cellStyle name="40% - Акцент4 2 8 3 2 2 6" xfId="44958"/>
    <cellStyle name="40% - Акцент4 2 8 3 2 2 7" xfId="44959"/>
    <cellStyle name="40% - Акцент4 2 8 3 2 3" xfId="44960"/>
    <cellStyle name="40% - Акцент4 2 8 3 2 3 2" xfId="44961"/>
    <cellStyle name="40% - Акцент4 2 8 3 2 4" xfId="44962"/>
    <cellStyle name="40% - Акцент4 2 8 3 2 5" xfId="44963"/>
    <cellStyle name="40% - Акцент4 2 8 3 2 6" xfId="44964"/>
    <cellStyle name="40% - Акцент4 2 8 3 2 7" xfId="44965"/>
    <cellStyle name="40% - Акцент4 2 8 3 2 8" xfId="44966"/>
    <cellStyle name="40% - Акцент4 2 8 3 2 9" xfId="44967"/>
    <cellStyle name="40% - Акцент4 2 8 3 3" xfId="44968"/>
    <cellStyle name="40% - Акцент4 2 8 3 3 2" xfId="44969"/>
    <cellStyle name="40% - Акцент4 2 8 3 3 2 2" xfId="44970"/>
    <cellStyle name="40% - Акцент4 2 8 3 3 3" xfId="44971"/>
    <cellStyle name="40% - Акцент4 2 8 3 3 4" xfId="44972"/>
    <cellStyle name="40% - Акцент4 2 8 3 3 5" xfId="44973"/>
    <cellStyle name="40% - Акцент4 2 8 3 3 6" xfId="44974"/>
    <cellStyle name="40% - Акцент4 2 8 3 3 7" xfId="44975"/>
    <cellStyle name="40% - Акцент4 2 8 3 4" xfId="44976"/>
    <cellStyle name="40% - Акцент4 2 8 3 4 2" xfId="44977"/>
    <cellStyle name="40% - Акцент4 2 8 3 5" xfId="44978"/>
    <cellStyle name="40% - Акцент4 2 8 3 6" xfId="44979"/>
    <cellStyle name="40% - Акцент4 2 8 3 7" xfId="44980"/>
    <cellStyle name="40% - Акцент4 2 8 3 8" xfId="44981"/>
    <cellStyle name="40% - Акцент4 2 8 3 9" xfId="44982"/>
    <cellStyle name="40% - Акцент4 2 8 4" xfId="44983"/>
    <cellStyle name="40% - Акцент4 2 8 4 2" xfId="44984"/>
    <cellStyle name="40% - Акцент4 2 8 4 2 2" xfId="44985"/>
    <cellStyle name="40% - Акцент4 2 8 4 2 2 2" xfId="44986"/>
    <cellStyle name="40% - Акцент4 2 8 4 2 3" xfId="44987"/>
    <cellStyle name="40% - Акцент4 2 8 4 2 4" xfId="44988"/>
    <cellStyle name="40% - Акцент4 2 8 4 2 5" xfId="44989"/>
    <cellStyle name="40% - Акцент4 2 8 4 2 6" xfId="44990"/>
    <cellStyle name="40% - Акцент4 2 8 4 2 7" xfId="44991"/>
    <cellStyle name="40% - Акцент4 2 8 4 3" xfId="44992"/>
    <cellStyle name="40% - Акцент4 2 8 4 3 2" xfId="44993"/>
    <cellStyle name="40% - Акцент4 2 8 4 4" xfId="44994"/>
    <cellStyle name="40% - Акцент4 2 8 4 5" xfId="44995"/>
    <cellStyle name="40% - Акцент4 2 8 4 6" xfId="44996"/>
    <cellStyle name="40% - Акцент4 2 8 4 7" xfId="44997"/>
    <cellStyle name="40% - Акцент4 2 8 4 8" xfId="44998"/>
    <cellStyle name="40% - Акцент4 2 8 4 9" xfId="44999"/>
    <cellStyle name="40% - Акцент4 2 8 5" xfId="45000"/>
    <cellStyle name="40% - Акцент4 2 8 5 2" xfId="45001"/>
    <cellStyle name="40% - Акцент4 2 8 5 2 2" xfId="45002"/>
    <cellStyle name="40% - Акцент4 2 8 5 2 2 2" xfId="45003"/>
    <cellStyle name="40% - Акцент4 2 8 5 2 3" xfId="45004"/>
    <cellStyle name="40% - Акцент4 2 8 5 2 4" xfId="45005"/>
    <cellStyle name="40% - Акцент4 2 8 5 2 5" xfId="45006"/>
    <cellStyle name="40% - Акцент4 2 8 5 2 6" xfId="45007"/>
    <cellStyle name="40% - Акцент4 2 8 5 2 7" xfId="45008"/>
    <cellStyle name="40% - Акцент4 2 8 5 3" xfId="45009"/>
    <cellStyle name="40% - Акцент4 2 8 5 3 2" xfId="45010"/>
    <cellStyle name="40% - Акцент4 2 8 5 4" xfId="45011"/>
    <cellStyle name="40% - Акцент4 2 8 5 5" xfId="45012"/>
    <cellStyle name="40% - Акцент4 2 8 5 6" xfId="45013"/>
    <cellStyle name="40% - Акцент4 2 8 5 7" xfId="45014"/>
    <cellStyle name="40% - Акцент4 2 8 5 8" xfId="45015"/>
    <cellStyle name="40% - Акцент4 2 8 5 9" xfId="45016"/>
    <cellStyle name="40% - Акцент4 2 8 6" xfId="45017"/>
    <cellStyle name="40% - Акцент4 2 8 6 2" xfId="45018"/>
    <cellStyle name="40% - Акцент4 2 8 6 2 2" xfId="45019"/>
    <cellStyle name="40% - Акцент4 2 8 6 3" xfId="45020"/>
    <cellStyle name="40% - Акцент4 2 8 6 4" xfId="45021"/>
    <cellStyle name="40% - Акцент4 2 8 6 5" xfId="45022"/>
    <cellStyle name="40% - Акцент4 2 8 6 6" xfId="45023"/>
    <cellStyle name="40% - Акцент4 2 8 6 7" xfId="45024"/>
    <cellStyle name="40% - Акцент4 2 8 7" xfId="45025"/>
    <cellStyle name="40% - Акцент4 2 8 7 2" xfId="45026"/>
    <cellStyle name="40% - Акцент4 2 8 8" xfId="45027"/>
    <cellStyle name="40% - Акцент4 2 8 9" xfId="45028"/>
    <cellStyle name="40% - Акцент4 2 9" xfId="45029"/>
    <cellStyle name="40% - Акцент4 2 9 10" xfId="45030"/>
    <cellStyle name="40% - Акцент4 2 9 2" xfId="45031"/>
    <cellStyle name="40% - Акцент4 2 9 2 2" xfId="45032"/>
    <cellStyle name="40% - Акцент4 2 9 2 2 2" xfId="45033"/>
    <cellStyle name="40% - Акцент4 2 9 2 2 2 2" xfId="45034"/>
    <cellStyle name="40% - Акцент4 2 9 2 2 3" xfId="45035"/>
    <cellStyle name="40% - Акцент4 2 9 2 2 4" xfId="45036"/>
    <cellStyle name="40% - Акцент4 2 9 2 2 5" xfId="45037"/>
    <cellStyle name="40% - Акцент4 2 9 2 2 6" xfId="45038"/>
    <cellStyle name="40% - Акцент4 2 9 2 2 7" xfId="45039"/>
    <cellStyle name="40% - Акцент4 2 9 2 3" xfId="45040"/>
    <cellStyle name="40% - Акцент4 2 9 2 3 2" xfId="45041"/>
    <cellStyle name="40% - Акцент4 2 9 2 4" xfId="45042"/>
    <cellStyle name="40% - Акцент4 2 9 2 5" xfId="45043"/>
    <cellStyle name="40% - Акцент4 2 9 2 6" xfId="45044"/>
    <cellStyle name="40% - Акцент4 2 9 2 7" xfId="45045"/>
    <cellStyle name="40% - Акцент4 2 9 2 8" xfId="45046"/>
    <cellStyle name="40% - Акцент4 2 9 2 9" xfId="45047"/>
    <cellStyle name="40% - Акцент4 2 9 3" xfId="45048"/>
    <cellStyle name="40% - Акцент4 2 9 3 2" xfId="45049"/>
    <cellStyle name="40% - Акцент4 2 9 3 2 2" xfId="45050"/>
    <cellStyle name="40% - Акцент4 2 9 3 3" xfId="45051"/>
    <cellStyle name="40% - Акцент4 2 9 3 4" xfId="45052"/>
    <cellStyle name="40% - Акцент4 2 9 3 5" xfId="45053"/>
    <cellStyle name="40% - Акцент4 2 9 3 6" xfId="45054"/>
    <cellStyle name="40% - Акцент4 2 9 3 7" xfId="45055"/>
    <cellStyle name="40% - Акцент4 2 9 4" xfId="45056"/>
    <cellStyle name="40% - Акцент4 2 9 4 2" xfId="45057"/>
    <cellStyle name="40% - Акцент4 2 9 5" xfId="45058"/>
    <cellStyle name="40% - Акцент4 2 9 6" xfId="45059"/>
    <cellStyle name="40% - Акцент4 2 9 7" xfId="45060"/>
    <cellStyle name="40% - Акцент4 2 9 8" xfId="45061"/>
    <cellStyle name="40% - Акцент4 2 9 9" xfId="45062"/>
    <cellStyle name="40% - Акцент4 3" xfId="45063"/>
    <cellStyle name="40% - Акцент4 3 2" xfId="45064"/>
    <cellStyle name="40% - Акцент4 3 2 2" xfId="45065"/>
    <cellStyle name="40% - Акцент4 3 2 2 10" xfId="45066"/>
    <cellStyle name="40% - Акцент4 3 2 2 11" xfId="45067"/>
    <cellStyle name="40% - Акцент4 3 2 2 2" xfId="45068"/>
    <cellStyle name="40% - Акцент4 3 2 2 2 10" xfId="45069"/>
    <cellStyle name="40% - Акцент4 3 2 2 2 2" xfId="45070"/>
    <cellStyle name="40% - Акцент4 3 2 2 2 2 2" xfId="45071"/>
    <cellStyle name="40% - Акцент4 3 2 2 2 2 2 2" xfId="45072"/>
    <cellStyle name="40% - Акцент4 3 2 2 2 2 2 3" xfId="45073"/>
    <cellStyle name="40% - Акцент4 3 2 2 2 2 3" xfId="45074"/>
    <cellStyle name="40% - Акцент4 3 2 2 2 2 4" xfId="45075"/>
    <cellStyle name="40% - Акцент4 3 2 2 2 2 5" xfId="45076"/>
    <cellStyle name="40% - Акцент4 3 2 2 2 2 6" xfId="45077"/>
    <cellStyle name="40% - Акцент4 3 2 2 2 2 7" xfId="45078"/>
    <cellStyle name="40% - Акцент4 3 2 2 2 3" xfId="45079"/>
    <cellStyle name="40% - Акцент4 3 2 2 2 3 2" xfId="45080"/>
    <cellStyle name="40% - Акцент4 3 2 2 2 3 2 2" xfId="45081"/>
    <cellStyle name="40% - Акцент4 3 2 2 2 3 2 3" xfId="45082"/>
    <cellStyle name="40% - Акцент4 3 2 2 2 3 3" xfId="45083"/>
    <cellStyle name="40% - Акцент4 3 2 2 2 3 4" xfId="45084"/>
    <cellStyle name="40% - Акцент4 3 2 2 2 3 5" xfId="45085"/>
    <cellStyle name="40% - Акцент4 3 2 2 2 3 6" xfId="45086"/>
    <cellStyle name="40% - Акцент4 3 2 2 2 3 7" xfId="45087"/>
    <cellStyle name="40% - Акцент4 3 2 2 2 4" xfId="45088"/>
    <cellStyle name="40% - Акцент4 3 2 2 2 4 2" xfId="45089"/>
    <cellStyle name="40% - Акцент4 3 2 2 2 4 3" xfId="45090"/>
    <cellStyle name="40% - Акцент4 3 2 2 2 5" xfId="45091"/>
    <cellStyle name="40% - Акцент4 3 2 2 2 6" xfId="45092"/>
    <cellStyle name="40% - Акцент4 3 2 2 2 7" xfId="45093"/>
    <cellStyle name="40% - Акцент4 3 2 2 2 8" xfId="45094"/>
    <cellStyle name="40% - Акцент4 3 2 2 2 9" xfId="45095"/>
    <cellStyle name="40% - Акцент4 3 2 2 3" xfId="45096"/>
    <cellStyle name="40% - Акцент4 3 2 2 3 2" xfId="45097"/>
    <cellStyle name="40% - Акцент4 3 2 2 3 2 2" xfId="45098"/>
    <cellStyle name="40% - Акцент4 3 2 2 3 2 3" xfId="45099"/>
    <cellStyle name="40% - Акцент4 3 2 2 3 3" xfId="45100"/>
    <cellStyle name="40% - Акцент4 3 2 2 3 4" xfId="45101"/>
    <cellStyle name="40% - Акцент4 3 2 2 3 5" xfId="45102"/>
    <cellStyle name="40% - Акцент4 3 2 2 3 6" xfId="45103"/>
    <cellStyle name="40% - Акцент4 3 2 2 3 7" xfId="45104"/>
    <cellStyle name="40% - Акцент4 3 2 2 4" xfId="45105"/>
    <cellStyle name="40% - Акцент4 3 2 2 4 2" xfId="45106"/>
    <cellStyle name="40% - Акцент4 3 2 2 4 2 2" xfId="45107"/>
    <cellStyle name="40% - Акцент4 3 2 2 4 2 3" xfId="45108"/>
    <cellStyle name="40% - Акцент4 3 2 2 4 3" xfId="45109"/>
    <cellStyle name="40% - Акцент4 3 2 2 4 4" xfId="45110"/>
    <cellStyle name="40% - Акцент4 3 2 2 4 5" xfId="45111"/>
    <cellStyle name="40% - Акцент4 3 2 2 4 6" xfId="45112"/>
    <cellStyle name="40% - Акцент4 3 2 2 4 7" xfId="45113"/>
    <cellStyle name="40% - Акцент4 3 2 2 5" xfId="45114"/>
    <cellStyle name="40% - Акцент4 3 2 2 5 2" xfId="45115"/>
    <cellStyle name="40% - Акцент4 3 2 2 5 3" xfId="45116"/>
    <cellStyle name="40% - Акцент4 3 2 2 6" xfId="45117"/>
    <cellStyle name="40% - Акцент4 3 2 2 7" xfId="45118"/>
    <cellStyle name="40% - Акцент4 3 2 2 8" xfId="45119"/>
    <cellStyle name="40% - Акцент4 3 2 2 9" xfId="45120"/>
    <cellStyle name="40% - Акцент4 3 2 3" xfId="45121"/>
    <cellStyle name="40% - Акцент4 3 2 3 10" xfId="45122"/>
    <cellStyle name="40% - Акцент4 3 2 3 11" xfId="45123"/>
    <cellStyle name="40% - Акцент4 3 2 3 2" xfId="45124"/>
    <cellStyle name="40% - Акцент4 3 2 3 2 2" xfId="45125"/>
    <cellStyle name="40% - Акцент4 3 2 3 2 2 2" xfId="45126"/>
    <cellStyle name="40% - Акцент4 3 2 3 2 2 2 2" xfId="45127"/>
    <cellStyle name="40% - Акцент4 3 2 3 2 2 3" xfId="45128"/>
    <cellStyle name="40% - Акцент4 3 2 3 2 2 4" xfId="45129"/>
    <cellStyle name="40% - Акцент4 3 2 3 2 2 5" xfId="45130"/>
    <cellStyle name="40% - Акцент4 3 2 3 2 2 6" xfId="45131"/>
    <cellStyle name="40% - Акцент4 3 2 3 2 2 7" xfId="45132"/>
    <cellStyle name="40% - Акцент4 3 2 3 2 3" xfId="45133"/>
    <cellStyle name="40% - Акцент4 3 2 3 2 3 2" xfId="45134"/>
    <cellStyle name="40% - Акцент4 3 2 3 2 4" xfId="45135"/>
    <cellStyle name="40% - Акцент4 3 2 3 2 5" xfId="45136"/>
    <cellStyle name="40% - Акцент4 3 2 3 2 6" xfId="45137"/>
    <cellStyle name="40% - Акцент4 3 2 3 2 7" xfId="45138"/>
    <cellStyle name="40% - Акцент4 3 2 3 2 8" xfId="45139"/>
    <cellStyle name="40% - Акцент4 3 2 3 2 9" xfId="45140"/>
    <cellStyle name="40% - Акцент4 3 2 3 3" xfId="45141"/>
    <cellStyle name="40% - Акцент4 3 2 3 3 2" xfId="45142"/>
    <cellStyle name="40% - Акцент4 3 2 3 3 2 2" xfId="45143"/>
    <cellStyle name="40% - Акцент4 3 2 3 3 2 3" xfId="45144"/>
    <cellStyle name="40% - Акцент4 3 2 3 3 3" xfId="45145"/>
    <cellStyle name="40% - Акцент4 3 2 3 3 4" xfId="45146"/>
    <cellStyle name="40% - Акцент4 3 2 3 3 5" xfId="45147"/>
    <cellStyle name="40% - Акцент4 3 2 3 3 6" xfId="45148"/>
    <cellStyle name="40% - Акцент4 3 2 3 3 7" xfId="45149"/>
    <cellStyle name="40% - Акцент4 3 2 3 4" xfId="45150"/>
    <cellStyle name="40% - Акцент4 3 2 3 4 2" xfId="45151"/>
    <cellStyle name="40% - Акцент4 3 2 3 4 2 2" xfId="45152"/>
    <cellStyle name="40% - Акцент4 3 2 3 4 2 3" xfId="45153"/>
    <cellStyle name="40% - Акцент4 3 2 3 4 3" xfId="45154"/>
    <cellStyle name="40% - Акцент4 3 2 3 4 4" xfId="45155"/>
    <cellStyle name="40% - Акцент4 3 2 3 4 5" xfId="45156"/>
    <cellStyle name="40% - Акцент4 3 2 3 4 6" xfId="45157"/>
    <cellStyle name="40% - Акцент4 3 2 3 4 7" xfId="45158"/>
    <cellStyle name="40% - Акцент4 3 2 3 5" xfId="45159"/>
    <cellStyle name="40% - Акцент4 3 2 3 5 2" xfId="45160"/>
    <cellStyle name="40% - Акцент4 3 2 3 5 3" xfId="45161"/>
    <cellStyle name="40% - Акцент4 3 2 3 6" xfId="45162"/>
    <cellStyle name="40% - Акцент4 3 2 3 7" xfId="45163"/>
    <cellStyle name="40% - Акцент4 3 2 3 8" xfId="45164"/>
    <cellStyle name="40% - Акцент4 3 2 3 9" xfId="45165"/>
    <cellStyle name="40% - Акцент4 3 2 4" xfId="45166"/>
    <cellStyle name="40% - Акцент4 3 2 4 2" xfId="45167"/>
    <cellStyle name="40% - Акцент4 3 2 4 2 2" xfId="45168"/>
    <cellStyle name="40% - Акцент4 3 2 4 2 2 2" xfId="45169"/>
    <cellStyle name="40% - Акцент4 3 2 4 2 3" xfId="45170"/>
    <cellStyle name="40% - Акцент4 3 2 4 2 4" xfId="45171"/>
    <cellStyle name="40% - Акцент4 3 2 4 2 5" xfId="45172"/>
    <cellStyle name="40% - Акцент4 3 2 4 2 6" xfId="45173"/>
    <cellStyle name="40% - Акцент4 3 2 4 2 7" xfId="45174"/>
    <cellStyle name="40% - Акцент4 3 2 4 3" xfId="45175"/>
    <cellStyle name="40% - Акцент4 3 2 4 3 2" xfId="45176"/>
    <cellStyle name="40% - Акцент4 3 2 4 4" xfId="45177"/>
    <cellStyle name="40% - Акцент4 3 2 4 5" xfId="45178"/>
    <cellStyle name="40% - Акцент4 3 2 4 6" xfId="45179"/>
    <cellStyle name="40% - Акцент4 3 2 4 7" xfId="45180"/>
    <cellStyle name="40% - Акцент4 3 2 4 8" xfId="45181"/>
    <cellStyle name="40% - Акцент4 3 2 4 9" xfId="45182"/>
    <cellStyle name="40% - Акцент4 3 2 5" xfId="45183"/>
    <cellStyle name="40% - Акцент4 3 2 6" xfId="45184"/>
    <cellStyle name="40% - Акцент4 3 2 6 2" xfId="45185"/>
    <cellStyle name="40% - Акцент4 3 2 6 2 2" xfId="45186"/>
    <cellStyle name="40% - Акцент4 3 2 6 2 3" xfId="45187"/>
    <cellStyle name="40% - Акцент4 3 2 6 3" xfId="45188"/>
    <cellStyle name="40% - Акцент4 3 2 6 4" xfId="45189"/>
    <cellStyle name="40% - Акцент4 3 2 6 5" xfId="45190"/>
    <cellStyle name="40% - Акцент4 3 2 6 6" xfId="45191"/>
    <cellStyle name="40% - Акцент4 3 2 6 7" xfId="45192"/>
    <cellStyle name="40% - Акцент4 3 2 7" xfId="45193"/>
    <cellStyle name="40% - Акцент4 3 2 8" xfId="45194"/>
    <cellStyle name="40% - Акцент4 3 3" xfId="45195"/>
    <cellStyle name="40% - Акцент4 3 3 10" xfId="45196"/>
    <cellStyle name="40% - Акцент4 3 3 11" xfId="45197"/>
    <cellStyle name="40% - Акцент4 3 3 2" xfId="45198"/>
    <cellStyle name="40% - Акцент4 3 3 2 10" xfId="45199"/>
    <cellStyle name="40% - Акцент4 3 3 2 2" xfId="45200"/>
    <cellStyle name="40% - Акцент4 3 3 2 2 2" xfId="45201"/>
    <cellStyle name="40% - Акцент4 3 3 2 2 2 2" xfId="45202"/>
    <cellStyle name="40% - Акцент4 3 3 2 2 2 3" xfId="45203"/>
    <cellStyle name="40% - Акцент4 3 3 2 2 3" xfId="45204"/>
    <cellStyle name="40% - Акцент4 3 3 2 2 4" xfId="45205"/>
    <cellStyle name="40% - Акцент4 3 3 2 2 5" xfId="45206"/>
    <cellStyle name="40% - Акцент4 3 3 2 2 6" xfId="45207"/>
    <cellStyle name="40% - Акцент4 3 3 2 2 7" xfId="45208"/>
    <cellStyle name="40% - Акцент4 3 3 2 3" xfId="45209"/>
    <cellStyle name="40% - Акцент4 3 3 2 3 2" xfId="45210"/>
    <cellStyle name="40% - Акцент4 3 3 2 3 2 2" xfId="45211"/>
    <cellStyle name="40% - Акцент4 3 3 2 3 2 3" xfId="45212"/>
    <cellStyle name="40% - Акцент4 3 3 2 3 3" xfId="45213"/>
    <cellStyle name="40% - Акцент4 3 3 2 3 4" xfId="45214"/>
    <cellStyle name="40% - Акцент4 3 3 2 3 5" xfId="45215"/>
    <cellStyle name="40% - Акцент4 3 3 2 3 6" xfId="45216"/>
    <cellStyle name="40% - Акцент4 3 3 2 3 7" xfId="45217"/>
    <cellStyle name="40% - Акцент4 3 3 2 4" xfId="45218"/>
    <cellStyle name="40% - Акцент4 3 3 2 4 2" xfId="45219"/>
    <cellStyle name="40% - Акцент4 3 3 2 4 3" xfId="45220"/>
    <cellStyle name="40% - Акцент4 3 3 2 5" xfId="45221"/>
    <cellStyle name="40% - Акцент4 3 3 2 6" xfId="45222"/>
    <cellStyle name="40% - Акцент4 3 3 2 7" xfId="45223"/>
    <cellStyle name="40% - Акцент4 3 3 2 8" xfId="45224"/>
    <cellStyle name="40% - Акцент4 3 3 2 9" xfId="45225"/>
    <cellStyle name="40% - Акцент4 3 3 3" xfId="45226"/>
    <cellStyle name="40% - Акцент4 3 3 3 2" xfId="45227"/>
    <cellStyle name="40% - Акцент4 3 3 3 2 2" xfId="45228"/>
    <cellStyle name="40% - Акцент4 3 3 3 2 3" xfId="45229"/>
    <cellStyle name="40% - Акцент4 3 3 3 3" xfId="45230"/>
    <cellStyle name="40% - Акцент4 3 3 3 4" xfId="45231"/>
    <cellStyle name="40% - Акцент4 3 3 3 5" xfId="45232"/>
    <cellStyle name="40% - Акцент4 3 3 3 6" xfId="45233"/>
    <cellStyle name="40% - Акцент4 3 3 3 7" xfId="45234"/>
    <cellStyle name="40% - Акцент4 3 3 4" xfId="45235"/>
    <cellStyle name="40% - Акцент4 3 3 4 2" xfId="45236"/>
    <cellStyle name="40% - Акцент4 3 3 4 2 2" xfId="45237"/>
    <cellStyle name="40% - Акцент4 3 3 4 2 3" xfId="45238"/>
    <cellStyle name="40% - Акцент4 3 3 4 3" xfId="45239"/>
    <cellStyle name="40% - Акцент4 3 3 4 4" xfId="45240"/>
    <cellStyle name="40% - Акцент4 3 3 4 5" xfId="45241"/>
    <cellStyle name="40% - Акцент4 3 3 4 6" xfId="45242"/>
    <cellStyle name="40% - Акцент4 3 3 4 7" xfId="45243"/>
    <cellStyle name="40% - Акцент4 3 3 5" xfId="45244"/>
    <cellStyle name="40% - Акцент4 3 3 5 2" xfId="45245"/>
    <cellStyle name="40% - Акцент4 3 3 5 3" xfId="45246"/>
    <cellStyle name="40% - Акцент4 3 3 6" xfId="45247"/>
    <cellStyle name="40% - Акцент4 3 3 7" xfId="45248"/>
    <cellStyle name="40% - Акцент4 3 3 8" xfId="45249"/>
    <cellStyle name="40% - Акцент4 3 3 9" xfId="45250"/>
    <cellStyle name="40% - Акцент4 3 4" xfId="45251"/>
    <cellStyle name="40% - Акцент4 3 4 10" xfId="45252"/>
    <cellStyle name="40% - Акцент4 3 4 11" xfId="45253"/>
    <cellStyle name="40% - Акцент4 3 4 2" xfId="45254"/>
    <cellStyle name="40% - Акцент4 3 4 2 2" xfId="45255"/>
    <cellStyle name="40% - Акцент4 3 4 2 2 2" xfId="45256"/>
    <cellStyle name="40% - Акцент4 3 4 2 2 2 2" xfId="45257"/>
    <cellStyle name="40% - Акцент4 3 4 2 2 3" xfId="45258"/>
    <cellStyle name="40% - Акцент4 3 4 2 2 4" xfId="45259"/>
    <cellStyle name="40% - Акцент4 3 4 2 2 5" xfId="45260"/>
    <cellStyle name="40% - Акцент4 3 4 2 2 6" xfId="45261"/>
    <cellStyle name="40% - Акцент4 3 4 2 2 7" xfId="45262"/>
    <cellStyle name="40% - Акцент4 3 4 2 3" xfId="45263"/>
    <cellStyle name="40% - Акцент4 3 4 2 3 2" xfId="45264"/>
    <cellStyle name="40% - Акцент4 3 4 2 4" xfId="45265"/>
    <cellStyle name="40% - Акцент4 3 4 2 5" xfId="45266"/>
    <cellStyle name="40% - Акцент4 3 4 2 6" xfId="45267"/>
    <cellStyle name="40% - Акцент4 3 4 2 7" xfId="45268"/>
    <cellStyle name="40% - Акцент4 3 4 2 8" xfId="45269"/>
    <cellStyle name="40% - Акцент4 3 4 2 9" xfId="45270"/>
    <cellStyle name="40% - Акцент4 3 4 3" xfId="45271"/>
    <cellStyle name="40% - Акцент4 3 4 3 2" xfId="45272"/>
    <cellStyle name="40% - Акцент4 3 4 3 2 2" xfId="45273"/>
    <cellStyle name="40% - Акцент4 3 4 3 2 3" xfId="45274"/>
    <cellStyle name="40% - Акцент4 3 4 3 3" xfId="45275"/>
    <cellStyle name="40% - Акцент4 3 4 3 4" xfId="45276"/>
    <cellStyle name="40% - Акцент4 3 4 3 5" xfId="45277"/>
    <cellStyle name="40% - Акцент4 3 4 3 6" xfId="45278"/>
    <cellStyle name="40% - Акцент4 3 4 3 7" xfId="45279"/>
    <cellStyle name="40% - Акцент4 3 4 4" xfId="45280"/>
    <cellStyle name="40% - Акцент4 3 4 4 2" xfId="45281"/>
    <cellStyle name="40% - Акцент4 3 4 4 2 2" xfId="45282"/>
    <cellStyle name="40% - Акцент4 3 4 4 2 3" xfId="45283"/>
    <cellStyle name="40% - Акцент4 3 4 4 3" xfId="45284"/>
    <cellStyle name="40% - Акцент4 3 4 4 4" xfId="45285"/>
    <cellStyle name="40% - Акцент4 3 4 4 5" xfId="45286"/>
    <cellStyle name="40% - Акцент4 3 4 4 6" xfId="45287"/>
    <cellStyle name="40% - Акцент4 3 4 4 7" xfId="45288"/>
    <cellStyle name="40% - Акцент4 3 4 5" xfId="45289"/>
    <cellStyle name="40% - Акцент4 3 4 5 2" xfId="45290"/>
    <cellStyle name="40% - Акцент4 3 4 5 3" xfId="45291"/>
    <cellStyle name="40% - Акцент4 3 4 6" xfId="45292"/>
    <cellStyle name="40% - Акцент4 3 4 7" xfId="45293"/>
    <cellStyle name="40% - Акцент4 3 4 8" xfId="45294"/>
    <cellStyle name="40% - Акцент4 3 4 9" xfId="45295"/>
    <cellStyle name="40% - Акцент4 3 5" xfId="45296"/>
    <cellStyle name="40% - Акцент4 3 5 2" xfId="45297"/>
    <cellStyle name="40% - Акцент4 3 5 2 2" xfId="45298"/>
    <cellStyle name="40% - Акцент4 3 5 2 2 2" xfId="45299"/>
    <cellStyle name="40% - Акцент4 3 5 2 3" xfId="45300"/>
    <cellStyle name="40% - Акцент4 3 5 2 4" xfId="45301"/>
    <cellStyle name="40% - Акцент4 3 5 2 5" xfId="45302"/>
    <cellStyle name="40% - Акцент4 3 5 2 6" xfId="45303"/>
    <cellStyle name="40% - Акцент4 3 5 2 7" xfId="45304"/>
    <cellStyle name="40% - Акцент4 3 5 3" xfId="45305"/>
    <cellStyle name="40% - Акцент4 3 5 3 2" xfId="45306"/>
    <cellStyle name="40% - Акцент4 3 5 4" xfId="45307"/>
    <cellStyle name="40% - Акцент4 3 5 5" xfId="45308"/>
    <cellStyle name="40% - Акцент4 3 5 6" xfId="45309"/>
    <cellStyle name="40% - Акцент4 3 5 7" xfId="45310"/>
    <cellStyle name="40% - Акцент4 3 5 8" xfId="45311"/>
    <cellStyle name="40% - Акцент4 3 5 9" xfId="45312"/>
    <cellStyle name="40% - Акцент4 3 6" xfId="45313"/>
    <cellStyle name="40% - Акцент4 3 7" xfId="45314"/>
    <cellStyle name="40% - Акцент4 3 7 2" xfId="45315"/>
    <cellStyle name="40% - Акцент4 3 7 2 2" xfId="45316"/>
    <cellStyle name="40% - Акцент4 3 7 2 3" xfId="45317"/>
    <cellStyle name="40% - Акцент4 3 7 3" xfId="45318"/>
    <cellStyle name="40% - Акцент4 3 7 4" xfId="45319"/>
    <cellStyle name="40% - Акцент4 3 7 5" xfId="45320"/>
    <cellStyle name="40% - Акцент4 3 7 6" xfId="45321"/>
    <cellStyle name="40% - Акцент4 3 7 7" xfId="45322"/>
    <cellStyle name="40% - Акцент4 3 8" xfId="45323"/>
    <cellStyle name="40% - Акцент4 3 8 2" xfId="45324"/>
    <cellStyle name="40% - Акцент4 3 8 2 2" xfId="45325"/>
    <cellStyle name="40% - Акцент4 3 8 3" xfId="45326"/>
    <cellStyle name="40% - Акцент4 3 8 4" xfId="45327"/>
    <cellStyle name="40% - Акцент4 3 8 5" xfId="45328"/>
    <cellStyle name="40% - Акцент4 3 8 6" xfId="45329"/>
    <cellStyle name="40% - Акцент4 3 8 7" xfId="45330"/>
    <cellStyle name="40% - Акцент4 3 9" xfId="45331"/>
    <cellStyle name="40% - Акцент4 4" xfId="45332"/>
    <cellStyle name="40% - Акцент4 4 2" xfId="45333"/>
    <cellStyle name="40% - Акцент4 4 2 10" xfId="45334"/>
    <cellStyle name="40% - Акцент4 4 2 11" xfId="45335"/>
    <cellStyle name="40% - Акцент4 4 2 12" xfId="45336"/>
    <cellStyle name="40% - Акцент4 4 2 2" xfId="45337"/>
    <cellStyle name="40% - Акцент4 4 2 2 10" xfId="45338"/>
    <cellStyle name="40% - Акцент4 4 2 2 11" xfId="45339"/>
    <cellStyle name="40% - Акцент4 4 2 2 2" xfId="45340"/>
    <cellStyle name="40% - Акцент4 4 2 2 2 2" xfId="45341"/>
    <cellStyle name="40% - Акцент4 4 2 2 2 2 2" xfId="45342"/>
    <cellStyle name="40% - Акцент4 4 2 2 2 2 3" xfId="45343"/>
    <cellStyle name="40% - Акцент4 4 2 2 2 2 4" xfId="45344"/>
    <cellStyle name="40% - Акцент4 4 2 2 2 3" xfId="45345"/>
    <cellStyle name="40% - Акцент4 4 2 2 2 4" xfId="45346"/>
    <cellStyle name="40% - Акцент4 4 2 2 2 5" xfId="45347"/>
    <cellStyle name="40% - Акцент4 4 2 2 2 6" xfId="45348"/>
    <cellStyle name="40% - Акцент4 4 2 2 2 7" xfId="45349"/>
    <cellStyle name="40% - Акцент4 4 2 2 2 8" xfId="45350"/>
    <cellStyle name="40% - Акцент4 4 2 2 3" xfId="45351"/>
    <cellStyle name="40% - Акцент4 4 2 2 3 2" xfId="45352"/>
    <cellStyle name="40% - Акцент4 4 2 2 3 2 2" xfId="45353"/>
    <cellStyle name="40% - Акцент4 4 2 2 3 2 3" xfId="45354"/>
    <cellStyle name="40% - Акцент4 4 2 2 3 3" xfId="45355"/>
    <cellStyle name="40% - Акцент4 4 2 2 3 4" xfId="45356"/>
    <cellStyle name="40% - Акцент4 4 2 2 3 5" xfId="45357"/>
    <cellStyle name="40% - Акцент4 4 2 2 3 6" xfId="45358"/>
    <cellStyle name="40% - Акцент4 4 2 2 3 7" xfId="45359"/>
    <cellStyle name="40% - Акцент4 4 2 2 4" xfId="45360"/>
    <cellStyle name="40% - Акцент4 4 2 2 4 2" xfId="45361"/>
    <cellStyle name="40% - Акцент4 4 2 2 4 2 2" xfId="45362"/>
    <cellStyle name="40% - Акцент4 4 2 2 4 2 3" xfId="45363"/>
    <cellStyle name="40% - Акцент4 4 2 2 4 3" xfId="45364"/>
    <cellStyle name="40% - Акцент4 4 2 2 4 4" xfId="45365"/>
    <cellStyle name="40% - Акцент4 4 2 2 4 5" xfId="45366"/>
    <cellStyle name="40% - Акцент4 4 2 2 4 6" xfId="45367"/>
    <cellStyle name="40% - Акцент4 4 2 2 4 7" xfId="45368"/>
    <cellStyle name="40% - Акцент4 4 2 2 5" xfId="45369"/>
    <cellStyle name="40% - Акцент4 4 2 2 5 2" xfId="45370"/>
    <cellStyle name="40% - Акцент4 4 2 2 5 3" xfId="45371"/>
    <cellStyle name="40% - Акцент4 4 2 2 6" xfId="45372"/>
    <cellStyle name="40% - Акцент4 4 2 2 7" xfId="45373"/>
    <cellStyle name="40% - Акцент4 4 2 2 8" xfId="45374"/>
    <cellStyle name="40% - Акцент4 4 2 2 9" xfId="45375"/>
    <cellStyle name="40% - Акцент4 4 2 3" xfId="45376"/>
    <cellStyle name="40% - Акцент4 4 2 3 2" xfId="45377"/>
    <cellStyle name="40% - Акцент4 4 2 3 2 2" xfId="45378"/>
    <cellStyle name="40% - Акцент4 4 2 3 2 3" xfId="45379"/>
    <cellStyle name="40% - Акцент4 4 2 3 2 4" xfId="45380"/>
    <cellStyle name="40% - Акцент4 4 2 3 3" xfId="45381"/>
    <cellStyle name="40% - Акцент4 4 2 3 4" xfId="45382"/>
    <cellStyle name="40% - Акцент4 4 2 3 5" xfId="45383"/>
    <cellStyle name="40% - Акцент4 4 2 3 6" xfId="45384"/>
    <cellStyle name="40% - Акцент4 4 2 3 7" xfId="45385"/>
    <cellStyle name="40% - Акцент4 4 2 3 8" xfId="45386"/>
    <cellStyle name="40% - Акцент4 4 2 4" xfId="45387"/>
    <cellStyle name="40% - Акцент4 4 2 4 2" xfId="45388"/>
    <cellStyle name="40% - Акцент4 4 2 4 2 2" xfId="45389"/>
    <cellStyle name="40% - Акцент4 4 2 4 2 3" xfId="45390"/>
    <cellStyle name="40% - Акцент4 4 2 4 3" xfId="45391"/>
    <cellStyle name="40% - Акцент4 4 2 4 4" xfId="45392"/>
    <cellStyle name="40% - Акцент4 4 2 4 5" xfId="45393"/>
    <cellStyle name="40% - Акцент4 4 2 4 6" xfId="45394"/>
    <cellStyle name="40% - Акцент4 4 2 4 7" xfId="45395"/>
    <cellStyle name="40% - Акцент4 4 2 5" xfId="45396"/>
    <cellStyle name="40% - Акцент4 4 2 5 2" xfId="45397"/>
    <cellStyle name="40% - Акцент4 4 2 5 2 2" xfId="45398"/>
    <cellStyle name="40% - Акцент4 4 2 5 2 3" xfId="45399"/>
    <cellStyle name="40% - Акцент4 4 2 5 3" xfId="45400"/>
    <cellStyle name="40% - Акцент4 4 2 5 4" xfId="45401"/>
    <cellStyle name="40% - Акцент4 4 2 5 5" xfId="45402"/>
    <cellStyle name="40% - Акцент4 4 2 5 6" xfId="45403"/>
    <cellStyle name="40% - Акцент4 4 2 5 7" xfId="45404"/>
    <cellStyle name="40% - Акцент4 4 2 6" xfId="45405"/>
    <cellStyle name="40% - Акцент4 4 2 6 2" xfId="45406"/>
    <cellStyle name="40% - Акцент4 4 2 6 3" xfId="45407"/>
    <cellStyle name="40% - Акцент4 4 2 7" xfId="45408"/>
    <cellStyle name="40% - Акцент4 4 2 8" xfId="45409"/>
    <cellStyle name="40% - Акцент4 4 2 9" xfId="45410"/>
    <cellStyle name="40% - Акцент4 4 3" xfId="45411"/>
    <cellStyle name="40% - Акцент4 4 3 10" xfId="45412"/>
    <cellStyle name="40% - Акцент4 4 3 11" xfId="45413"/>
    <cellStyle name="40% - Акцент4 4 3 2" xfId="45414"/>
    <cellStyle name="40% - Акцент4 4 3 2 10" xfId="45415"/>
    <cellStyle name="40% - Акцент4 4 3 2 2" xfId="45416"/>
    <cellStyle name="40% - Акцент4 4 3 2 2 2" xfId="45417"/>
    <cellStyle name="40% - Акцент4 4 3 2 2 2 2" xfId="45418"/>
    <cellStyle name="40% - Акцент4 4 3 2 2 2 3" xfId="45419"/>
    <cellStyle name="40% - Акцент4 4 3 2 2 3" xfId="45420"/>
    <cellStyle name="40% - Акцент4 4 3 2 2 4" xfId="45421"/>
    <cellStyle name="40% - Акцент4 4 3 2 2 5" xfId="45422"/>
    <cellStyle name="40% - Акцент4 4 3 2 2 6" xfId="45423"/>
    <cellStyle name="40% - Акцент4 4 3 2 2 7" xfId="45424"/>
    <cellStyle name="40% - Акцент4 4 3 2 3" xfId="45425"/>
    <cellStyle name="40% - Акцент4 4 3 2 3 2" xfId="45426"/>
    <cellStyle name="40% - Акцент4 4 3 2 3 2 2" xfId="45427"/>
    <cellStyle name="40% - Акцент4 4 3 2 3 2 3" xfId="45428"/>
    <cellStyle name="40% - Акцент4 4 3 2 3 3" xfId="45429"/>
    <cellStyle name="40% - Акцент4 4 3 2 3 4" xfId="45430"/>
    <cellStyle name="40% - Акцент4 4 3 2 3 5" xfId="45431"/>
    <cellStyle name="40% - Акцент4 4 3 2 3 6" xfId="45432"/>
    <cellStyle name="40% - Акцент4 4 3 2 3 7" xfId="45433"/>
    <cellStyle name="40% - Акцент4 4 3 2 4" xfId="45434"/>
    <cellStyle name="40% - Акцент4 4 3 2 4 2" xfId="45435"/>
    <cellStyle name="40% - Акцент4 4 3 2 4 3" xfId="45436"/>
    <cellStyle name="40% - Акцент4 4 3 2 5" xfId="45437"/>
    <cellStyle name="40% - Акцент4 4 3 2 6" xfId="45438"/>
    <cellStyle name="40% - Акцент4 4 3 2 7" xfId="45439"/>
    <cellStyle name="40% - Акцент4 4 3 2 8" xfId="45440"/>
    <cellStyle name="40% - Акцент4 4 3 2 9" xfId="45441"/>
    <cellStyle name="40% - Акцент4 4 3 3" xfId="45442"/>
    <cellStyle name="40% - Акцент4 4 3 3 2" xfId="45443"/>
    <cellStyle name="40% - Акцент4 4 3 3 2 2" xfId="45444"/>
    <cellStyle name="40% - Акцент4 4 3 3 2 3" xfId="45445"/>
    <cellStyle name="40% - Акцент4 4 3 3 3" xfId="45446"/>
    <cellStyle name="40% - Акцент4 4 3 3 4" xfId="45447"/>
    <cellStyle name="40% - Акцент4 4 3 3 5" xfId="45448"/>
    <cellStyle name="40% - Акцент4 4 3 3 6" xfId="45449"/>
    <cellStyle name="40% - Акцент4 4 3 3 7" xfId="45450"/>
    <cellStyle name="40% - Акцент4 4 3 4" xfId="45451"/>
    <cellStyle name="40% - Акцент4 4 3 4 2" xfId="45452"/>
    <cellStyle name="40% - Акцент4 4 3 4 2 2" xfId="45453"/>
    <cellStyle name="40% - Акцент4 4 3 4 2 3" xfId="45454"/>
    <cellStyle name="40% - Акцент4 4 3 4 3" xfId="45455"/>
    <cellStyle name="40% - Акцент4 4 3 4 4" xfId="45456"/>
    <cellStyle name="40% - Акцент4 4 3 4 5" xfId="45457"/>
    <cellStyle name="40% - Акцент4 4 3 4 6" xfId="45458"/>
    <cellStyle name="40% - Акцент4 4 3 4 7" xfId="45459"/>
    <cellStyle name="40% - Акцент4 4 3 5" xfId="45460"/>
    <cellStyle name="40% - Акцент4 4 3 5 2" xfId="45461"/>
    <cellStyle name="40% - Акцент4 4 3 5 3" xfId="45462"/>
    <cellStyle name="40% - Акцент4 4 3 6" xfId="45463"/>
    <cellStyle name="40% - Акцент4 4 3 7" xfId="45464"/>
    <cellStyle name="40% - Акцент4 4 3 8" xfId="45465"/>
    <cellStyle name="40% - Акцент4 4 3 9" xfId="45466"/>
    <cellStyle name="40% - Акцент4 4 4" xfId="45467"/>
    <cellStyle name="40% - Акцент4 4 4 10" xfId="45468"/>
    <cellStyle name="40% - Акцент4 4 4 11" xfId="45469"/>
    <cellStyle name="40% - Акцент4 4 4 2" xfId="45470"/>
    <cellStyle name="40% - Акцент4 4 4 2 2" xfId="45471"/>
    <cellStyle name="40% - Акцент4 4 4 2 2 2" xfId="45472"/>
    <cellStyle name="40% - Акцент4 4 4 2 2 2 2" xfId="45473"/>
    <cellStyle name="40% - Акцент4 4 4 2 2 3" xfId="45474"/>
    <cellStyle name="40% - Акцент4 4 4 2 2 4" xfId="45475"/>
    <cellStyle name="40% - Акцент4 4 4 2 2 5" xfId="45476"/>
    <cellStyle name="40% - Акцент4 4 4 2 2 6" xfId="45477"/>
    <cellStyle name="40% - Акцент4 4 4 2 2 7" xfId="45478"/>
    <cellStyle name="40% - Акцент4 4 4 2 3" xfId="45479"/>
    <cellStyle name="40% - Акцент4 4 4 2 3 2" xfId="45480"/>
    <cellStyle name="40% - Акцент4 4 4 2 4" xfId="45481"/>
    <cellStyle name="40% - Акцент4 4 4 2 5" xfId="45482"/>
    <cellStyle name="40% - Акцент4 4 4 2 6" xfId="45483"/>
    <cellStyle name="40% - Акцент4 4 4 2 7" xfId="45484"/>
    <cellStyle name="40% - Акцент4 4 4 2 8" xfId="45485"/>
    <cellStyle name="40% - Акцент4 4 4 2 9" xfId="45486"/>
    <cellStyle name="40% - Акцент4 4 4 3" xfId="45487"/>
    <cellStyle name="40% - Акцент4 4 4 3 2" xfId="45488"/>
    <cellStyle name="40% - Акцент4 4 4 3 2 2" xfId="45489"/>
    <cellStyle name="40% - Акцент4 4 4 3 2 3" xfId="45490"/>
    <cellStyle name="40% - Акцент4 4 4 3 3" xfId="45491"/>
    <cellStyle name="40% - Акцент4 4 4 3 4" xfId="45492"/>
    <cellStyle name="40% - Акцент4 4 4 3 5" xfId="45493"/>
    <cellStyle name="40% - Акцент4 4 4 3 6" xfId="45494"/>
    <cellStyle name="40% - Акцент4 4 4 3 7" xfId="45495"/>
    <cellStyle name="40% - Акцент4 4 4 4" xfId="45496"/>
    <cellStyle name="40% - Акцент4 4 4 4 2" xfId="45497"/>
    <cellStyle name="40% - Акцент4 4 4 4 2 2" xfId="45498"/>
    <cellStyle name="40% - Акцент4 4 4 4 2 3" xfId="45499"/>
    <cellStyle name="40% - Акцент4 4 4 4 3" xfId="45500"/>
    <cellStyle name="40% - Акцент4 4 4 4 4" xfId="45501"/>
    <cellStyle name="40% - Акцент4 4 4 4 5" xfId="45502"/>
    <cellStyle name="40% - Акцент4 4 4 4 6" xfId="45503"/>
    <cellStyle name="40% - Акцент4 4 4 4 7" xfId="45504"/>
    <cellStyle name="40% - Акцент4 4 4 5" xfId="45505"/>
    <cellStyle name="40% - Акцент4 4 4 5 2" xfId="45506"/>
    <cellStyle name="40% - Акцент4 4 4 5 3" xfId="45507"/>
    <cellStyle name="40% - Акцент4 4 4 6" xfId="45508"/>
    <cellStyle name="40% - Акцент4 4 4 7" xfId="45509"/>
    <cellStyle name="40% - Акцент4 4 4 8" xfId="45510"/>
    <cellStyle name="40% - Акцент4 4 4 9" xfId="45511"/>
    <cellStyle name="40% - Акцент4 4 5" xfId="45512"/>
    <cellStyle name="40% - Акцент4 4 5 2" xfId="45513"/>
    <cellStyle name="40% - Акцент4 4 5 2 2" xfId="45514"/>
    <cellStyle name="40% - Акцент4 4 5 2 2 2" xfId="45515"/>
    <cellStyle name="40% - Акцент4 4 5 2 3" xfId="45516"/>
    <cellStyle name="40% - Акцент4 4 5 2 4" xfId="45517"/>
    <cellStyle name="40% - Акцент4 4 5 2 5" xfId="45518"/>
    <cellStyle name="40% - Акцент4 4 5 2 6" xfId="45519"/>
    <cellStyle name="40% - Акцент4 4 5 2 7" xfId="45520"/>
    <cellStyle name="40% - Акцент4 4 5 3" xfId="45521"/>
    <cellStyle name="40% - Акцент4 4 5 3 2" xfId="45522"/>
    <cellStyle name="40% - Акцент4 4 5 4" xfId="45523"/>
    <cellStyle name="40% - Акцент4 4 5 5" xfId="45524"/>
    <cellStyle name="40% - Акцент4 4 5 6" xfId="45525"/>
    <cellStyle name="40% - Акцент4 4 5 7" xfId="45526"/>
    <cellStyle name="40% - Акцент4 4 5 8" xfId="45527"/>
    <cellStyle name="40% - Акцент4 4 5 9" xfId="45528"/>
    <cellStyle name="40% - Акцент4 4 6" xfId="45529"/>
    <cellStyle name="40% - Акцент4 4 7" xfId="45530"/>
    <cellStyle name="40% - Акцент4 4 7 2" xfId="45531"/>
    <cellStyle name="40% - Акцент4 4 7 2 2" xfId="45532"/>
    <cellStyle name="40% - Акцент4 4 7 2 3" xfId="45533"/>
    <cellStyle name="40% - Акцент4 4 7 3" xfId="45534"/>
    <cellStyle name="40% - Акцент4 4 7 4" xfId="45535"/>
    <cellStyle name="40% - Акцент4 4 7 5" xfId="45536"/>
    <cellStyle name="40% - Акцент4 4 7 6" xfId="45537"/>
    <cellStyle name="40% - Акцент4 4 7 7" xfId="45538"/>
    <cellStyle name="40% - Акцент4 4 8" xfId="45539"/>
    <cellStyle name="40% - Акцент4 4 8 2" xfId="45540"/>
    <cellStyle name="40% - Акцент4 4 8 2 2" xfId="45541"/>
    <cellStyle name="40% - Акцент4 4 8 3" xfId="45542"/>
    <cellStyle name="40% - Акцент4 4 8 4" xfId="45543"/>
    <cellStyle name="40% - Акцент4 4 8 5" xfId="45544"/>
    <cellStyle name="40% - Акцент4 4 8 6" xfId="45545"/>
    <cellStyle name="40% - Акцент4 4 8 7" xfId="45546"/>
    <cellStyle name="40% - Акцент4 4 9" xfId="45547"/>
    <cellStyle name="40% - Акцент4 5" xfId="45548"/>
    <cellStyle name="40% - Акцент4 5 2" xfId="45549"/>
    <cellStyle name="40% - Акцент4 5 3" xfId="45550"/>
    <cellStyle name="40% - Акцент4 5 3 2" xfId="45551"/>
    <cellStyle name="40% - Акцент4 5 3 2 2" xfId="45552"/>
    <cellStyle name="40% - Акцент4 5 3 2 3" xfId="45553"/>
    <cellStyle name="40% - Акцент4 5 3 3" xfId="45554"/>
    <cellStyle name="40% - Акцент4 5 3 4" xfId="45555"/>
    <cellStyle name="40% - Акцент4 5 3 5" xfId="45556"/>
    <cellStyle name="40% - Акцент4 5 3 6" xfId="45557"/>
    <cellStyle name="40% - Акцент4 5 3 7" xfId="45558"/>
    <cellStyle name="40% - Акцент4 5 4" xfId="45559"/>
    <cellStyle name="40% - Акцент4 5 4 2" xfId="45560"/>
    <cellStyle name="40% - Акцент4 5 4 2 2" xfId="45561"/>
    <cellStyle name="40% - Акцент4 5 4 3" xfId="45562"/>
    <cellStyle name="40% - Акцент4 5 4 4" xfId="45563"/>
    <cellStyle name="40% - Акцент4 5 4 5" xfId="45564"/>
    <cellStyle name="40% - Акцент4 5 4 6" xfId="45565"/>
    <cellStyle name="40% - Акцент4 5 4 7" xfId="45566"/>
    <cellStyle name="40% - Акцент4 5 5" xfId="45567"/>
    <cellStyle name="40% - Акцент4 6" xfId="45568"/>
    <cellStyle name="40% - Акцент4 6 2" xfId="45569"/>
    <cellStyle name="40% - Акцент4 6 2 2" xfId="45570"/>
    <cellStyle name="40% - Акцент4 6 3" xfId="45571"/>
    <cellStyle name="40% - Акцент4 6 4" xfId="45572"/>
    <cellStyle name="40% - Акцент4 6 5" xfId="45573"/>
    <cellStyle name="40% - Акцент4 6 6" xfId="45574"/>
    <cellStyle name="40% - Акцент4 6 7" xfId="45575"/>
    <cellStyle name="40% - Акцент4 7" xfId="45576"/>
    <cellStyle name="40% - Акцент4 8" xfId="45577"/>
    <cellStyle name="40% - Акцент4 9" xfId="45578"/>
    <cellStyle name="40% - Акцент5 2" xfId="45579"/>
    <cellStyle name="40% - Акцент5 2 10" xfId="45580"/>
    <cellStyle name="40% - Акцент5 2 10 10" xfId="45581"/>
    <cellStyle name="40% - Акцент5 2 10 2" xfId="45582"/>
    <cellStyle name="40% - Акцент5 2 10 2 2" xfId="45583"/>
    <cellStyle name="40% - Акцент5 2 10 2 2 2" xfId="45584"/>
    <cellStyle name="40% - Акцент5 2 10 2 2 2 2" xfId="45585"/>
    <cellStyle name="40% - Акцент5 2 10 2 2 3" xfId="45586"/>
    <cellStyle name="40% - Акцент5 2 10 2 2 4" xfId="45587"/>
    <cellStyle name="40% - Акцент5 2 10 2 2 5" xfId="45588"/>
    <cellStyle name="40% - Акцент5 2 10 2 2 6" xfId="45589"/>
    <cellStyle name="40% - Акцент5 2 10 2 2 7" xfId="45590"/>
    <cellStyle name="40% - Акцент5 2 10 2 3" xfId="45591"/>
    <cellStyle name="40% - Акцент5 2 10 2 3 2" xfId="45592"/>
    <cellStyle name="40% - Акцент5 2 10 2 4" xfId="45593"/>
    <cellStyle name="40% - Акцент5 2 10 2 5" xfId="45594"/>
    <cellStyle name="40% - Акцент5 2 10 2 6" xfId="45595"/>
    <cellStyle name="40% - Акцент5 2 10 2 7" xfId="45596"/>
    <cellStyle name="40% - Акцент5 2 10 2 8" xfId="45597"/>
    <cellStyle name="40% - Акцент5 2 10 2 9" xfId="45598"/>
    <cellStyle name="40% - Акцент5 2 10 3" xfId="45599"/>
    <cellStyle name="40% - Акцент5 2 10 3 2" xfId="45600"/>
    <cellStyle name="40% - Акцент5 2 10 3 2 2" xfId="45601"/>
    <cellStyle name="40% - Акцент5 2 10 3 3" xfId="45602"/>
    <cellStyle name="40% - Акцент5 2 10 3 4" xfId="45603"/>
    <cellStyle name="40% - Акцент5 2 10 3 5" xfId="45604"/>
    <cellStyle name="40% - Акцент5 2 10 3 6" xfId="45605"/>
    <cellStyle name="40% - Акцент5 2 10 3 7" xfId="45606"/>
    <cellStyle name="40% - Акцент5 2 10 4" xfId="45607"/>
    <cellStyle name="40% - Акцент5 2 10 4 2" xfId="45608"/>
    <cellStyle name="40% - Акцент5 2 10 5" xfId="45609"/>
    <cellStyle name="40% - Акцент5 2 10 6" xfId="45610"/>
    <cellStyle name="40% - Акцент5 2 10 7" xfId="45611"/>
    <cellStyle name="40% - Акцент5 2 10 8" xfId="45612"/>
    <cellStyle name="40% - Акцент5 2 10 9" xfId="45613"/>
    <cellStyle name="40% - Акцент5 2 11" xfId="45614"/>
    <cellStyle name="40% - Акцент5 2 11 2" xfId="45615"/>
    <cellStyle name="40% - Акцент5 2 11 2 2" xfId="45616"/>
    <cellStyle name="40% - Акцент5 2 11 2 2 2" xfId="45617"/>
    <cellStyle name="40% - Акцент5 2 11 2 3" xfId="45618"/>
    <cellStyle name="40% - Акцент5 2 11 2 4" xfId="45619"/>
    <cellStyle name="40% - Акцент5 2 11 2 5" xfId="45620"/>
    <cellStyle name="40% - Акцент5 2 11 2 6" xfId="45621"/>
    <cellStyle name="40% - Акцент5 2 11 2 7" xfId="45622"/>
    <cellStyle name="40% - Акцент5 2 11 3" xfId="45623"/>
    <cellStyle name="40% - Акцент5 2 11 3 2" xfId="45624"/>
    <cellStyle name="40% - Акцент5 2 11 4" xfId="45625"/>
    <cellStyle name="40% - Акцент5 2 11 5" xfId="45626"/>
    <cellStyle name="40% - Акцент5 2 11 6" xfId="45627"/>
    <cellStyle name="40% - Акцент5 2 11 7" xfId="45628"/>
    <cellStyle name="40% - Акцент5 2 11 8" xfId="45629"/>
    <cellStyle name="40% - Акцент5 2 11 9" xfId="45630"/>
    <cellStyle name="40% - Акцент5 2 12" xfId="45631"/>
    <cellStyle name="40% - Акцент5 2 12 2" xfId="45632"/>
    <cellStyle name="40% - Акцент5 2 12 2 2" xfId="45633"/>
    <cellStyle name="40% - Акцент5 2 12 2 2 2" xfId="45634"/>
    <cellStyle name="40% - Акцент5 2 12 2 3" xfId="45635"/>
    <cellStyle name="40% - Акцент5 2 12 2 4" xfId="45636"/>
    <cellStyle name="40% - Акцент5 2 12 2 5" xfId="45637"/>
    <cellStyle name="40% - Акцент5 2 12 2 6" xfId="45638"/>
    <cellStyle name="40% - Акцент5 2 12 2 7" xfId="45639"/>
    <cellStyle name="40% - Акцент5 2 12 3" xfId="45640"/>
    <cellStyle name="40% - Акцент5 2 12 3 2" xfId="45641"/>
    <cellStyle name="40% - Акцент5 2 12 4" xfId="45642"/>
    <cellStyle name="40% - Акцент5 2 12 5" xfId="45643"/>
    <cellStyle name="40% - Акцент5 2 12 6" xfId="45644"/>
    <cellStyle name="40% - Акцент5 2 12 7" xfId="45645"/>
    <cellStyle name="40% - Акцент5 2 12 8" xfId="45646"/>
    <cellStyle name="40% - Акцент5 2 12 9" xfId="45647"/>
    <cellStyle name="40% - Акцент5 2 13" xfId="45648"/>
    <cellStyle name="40% - Акцент5 2 13 2" xfId="45649"/>
    <cellStyle name="40% - Акцент5 2 13 2 2" xfId="45650"/>
    <cellStyle name="40% - Акцент5 2 13 2 2 2" xfId="45651"/>
    <cellStyle name="40% - Акцент5 2 13 2 3" xfId="45652"/>
    <cellStyle name="40% - Акцент5 2 13 2 4" xfId="45653"/>
    <cellStyle name="40% - Акцент5 2 13 2 5" xfId="45654"/>
    <cellStyle name="40% - Акцент5 2 13 2 6" xfId="45655"/>
    <cellStyle name="40% - Акцент5 2 13 2 7" xfId="45656"/>
    <cellStyle name="40% - Акцент5 2 13 3" xfId="45657"/>
    <cellStyle name="40% - Акцент5 2 13 3 2" xfId="45658"/>
    <cellStyle name="40% - Акцент5 2 13 4" xfId="45659"/>
    <cellStyle name="40% - Акцент5 2 13 5" xfId="45660"/>
    <cellStyle name="40% - Акцент5 2 13 6" xfId="45661"/>
    <cellStyle name="40% - Акцент5 2 13 7" xfId="45662"/>
    <cellStyle name="40% - Акцент5 2 13 8" xfId="45663"/>
    <cellStyle name="40% - Акцент5 2 13 9" xfId="45664"/>
    <cellStyle name="40% - Акцент5 2 14" xfId="45665"/>
    <cellStyle name="40% - Акцент5 2 14 2" xfId="45666"/>
    <cellStyle name="40% - Акцент5 2 14 2 2" xfId="45667"/>
    <cellStyle name="40% - Акцент5 2 14 2 2 2" xfId="45668"/>
    <cellStyle name="40% - Акцент5 2 14 2 3" xfId="45669"/>
    <cellStyle name="40% - Акцент5 2 14 2 4" xfId="45670"/>
    <cellStyle name="40% - Акцент5 2 14 2 5" xfId="45671"/>
    <cellStyle name="40% - Акцент5 2 14 2 6" xfId="45672"/>
    <cellStyle name="40% - Акцент5 2 14 2 7" xfId="45673"/>
    <cellStyle name="40% - Акцент5 2 14 3" xfId="45674"/>
    <cellStyle name="40% - Акцент5 2 14 3 2" xfId="45675"/>
    <cellStyle name="40% - Акцент5 2 14 4" xfId="45676"/>
    <cellStyle name="40% - Акцент5 2 14 5" xfId="45677"/>
    <cellStyle name="40% - Акцент5 2 14 6" xfId="45678"/>
    <cellStyle name="40% - Акцент5 2 14 7" xfId="45679"/>
    <cellStyle name="40% - Акцент5 2 14 8" xfId="45680"/>
    <cellStyle name="40% - Акцент5 2 14 9" xfId="45681"/>
    <cellStyle name="40% - Акцент5 2 15" xfId="45682"/>
    <cellStyle name="40% - Акцент5 2 15 2" xfId="45683"/>
    <cellStyle name="40% - Акцент5 2 15 2 2" xfId="45684"/>
    <cellStyle name="40% - Акцент5 2 15 2 3" xfId="45685"/>
    <cellStyle name="40% - Акцент5 2 15 3" xfId="45686"/>
    <cellStyle name="40% - Акцент5 2 15 4" xfId="45687"/>
    <cellStyle name="40% - Акцент5 2 15 5" xfId="45688"/>
    <cellStyle name="40% - Акцент5 2 15 6" xfId="45689"/>
    <cellStyle name="40% - Акцент5 2 15 7" xfId="45690"/>
    <cellStyle name="40% - Акцент5 2 16" xfId="45691"/>
    <cellStyle name="40% - Акцент5 2 16 2" xfId="45692"/>
    <cellStyle name="40% - Акцент5 2 16 2 2" xfId="45693"/>
    <cellStyle name="40% - Акцент5 2 16 3" xfId="45694"/>
    <cellStyle name="40% - Акцент5 2 16 3 2" xfId="45695"/>
    <cellStyle name="40% - Акцент5 2 16 4" xfId="45696"/>
    <cellStyle name="40% - Акцент5 2 16 5" xfId="45697"/>
    <cellStyle name="40% - Акцент5 2 16 6" xfId="45698"/>
    <cellStyle name="40% - Акцент5 2 16 7" xfId="45699"/>
    <cellStyle name="40% - Акцент5 2 17" xfId="45700"/>
    <cellStyle name="40% - Акцент5 2 17 2" xfId="45701"/>
    <cellStyle name="40% - Акцент5 2 18" xfId="45702"/>
    <cellStyle name="40% - Акцент5 2 18 2" xfId="45703"/>
    <cellStyle name="40% - Акцент5 2 19" xfId="45704"/>
    <cellStyle name="40% - Акцент5 2 2" xfId="45705"/>
    <cellStyle name="40% - Акцент5 2 2 10" xfId="45706"/>
    <cellStyle name="40% - Акцент5 2 2 10 2" xfId="45707"/>
    <cellStyle name="40% - Акцент5 2 2 10 2 2" xfId="45708"/>
    <cellStyle name="40% - Акцент5 2 2 10 2 2 2" xfId="45709"/>
    <cellStyle name="40% - Акцент5 2 2 10 2 3" xfId="45710"/>
    <cellStyle name="40% - Акцент5 2 2 10 2 4" xfId="45711"/>
    <cellStyle name="40% - Акцент5 2 2 10 2 5" xfId="45712"/>
    <cellStyle name="40% - Акцент5 2 2 10 2 6" xfId="45713"/>
    <cellStyle name="40% - Акцент5 2 2 10 2 7" xfId="45714"/>
    <cellStyle name="40% - Акцент5 2 2 10 3" xfId="45715"/>
    <cellStyle name="40% - Акцент5 2 2 10 3 2" xfId="45716"/>
    <cellStyle name="40% - Акцент5 2 2 10 4" xfId="45717"/>
    <cellStyle name="40% - Акцент5 2 2 10 5" xfId="45718"/>
    <cellStyle name="40% - Акцент5 2 2 10 6" xfId="45719"/>
    <cellStyle name="40% - Акцент5 2 2 10 7" xfId="45720"/>
    <cellStyle name="40% - Акцент5 2 2 10 8" xfId="45721"/>
    <cellStyle name="40% - Акцент5 2 2 10 9" xfId="45722"/>
    <cellStyle name="40% - Акцент5 2 2 11" xfId="45723"/>
    <cellStyle name="40% - Акцент5 2 2 11 2" xfId="45724"/>
    <cellStyle name="40% - Акцент5 2 2 11 2 2" xfId="45725"/>
    <cellStyle name="40% - Акцент5 2 2 11 2 2 2" xfId="45726"/>
    <cellStyle name="40% - Акцент5 2 2 11 2 3" xfId="45727"/>
    <cellStyle name="40% - Акцент5 2 2 11 2 4" xfId="45728"/>
    <cellStyle name="40% - Акцент5 2 2 11 2 5" xfId="45729"/>
    <cellStyle name="40% - Акцент5 2 2 11 2 6" xfId="45730"/>
    <cellStyle name="40% - Акцент5 2 2 11 2 7" xfId="45731"/>
    <cellStyle name="40% - Акцент5 2 2 11 3" xfId="45732"/>
    <cellStyle name="40% - Акцент5 2 2 11 3 2" xfId="45733"/>
    <cellStyle name="40% - Акцент5 2 2 11 4" xfId="45734"/>
    <cellStyle name="40% - Акцент5 2 2 11 5" xfId="45735"/>
    <cellStyle name="40% - Акцент5 2 2 11 6" xfId="45736"/>
    <cellStyle name="40% - Акцент5 2 2 11 7" xfId="45737"/>
    <cellStyle name="40% - Акцент5 2 2 11 8" xfId="45738"/>
    <cellStyle name="40% - Акцент5 2 2 11 9" xfId="45739"/>
    <cellStyle name="40% - Акцент5 2 2 12" xfId="45740"/>
    <cellStyle name="40% - Акцент5 2 2 12 2" xfId="45741"/>
    <cellStyle name="40% - Акцент5 2 2 12 2 2" xfId="45742"/>
    <cellStyle name="40% - Акцент5 2 2 12 2 2 2" xfId="45743"/>
    <cellStyle name="40% - Акцент5 2 2 12 2 3" xfId="45744"/>
    <cellStyle name="40% - Акцент5 2 2 12 2 4" xfId="45745"/>
    <cellStyle name="40% - Акцент5 2 2 12 2 5" xfId="45746"/>
    <cellStyle name="40% - Акцент5 2 2 12 2 6" xfId="45747"/>
    <cellStyle name="40% - Акцент5 2 2 12 2 7" xfId="45748"/>
    <cellStyle name="40% - Акцент5 2 2 12 3" xfId="45749"/>
    <cellStyle name="40% - Акцент5 2 2 12 3 2" xfId="45750"/>
    <cellStyle name="40% - Акцент5 2 2 12 4" xfId="45751"/>
    <cellStyle name="40% - Акцент5 2 2 12 5" xfId="45752"/>
    <cellStyle name="40% - Акцент5 2 2 12 6" xfId="45753"/>
    <cellStyle name="40% - Акцент5 2 2 12 7" xfId="45754"/>
    <cellStyle name="40% - Акцент5 2 2 12 8" xfId="45755"/>
    <cellStyle name="40% - Акцент5 2 2 12 9" xfId="45756"/>
    <cellStyle name="40% - Акцент5 2 2 13" xfId="45757"/>
    <cellStyle name="40% - Акцент5 2 2 13 2" xfId="45758"/>
    <cellStyle name="40% - Акцент5 2 2 13 2 2" xfId="45759"/>
    <cellStyle name="40% - Акцент5 2 2 13 2 2 2" xfId="45760"/>
    <cellStyle name="40% - Акцент5 2 2 13 2 3" xfId="45761"/>
    <cellStyle name="40% - Акцент5 2 2 13 2 4" xfId="45762"/>
    <cellStyle name="40% - Акцент5 2 2 13 2 5" xfId="45763"/>
    <cellStyle name="40% - Акцент5 2 2 13 2 6" xfId="45764"/>
    <cellStyle name="40% - Акцент5 2 2 13 2 7" xfId="45765"/>
    <cellStyle name="40% - Акцент5 2 2 13 3" xfId="45766"/>
    <cellStyle name="40% - Акцент5 2 2 13 3 2" xfId="45767"/>
    <cellStyle name="40% - Акцент5 2 2 13 4" xfId="45768"/>
    <cellStyle name="40% - Акцент5 2 2 13 5" xfId="45769"/>
    <cellStyle name="40% - Акцент5 2 2 13 6" xfId="45770"/>
    <cellStyle name="40% - Акцент5 2 2 13 7" xfId="45771"/>
    <cellStyle name="40% - Акцент5 2 2 13 8" xfId="45772"/>
    <cellStyle name="40% - Акцент5 2 2 13 9" xfId="45773"/>
    <cellStyle name="40% - Акцент5 2 2 14" xfId="45774"/>
    <cellStyle name="40% - Акцент5 2 2 14 2" xfId="45775"/>
    <cellStyle name="40% - Акцент5 2 2 14 2 2" xfId="45776"/>
    <cellStyle name="40% - Акцент5 2 2 14 2 3" xfId="45777"/>
    <cellStyle name="40% - Акцент5 2 2 14 3" xfId="45778"/>
    <cellStyle name="40% - Акцент5 2 2 14 4" xfId="45779"/>
    <cellStyle name="40% - Акцент5 2 2 14 5" xfId="45780"/>
    <cellStyle name="40% - Акцент5 2 2 14 6" xfId="45781"/>
    <cellStyle name="40% - Акцент5 2 2 14 7" xfId="45782"/>
    <cellStyle name="40% - Акцент5 2 2 15" xfId="45783"/>
    <cellStyle name="40% - Акцент5 2 2 15 2" xfId="45784"/>
    <cellStyle name="40% - Акцент5 2 2 15 2 2" xfId="45785"/>
    <cellStyle name="40% - Акцент5 2 2 15 2 3" xfId="45786"/>
    <cellStyle name="40% - Акцент5 2 2 15 3" xfId="45787"/>
    <cellStyle name="40% - Акцент5 2 2 15 4" xfId="45788"/>
    <cellStyle name="40% - Акцент5 2 2 15 5" xfId="45789"/>
    <cellStyle name="40% - Акцент5 2 2 15 6" xfId="45790"/>
    <cellStyle name="40% - Акцент5 2 2 15 7" xfId="45791"/>
    <cellStyle name="40% - Акцент5 2 2 16" xfId="45792"/>
    <cellStyle name="40% - Акцент5 2 2 16 2" xfId="45793"/>
    <cellStyle name="40% - Акцент5 2 2 16 3" xfId="45794"/>
    <cellStyle name="40% - Акцент5 2 2 17" xfId="45795"/>
    <cellStyle name="40% - Акцент5 2 2 18" xfId="45796"/>
    <cellStyle name="40% - Акцент5 2 2 19" xfId="45797"/>
    <cellStyle name="40% - Акцент5 2 2 2" xfId="45798"/>
    <cellStyle name="40% - Акцент5 2 2 2 10" xfId="45799"/>
    <cellStyle name="40% - Акцент5 2 2 2 10 2" xfId="45800"/>
    <cellStyle name="40% - Акцент5 2 2 2 10 2 2" xfId="45801"/>
    <cellStyle name="40% - Акцент5 2 2 2 10 2 2 2" xfId="45802"/>
    <cellStyle name="40% - Акцент5 2 2 2 10 2 3" xfId="45803"/>
    <cellStyle name="40% - Акцент5 2 2 2 10 2 4" xfId="45804"/>
    <cellStyle name="40% - Акцент5 2 2 2 10 2 5" xfId="45805"/>
    <cellStyle name="40% - Акцент5 2 2 2 10 2 6" xfId="45806"/>
    <cellStyle name="40% - Акцент5 2 2 2 10 2 7" xfId="45807"/>
    <cellStyle name="40% - Акцент5 2 2 2 10 3" xfId="45808"/>
    <cellStyle name="40% - Акцент5 2 2 2 10 3 2" xfId="45809"/>
    <cellStyle name="40% - Акцент5 2 2 2 10 4" xfId="45810"/>
    <cellStyle name="40% - Акцент5 2 2 2 10 5" xfId="45811"/>
    <cellStyle name="40% - Акцент5 2 2 2 10 6" xfId="45812"/>
    <cellStyle name="40% - Акцент5 2 2 2 10 7" xfId="45813"/>
    <cellStyle name="40% - Акцент5 2 2 2 10 8" xfId="45814"/>
    <cellStyle name="40% - Акцент5 2 2 2 10 9" xfId="45815"/>
    <cellStyle name="40% - Акцент5 2 2 2 11" xfId="45816"/>
    <cellStyle name="40% - Акцент5 2 2 2 11 2" xfId="45817"/>
    <cellStyle name="40% - Акцент5 2 2 2 11 2 2" xfId="45818"/>
    <cellStyle name="40% - Акцент5 2 2 2 11 2 3" xfId="45819"/>
    <cellStyle name="40% - Акцент5 2 2 2 11 3" xfId="45820"/>
    <cellStyle name="40% - Акцент5 2 2 2 11 4" xfId="45821"/>
    <cellStyle name="40% - Акцент5 2 2 2 11 5" xfId="45822"/>
    <cellStyle name="40% - Акцент5 2 2 2 11 6" xfId="45823"/>
    <cellStyle name="40% - Акцент5 2 2 2 11 7" xfId="45824"/>
    <cellStyle name="40% - Акцент5 2 2 2 12" xfId="45825"/>
    <cellStyle name="40% - Акцент5 2 2 2 12 2" xfId="45826"/>
    <cellStyle name="40% - Акцент5 2 2 2 12 2 2" xfId="45827"/>
    <cellStyle name="40% - Акцент5 2 2 2 12 2 3" xfId="45828"/>
    <cellStyle name="40% - Акцент5 2 2 2 12 3" xfId="45829"/>
    <cellStyle name="40% - Акцент5 2 2 2 12 4" xfId="45830"/>
    <cellStyle name="40% - Акцент5 2 2 2 12 5" xfId="45831"/>
    <cellStyle name="40% - Акцент5 2 2 2 12 6" xfId="45832"/>
    <cellStyle name="40% - Акцент5 2 2 2 12 7" xfId="45833"/>
    <cellStyle name="40% - Акцент5 2 2 2 13" xfId="45834"/>
    <cellStyle name="40% - Акцент5 2 2 2 13 2" xfId="45835"/>
    <cellStyle name="40% - Акцент5 2 2 2 13 3" xfId="45836"/>
    <cellStyle name="40% - Акцент5 2 2 2 14" xfId="45837"/>
    <cellStyle name="40% - Акцент5 2 2 2 15" xfId="45838"/>
    <cellStyle name="40% - Акцент5 2 2 2 16" xfId="45839"/>
    <cellStyle name="40% - Акцент5 2 2 2 17" xfId="45840"/>
    <cellStyle name="40% - Акцент5 2 2 2 18" xfId="45841"/>
    <cellStyle name="40% - Акцент5 2 2 2 19" xfId="45842"/>
    <cellStyle name="40% - Акцент5 2 2 2 2" xfId="45843"/>
    <cellStyle name="40% - Акцент5 2 2 2 2 10" xfId="45844"/>
    <cellStyle name="40% - Акцент5 2 2 2 2 11" xfId="45845"/>
    <cellStyle name="40% - Акцент5 2 2 2 2 12" xfId="45846"/>
    <cellStyle name="40% - Акцент5 2 2 2 2 13" xfId="45847"/>
    <cellStyle name="40% - Акцент5 2 2 2 2 14" xfId="45848"/>
    <cellStyle name="40% - Акцент5 2 2 2 2 15" xfId="45849"/>
    <cellStyle name="40% - Акцент5 2 2 2 2 2" xfId="45850"/>
    <cellStyle name="40% - Акцент5 2 2 2 2 2 10" xfId="45851"/>
    <cellStyle name="40% - Акцент5 2 2 2 2 2 2" xfId="45852"/>
    <cellStyle name="40% - Акцент5 2 2 2 2 2 2 2" xfId="45853"/>
    <cellStyle name="40% - Акцент5 2 2 2 2 2 2 2 2" xfId="45854"/>
    <cellStyle name="40% - Акцент5 2 2 2 2 2 2 2 2 2" xfId="45855"/>
    <cellStyle name="40% - Акцент5 2 2 2 2 2 2 2 3" xfId="45856"/>
    <cellStyle name="40% - Акцент5 2 2 2 2 2 2 2 4" xfId="45857"/>
    <cellStyle name="40% - Акцент5 2 2 2 2 2 2 2 5" xfId="45858"/>
    <cellStyle name="40% - Акцент5 2 2 2 2 2 2 2 6" xfId="45859"/>
    <cellStyle name="40% - Акцент5 2 2 2 2 2 2 2 7" xfId="45860"/>
    <cellStyle name="40% - Акцент5 2 2 2 2 2 2 3" xfId="45861"/>
    <cellStyle name="40% - Акцент5 2 2 2 2 2 2 3 2" xfId="45862"/>
    <cellStyle name="40% - Акцент5 2 2 2 2 2 2 4" xfId="45863"/>
    <cellStyle name="40% - Акцент5 2 2 2 2 2 2 5" xfId="45864"/>
    <cellStyle name="40% - Акцент5 2 2 2 2 2 2 6" xfId="45865"/>
    <cellStyle name="40% - Акцент5 2 2 2 2 2 2 7" xfId="45866"/>
    <cellStyle name="40% - Акцент5 2 2 2 2 2 2 8" xfId="45867"/>
    <cellStyle name="40% - Акцент5 2 2 2 2 2 2 9" xfId="45868"/>
    <cellStyle name="40% - Акцент5 2 2 2 2 2 3" xfId="45869"/>
    <cellStyle name="40% - Акцент5 2 2 2 2 2 3 2" xfId="45870"/>
    <cellStyle name="40% - Акцент5 2 2 2 2 2 3 2 2" xfId="45871"/>
    <cellStyle name="40% - Акцент5 2 2 2 2 2 3 3" xfId="45872"/>
    <cellStyle name="40% - Акцент5 2 2 2 2 2 3 4" xfId="45873"/>
    <cellStyle name="40% - Акцент5 2 2 2 2 2 3 5" xfId="45874"/>
    <cellStyle name="40% - Акцент5 2 2 2 2 2 3 6" xfId="45875"/>
    <cellStyle name="40% - Акцент5 2 2 2 2 2 3 7" xfId="45876"/>
    <cellStyle name="40% - Акцент5 2 2 2 2 2 4" xfId="45877"/>
    <cellStyle name="40% - Акцент5 2 2 2 2 2 4 2" xfId="45878"/>
    <cellStyle name="40% - Акцент5 2 2 2 2 2 5" xfId="45879"/>
    <cellStyle name="40% - Акцент5 2 2 2 2 2 6" xfId="45880"/>
    <cellStyle name="40% - Акцент5 2 2 2 2 2 7" xfId="45881"/>
    <cellStyle name="40% - Акцент5 2 2 2 2 2 8" xfId="45882"/>
    <cellStyle name="40% - Акцент5 2 2 2 2 2 9" xfId="45883"/>
    <cellStyle name="40% - Акцент5 2 2 2 2 3" xfId="45884"/>
    <cellStyle name="40% - Акцент5 2 2 2 2 3 10" xfId="45885"/>
    <cellStyle name="40% - Акцент5 2 2 2 2 3 2" xfId="45886"/>
    <cellStyle name="40% - Акцент5 2 2 2 2 3 2 2" xfId="45887"/>
    <cellStyle name="40% - Акцент5 2 2 2 2 3 2 2 2" xfId="45888"/>
    <cellStyle name="40% - Акцент5 2 2 2 2 3 2 2 2 2" xfId="45889"/>
    <cellStyle name="40% - Акцент5 2 2 2 2 3 2 2 3" xfId="45890"/>
    <cellStyle name="40% - Акцент5 2 2 2 2 3 2 2 4" xfId="45891"/>
    <cellStyle name="40% - Акцент5 2 2 2 2 3 2 2 5" xfId="45892"/>
    <cellStyle name="40% - Акцент5 2 2 2 2 3 2 2 6" xfId="45893"/>
    <cellStyle name="40% - Акцент5 2 2 2 2 3 2 2 7" xfId="45894"/>
    <cellStyle name="40% - Акцент5 2 2 2 2 3 2 3" xfId="45895"/>
    <cellStyle name="40% - Акцент5 2 2 2 2 3 2 3 2" xfId="45896"/>
    <cellStyle name="40% - Акцент5 2 2 2 2 3 2 4" xfId="45897"/>
    <cellStyle name="40% - Акцент5 2 2 2 2 3 2 5" xfId="45898"/>
    <cellStyle name="40% - Акцент5 2 2 2 2 3 2 6" xfId="45899"/>
    <cellStyle name="40% - Акцент5 2 2 2 2 3 2 7" xfId="45900"/>
    <cellStyle name="40% - Акцент5 2 2 2 2 3 2 8" xfId="45901"/>
    <cellStyle name="40% - Акцент5 2 2 2 2 3 2 9" xfId="45902"/>
    <cellStyle name="40% - Акцент5 2 2 2 2 3 3" xfId="45903"/>
    <cellStyle name="40% - Акцент5 2 2 2 2 3 3 2" xfId="45904"/>
    <cellStyle name="40% - Акцент5 2 2 2 2 3 3 2 2" xfId="45905"/>
    <cellStyle name="40% - Акцент5 2 2 2 2 3 3 3" xfId="45906"/>
    <cellStyle name="40% - Акцент5 2 2 2 2 3 3 4" xfId="45907"/>
    <cellStyle name="40% - Акцент5 2 2 2 2 3 3 5" xfId="45908"/>
    <cellStyle name="40% - Акцент5 2 2 2 2 3 3 6" xfId="45909"/>
    <cellStyle name="40% - Акцент5 2 2 2 2 3 3 7" xfId="45910"/>
    <cellStyle name="40% - Акцент5 2 2 2 2 3 4" xfId="45911"/>
    <cellStyle name="40% - Акцент5 2 2 2 2 3 4 2" xfId="45912"/>
    <cellStyle name="40% - Акцент5 2 2 2 2 3 5" xfId="45913"/>
    <cellStyle name="40% - Акцент5 2 2 2 2 3 6" xfId="45914"/>
    <cellStyle name="40% - Акцент5 2 2 2 2 3 7" xfId="45915"/>
    <cellStyle name="40% - Акцент5 2 2 2 2 3 8" xfId="45916"/>
    <cellStyle name="40% - Акцент5 2 2 2 2 3 9" xfId="45917"/>
    <cellStyle name="40% - Акцент5 2 2 2 2 4" xfId="45918"/>
    <cellStyle name="40% - Акцент5 2 2 2 2 4 10" xfId="45919"/>
    <cellStyle name="40% - Акцент5 2 2 2 2 4 2" xfId="45920"/>
    <cellStyle name="40% - Акцент5 2 2 2 2 4 2 2" xfId="45921"/>
    <cellStyle name="40% - Акцент5 2 2 2 2 4 2 2 2" xfId="45922"/>
    <cellStyle name="40% - Акцент5 2 2 2 2 4 2 2 2 2" xfId="45923"/>
    <cellStyle name="40% - Акцент5 2 2 2 2 4 2 2 3" xfId="45924"/>
    <cellStyle name="40% - Акцент5 2 2 2 2 4 2 2 4" xfId="45925"/>
    <cellStyle name="40% - Акцент5 2 2 2 2 4 2 2 5" xfId="45926"/>
    <cellStyle name="40% - Акцент5 2 2 2 2 4 2 2 6" xfId="45927"/>
    <cellStyle name="40% - Акцент5 2 2 2 2 4 2 2 7" xfId="45928"/>
    <cellStyle name="40% - Акцент5 2 2 2 2 4 2 3" xfId="45929"/>
    <cellStyle name="40% - Акцент5 2 2 2 2 4 2 3 2" xfId="45930"/>
    <cellStyle name="40% - Акцент5 2 2 2 2 4 2 4" xfId="45931"/>
    <cellStyle name="40% - Акцент5 2 2 2 2 4 2 5" xfId="45932"/>
    <cellStyle name="40% - Акцент5 2 2 2 2 4 2 6" xfId="45933"/>
    <cellStyle name="40% - Акцент5 2 2 2 2 4 2 7" xfId="45934"/>
    <cellStyle name="40% - Акцент5 2 2 2 2 4 2 8" xfId="45935"/>
    <cellStyle name="40% - Акцент5 2 2 2 2 4 2 9" xfId="45936"/>
    <cellStyle name="40% - Акцент5 2 2 2 2 4 3" xfId="45937"/>
    <cellStyle name="40% - Акцент5 2 2 2 2 4 3 2" xfId="45938"/>
    <cellStyle name="40% - Акцент5 2 2 2 2 4 3 2 2" xfId="45939"/>
    <cellStyle name="40% - Акцент5 2 2 2 2 4 3 3" xfId="45940"/>
    <cellStyle name="40% - Акцент5 2 2 2 2 4 3 4" xfId="45941"/>
    <cellStyle name="40% - Акцент5 2 2 2 2 4 3 5" xfId="45942"/>
    <cellStyle name="40% - Акцент5 2 2 2 2 4 3 6" xfId="45943"/>
    <cellStyle name="40% - Акцент5 2 2 2 2 4 3 7" xfId="45944"/>
    <cellStyle name="40% - Акцент5 2 2 2 2 4 4" xfId="45945"/>
    <cellStyle name="40% - Акцент5 2 2 2 2 4 4 2" xfId="45946"/>
    <cellStyle name="40% - Акцент5 2 2 2 2 4 5" xfId="45947"/>
    <cellStyle name="40% - Акцент5 2 2 2 2 4 6" xfId="45948"/>
    <cellStyle name="40% - Акцент5 2 2 2 2 4 7" xfId="45949"/>
    <cellStyle name="40% - Акцент5 2 2 2 2 4 8" xfId="45950"/>
    <cellStyle name="40% - Акцент5 2 2 2 2 4 9" xfId="45951"/>
    <cellStyle name="40% - Акцент5 2 2 2 2 5" xfId="45952"/>
    <cellStyle name="40% - Акцент5 2 2 2 2 5 2" xfId="45953"/>
    <cellStyle name="40% - Акцент5 2 2 2 2 5 2 2" xfId="45954"/>
    <cellStyle name="40% - Акцент5 2 2 2 2 5 2 2 2" xfId="45955"/>
    <cellStyle name="40% - Акцент5 2 2 2 2 5 2 3" xfId="45956"/>
    <cellStyle name="40% - Акцент5 2 2 2 2 5 2 4" xfId="45957"/>
    <cellStyle name="40% - Акцент5 2 2 2 2 5 2 5" xfId="45958"/>
    <cellStyle name="40% - Акцент5 2 2 2 2 5 2 6" xfId="45959"/>
    <cellStyle name="40% - Акцент5 2 2 2 2 5 2 7" xfId="45960"/>
    <cellStyle name="40% - Акцент5 2 2 2 2 5 3" xfId="45961"/>
    <cellStyle name="40% - Акцент5 2 2 2 2 5 3 2" xfId="45962"/>
    <cellStyle name="40% - Акцент5 2 2 2 2 5 4" xfId="45963"/>
    <cellStyle name="40% - Акцент5 2 2 2 2 5 5" xfId="45964"/>
    <cellStyle name="40% - Акцент5 2 2 2 2 5 6" xfId="45965"/>
    <cellStyle name="40% - Акцент5 2 2 2 2 5 7" xfId="45966"/>
    <cellStyle name="40% - Акцент5 2 2 2 2 5 8" xfId="45967"/>
    <cellStyle name="40% - Акцент5 2 2 2 2 5 9" xfId="45968"/>
    <cellStyle name="40% - Акцент5 2 2 2 2 6" xfId="45969"/>
    <cellStyle name="40% - Акцент5 2 2 2 2 6 2" xfId="45970"/>
    <cellStyle name="40% - Акцент5 2 2 2 2 6 2 2" xfId="45971"/>
    <cellStyle name="40% - Акцент5 2 2 2 2 6 2 2 2" xfId="45972"/>
    <cellStyle name="40% - Акцент5 2 2 2 2 6 2 3" xfId="45973"/>
    <cellStyle name="40% - Акцент5 2 2 2 2 6 2 4" xfId="45974"/>
    <cellStyle name="40% - Акцент5 2 2 2 2 6 2 5" xfId="45975"/>
    <cellStyle name="40% - Акцент5 2 2 2 2 6 2 6" xfId="45976"/>
    <cellStyle name="40% - Акцент5 2 2 2 2 6 2 7" xfId="45977"/>
    <cellStyle name="40% - Акцент5 2 2 2 2 6 3" xfId="45978"/>
    <cellStyle name="40% - Акцент5 2 2 2 2 6 3 2" xfId="45979"/>
    <cellStyle name="40% - Акцент5 2 2 2 2 6 4" xfId="45980"/>
    <cellStyle name="40% - Акцент5 2 2 2 2 6 5" xfId="45981"/>
    <cellStyle name="40% - Акцент5 2 2 2 2 6 6" xfId="45982"/>
    <cellStyle name="40% - Акцент5 2 2 2 2 6 7" xfId="45983"/>
    <cellStyle name="40% - Акцент5 2 2 2 2 6 8" xfId="45984"/>
    <cellStyle name="40% - Акцент5 2 2 2 2 6 9" xfId="45985"/>
    <cellStyle name="40% - Акцент5 2 2 2 2 7" xfId="45986"/>
    <cellStyle name="40% - Акцент5 2 2 2 2 7 2" xfId="45987"/>
    <cellStyle name="40% - Акцент5 2 2 2 2 7 2 2" xfId="45988"/>
    <cellStyle name="40% - Акцент5 2 2 2 2 7 2 3" xfId="45989"/>
    <cellStyle name="40% - Акцент5 2 2 2 2 7 3" xfId="45990"/>
    <cellStyle name="40% - Акцент5 2 2 2 2 7 4" xfId="45991"/>
    <cellStyle name="40% - Акцент5 2 2 2 2 7 5" xfId="45992"/>
    <cellStyle name="40% - Акцент5 2 2 2 2 7 6" xfId="45993"/>
    <cellStyle name="40% - Акцент5 2 2 2 2 7 7" xfId="45994"/>
    <cellStyle name="40% - Акцент5 2 2 2 2 8" xfId="45995"/>
    <cellStyle name="40% - Акцент5 2 2 2 2 8 2" xfId="45996"/>
    <cellStyle name="40% - Акцент5 2 2 2 2 8 2 2" xfId="45997"/>
    <cellStyle name="40% - Акцент5 2 2 2 2 8 2 3" xfId="45998"/>
    <cellStyle name="40% - Акцент5 2 2 2 2 8 3" xfId="45999"/>
    <cellStyle name="40% - Акцент5 2 2 2 2 8 4" xfId="46000"/>
    <cellStyle name="40% - Акцент5 2 2 2 2 8 5" xfId="46001"/>
    <cellStyle name="40% - Акцент5 2 2 2 2 8 6" xfId="46002"/>
    <cellStyle name="40% - Акцент5 2 2 2 2 8 7" xfId="46003"/>
    <cellStyle name="40% - Акцент5 2 2 2 2 9" xfId="46004"/>
    <cellStyle name="40% - Акцент5 2 2 2 2 9 2" xfId="46005"/>
    <cellStyle name="40% - Акцент5 2 2 2 2 9 3" xfId="46006"/>
    <cellStyle name="40% - Акцент5 2 2 2 3" xfId="46007"/>
    <cellStyle name="40% - Акцент5 2 2 2 3 10" xfId="46008"/>
    <cellStyle name="40% - Акцент5 2 2 2 3 11" xfId="46009"/>
    <cellStyle name="40% - Акцент5 2 2 2 3 12" xfId="46010"/>
    <cellStyle name="40% - Акцент5 2 2 2 3 13" xfId="46011"/>
    <cellStyle name="40% - Акцент5 2 2 2 3 2" xfId="46012"/>
    <cellStyle name="40% - Акцент5 2 2 2 3 2 10" xfId="46013"/>
    <cellStyle name="40% - Акцент5 2 2 2 3 2 2" xfId="46014"/>
    <cellStyle name="40% - Акцент5 2 2 2 3 2 2 2" xfId="46015"/>
    <cellStyle name="40% - Акцент5 2 2 2 3 2 2 2 2" xfId="46016"/>
    <cellStyle name="40% - Акцент5 2 2 2 3 2 2 2 2 2" xfId="46017"/>
    <cellStyle name="40% - Акцент5 2 2 2 3 2 2 2 3" xfId="46018"/>
    <cellStyle name="40% - Акцент5 2 2 2 3 2 2 2 4" xfId="46019"/>
    <cellStyle name="40% - Акцент5 2 2 2 3 2 2 2 5" xfId="46020"/>
    <cellStyle name="40% - Акцент5 2 2 2 3 2 2 2 6" xfId="46021"/>
    <cellStyle name="40% - Акцент5 2 2 2 3 2 2 2 7" xfId="46022"/>
    <cellStyle name="40% - Акцент5 2 2 2 3 2 2 3" xfId="46023"/>
    <cellStyle name="40% - Акцент5 2 2 2 3 2 2 3 2" xfId="46024"/>
    <cellStyle name="40% - Акцент5 2 2 2 3 2 2 4" xfId="46025"/>
    <cellStyle name="40% - Акцент5 2 2 2 3 2 2 5" xfId="46026"/>
    <cellStyle name="40% - Акцент5 2 2 2 3 2 2 6" xfId="46027"/>
    <cellStyle name="40% - Акцент5 2 2 2 3 2 2 7" xfId="46028"/>
    <cellStyle name="40% - Акцент5 2 2 2 3 2 2 8" xfId="46029"/>
    <cellStyle name="40% - Акцент5 2 2 2 3 2 2 9" xfId="46030"/>
    <cellStyle name="40% - Акцент5 2 2 2 3 2 3" xfId="46031"/>
    <cellStyle name="40% - Акцент5 2 2 2 3 2 3 2" xfId="46032"/>
    <cellStyle name="40% - Акцент5 2 2 2 3 2 3 2 2" xfId="46033"/>
    <cellStyle name="40% - Акцент5 2 2 2 3 2 3 3" xfId="46034"/>
    <cellStyle name="40% - Акцент5 2 2 2 3 2 3 4" xfId="46035"/>
    <cellStyle name="40% - Акцент5 2 2 2 3 2 3 5" xfId="46036"/>
    <cellStyle name="40% - Акцент5 2 2 2 3 2 3 6" xfId="46037"/>
    <cellStyle name="40% - Акцент5 2 2 2 3 2 3 7" xfId="46038"/>
    <cellStyle name="40% - Акцент5 2 2 2 3 2 4" xfId="46039"/>
    <cellStyle name="40% - Акцент5 2 2 2 3 2 4 2" xfId="46040"/>
    <cellStyle name="40% - Акцент5 2 2 2 3 2 5" xfId="46041"/>
    <cellStyle name="40% - Акцент5 2 2 2 3 2 6" xfId="46042"/>
    <cellStyle name="40% - Акцент5 2 2 2 3 2 7" xfId="46043"/>
    <cellStyle name="40% - Акцент5 2 2 2 3 2 8" xfId="46044"/>
    <cellStyle name="40% - Акцент5 2 2 2 3 2 9" xfId="46045"/>
    <cellStyle name="40% - Акцент5 2 2 2 3 3" xfId="46046"/>
    <cellStyle name="40% - Акцент5 2 2 2 3 3 10" xfId="46047"/>
    <cellStyle name="40% - Акцент5 2 2 2 3 3 2" xfId="46048"/>
    <cellStyle name="40% - Акцент5 2 2 2 3 3 2 2" xfId="46049"/>
    <cellStyle name="40% - Акцент5 2 2 2 3 3 2 2 2" xfId="46050"/>
    <cellStyle name="40% - Акцент5 2 2 2 3 3 2 2 2 2" xfId="46051"/>
    <cellStyle name="40% - Акцент5 2 2 2 3 3 2 2 3" xfId="46052"/>
    <cellStyle name="40% - Акцент5 2 2 2 3 3 2 2 4" xfId="46053"/>
    <cellStyle name="40% - Акцент5 2 2 2 3 3 2 2 5" xfId="46054"/>
    <cellStyle name="40% - Акцент5 2 2 2 3 3 2 2 6" xfId="46055"/>
    <cellStyle name="40% - Акцент5 2 2 2 3 3 2 2 7" xfId="46056"/>
    <cellStyle name="40% - Акцент5 2 2 2 3 3 2 3" xfId="46057"/>
    <cellStyle name="40% - Акцент5 2 2 2 3 3 2 3 2" xfId="46058"/>
    <cellStyle name="40% - Акцент5 2 2 2 3 3 2 4" xfId="46059"/>
    <cellStyle name="40% - Акцент5 2 2 2 3 3 2 5" xfId="46060"/>
    <cellStyle name="40% - Акцент5 2 2 2 3 3 2 6" xfId="46061"/>
    <cellStyle name="40% - Акцент5 2 2 2 3 3 2 7" xfId="46062"/>
    <cellStyle name="40% - Акцент5 2 2 2 3 3 2 8" xfId="46063"/>
    <cellStyle name="40% - Акцент5 2 2 2 3 3 2 9" xfId="46064"/>
    <cellStyle name="40% - Акцент5 2 2 2 3 3 3" xfId="46065"/>
    <cellStyle name="40% - Акцент5 2 2 2 3 3 3 2" xfId="46066"/>
    <cellStyle name="40% - Акцент5 2 2 2 3 3 3 2 2" xfId="46067"/>
    <cellStyle name="40% - Акцент5 2 2 2 3 3 3 3" xfId="46068"/>
    <cellStyle name="40% - Акцент5 2 2 2 3 3 3 4" xfId="46069"/>
    <cellStyle name="40% - Акцент5 2 2 2 3 3 3 5" xfId="46070"/>
    <cellStyle name="40% - Акцент5 2 2 2 3 3 3 6" xfId="46071"/>
    <cellStyle name="40% - Акцент5 2 2 2 3 3 3 7" xfId="46072"/>
    <cellStyle name="40% - Акцент5 2 2 2 3 3 4" xfId="46073"/>
    <cellStyle name="40% - Акцент5 2 2 2 3 3 4 2" xfId="46074"/>
    <cellStyle name="40% - Акцент5 2 2 2 3 3 5" xfId="46075"/>
    <cellStyle name="40% - Акцент5 2 2 2 3 3 6" xfId="46076"/>
    <cellStyle name="40% - Акцент5 2 2 2 3 3 7" xfId="46077"/>
    <cellStyle name="40% - Акцент5 2 2 2 3 3 8" xfId="46078"/>
    <cellStyle name="40% - Акцент5 2 2 2 3 3 9" xfId="46079"/>
    <cellStyle name="40% - Акцент5 2 2 2 3 4" xfId="46080"/>
    <cellStyle name="40% - Акцент5 2 2 2 3 4 2" xfId="46081"/>
    <cellStyle name="40% - Акцент5 2 2 2 3 4 2 2" xfId="46082"/>
    <cellStyle name="40% - Акцент5 2 2 2 3 4 2 2 2" xfId="46083"/>
    <cellStyle name="40% - Акцент5 2 2 2 3 4 2 3" xfId="46084"/>
    <cellStyle name="40% - Акцент5 2 2 2 3 4 2 4" xfId="46085"/>
    <cellStyle name="40% - Акцент5 2 2 2 3 4 2 5" xfId="46086"/>
    <cellStyle name="40% - Акцент5 2 2 2 3 4 2 6" xfId="46087"/>
    <cellStyle name="40% - Акцент5 2 2 2 3 4 2 7" xfId="46088"/>
    <cellStyle name="40% - Акцент5 2 2 2 3 4 3" xfId="46089"/>
    <cellStyle name="40% - Акцент5 2 2 2 3 4 3 2" xfId="46090"/>
    <cellStyle name="40% - Акцент5 2 2 2 3 4 4" xfId="46091"/>
    <cellStyle name="40% - Акцент5 2 2 2 3 4 5" xfId="46092"/>
    <cellStyle name="40% - Акцент5 2 2 2 3 4 6" xfId="46093"/>
    <cellStyle name="40% - Акцент5 2 2 2 3 4 7" xfId="46094"/>
    <cellStyle name="40% - Акцент5 2 2 2 3 4 8" xfId="46095"/>
    <cellStyle name="40% - Акцент5 2 2 2 3 4 9" xfId="46096"/>
    <cellStyle name="40% - Акцент5 2 2 2 3 5" xfId="46097"/>
    <cellStyle name="40% - Акцент5 2 2 2 3 5 2" xfId="46098"/>
    <cellStyle name="40% - Акцент5 2 2 2 3 5 2 2" xfId="46099"/>
    <cellStyle name="40% - Акцент5 2 2 2 3 5 2 2 2" xfId="46100"/>
    <cellStyle name="40% - Акцент5 2 2 2 3 5 2 3" xfId="46101"/>
    <cellStyle name="40% - Акцент5 2 2 2 3 5 2 4" xfId="46102"/>
    <cellStyle name="40% - Акцент5 2 2 2 3 5 2 5" xfId="46103"/>
    <cellStyle name="40% - Акцент5 2 2 2 3 5 2 6" xfId="46104"/>
    <cellStyle name="40% - Акцент5 2 2 2 3 5 2 7" xfId="46105"/>
    <cellStyle name="40% - Акцент5 2 2 2 3 5 3" xfId="46106"/>
    <cellStyle name="40% - Акцент5 2 2 2 3 5 3 2" xfId="46107"/>
    <cellStyle name="40% - Акцент5 2 2 2 3 5 4" xfId="46108"/>
    <cellStyle name="40% - Акцент5 2 2 2 3 5 5" xfId="46109"/>
    <cellStyle name="40% - Акцент5 2 2 2 3 5 6" xfId="46110"/>
    <cellStyle name="40% - Акцент5 2 2 2 3 5 7" xfId="46111"/>
    <cellStyle name="40% - Акцент5 2 2 2 3 5 8" xfId="46112"/>
    <cellStyle name="40% - Акцент5 2 2 2 3 5 9" xfId="46113"/>
    <cellStyle name="40% - Акцент5 2 2 2 3 6" xfId="46114"/>
    <cellStyle name="40% - Акцент5 2 2 2 3 6 2" xfId="46115"/>
    <cellStyle name="40% - Акцент5 2 2 2 3 6 2 2" xfId="46116"/>
    <cellStyle name="40% - Акцент5 2 2 2 3 6 3" xfId="46117"/>
    <cellStyle name="40% - Акцент5 2 2 2 3 6 4" xfId="46118"/>
    <cellStyle name="40% - Акцент5 2 2 2 3 6 5" xfId="46119"/>
    <cellStyle name="40% - Акцент5 2 2 2 3 6 6" xfId="46120"/>
    <cellStyle name="40% - Акцент5 2 2 2 3 6 7" xfId="46121"/>
    <cellStyle name="40% - Акцент5 2 2 2 3 7" xfId="46122"/>
    <cellStyle name="40% - Акцент5 2 2 2 3 7 2" xfId="46123"/>
    <cellStyle name="40% - Акцент5 2 2 2 3 8" xfId="46124"/>
    <cellStyle name="40% - Акцент5 2 2 2 3 9" xfId="46125"/>
    <cellStyle name="40% - Акцент5 2 2 2 4" xfId="46126"/>
    <cellStyle name="40% - Акцент5 2 2 2 4 10" xfId="46127"/>
    <cellStyle name="40% - Акцент5 2 2 2 4 11" xfId="46128"/>
    <cellStyle name="40% - Акцент5 2 2 2 4 12" xfId="46129"/>
    <cellStyle name="40% - Акцент5 2 2 2 4 13" xfId="46130"/>
    <cellStyle name="40% - Акцент5 2 2 2 4 2" xfId="46131"/>
    <cellStyle name="40% - Акцент5 2 2 2 4 2 10" xfId="46132"/>
    <cellStyle name="40% - Акцент5 2 2 2 4 2 2" xfId="46133"/>
    <cellStyle name="40% - Акцент5 2 2 2 4 2 2 2" xfId="46134"/>
    <cellStyle name="40% - Акцент5 2 2 2 4 2 2 2 2" xfId="46135"/>
    <cellStyle name="40% - Акцент5 2 2 2 4 2 2 2 2 2" xfId="46136"/>
    <cellStyle name="40% - Акцент5 2 2 2 4 2 2 2 3" xfId="46137"/>
    <cellStyle name="40% - Акцент5 2 2 2 4 2 2 2 4" xfId="46138"/>
    <cellStyle name="40% - Акцент5 2 2 2 4 2 2 2 5" xfId="46139"/>
    <cellStyle name="40% - Акцент5 2 2 2 4 2 2 2 6" xfId="46140"/>
    <cellStyle name="40% - Акцент5 2 2 2 4 2 2 2 7" xfId="46141"/>
    <cellStyle name="40% - Акцент5 2 2 2 4 2 2 3" xfId="46142"/>
    <cellStyle name="40% - Акцент5 2 2 2 4 2 2 3 2" xfId="46143"/>
    <cellStyle name="40% - Акцент5 2 2 2 4 2 2 4" xfId="46144"/>
    <cellStyle name="40% - Акцент5 2 2 2 4 2 2 5" xfId="46145"/>
    <cellStyle name="40% - Акцент5 2 2 2 4 2 2 6" xfId="46146"/>
    <cellStyle name="40% - Акцент5 2 2 2 4 2 2 7" xfId="46147"/>
    <cellStyle name="40% - Акцент5 2 2 2 4 2 2 8" xfId="46148"/>
    <cellStyle name="40% - Акцент5 2 2 2 4 2 2 9" xfId="46149"/>
    <cellStyle name="40% - Акцент5 2 2 2 4 2 3" xfId="46150"/>
    <cellStyle name="40% - Акцент5 2 2 2 4 2 3 2" xfId="46151"/>
    <cellStyle name="40% - Акцент5 2 2 2 4 2 3 2 2" xfId="46152"/>
    <cellStyle name="40% - Акцент5 2 2 2 4 2 3 3" xfId="46153"/>
    <cellStyle name="40% - Акцент5 2 2 2 4 2 3 4" xfId="46154"/>
    <cellStyle name="40% - Акцент5 2 2 2 4 2 3 5" xfId="46155"/>
    <cellStyle name="40% - Акцент5 2 2 2 4 2 3 6" xfId="46156"/>
    <cellStyle name="40% - Акцент5 2 2 2 4 2 3 7" xfId="46157"/>
    <cellStyle name="40% - Акцент5 2 2 2 4 2 4" xfId="46158"/>
    <cellStyle name="40% - Акцент5 2 2 2 4 2 4 2" xfId="46159"/>
    <cellStyle name="40% - Акцент5 2 2 2 4 2 5" xfId="46160"/>
    <cellStyle name="40% - Акцент5 2 2 2 4 2 6" xfId="46161"/>
    <cellStyle name="40% - Акцент5 2 2 2 4 2 7" xfId="46162"/>
    <cellStyle name="40% - Акцент5 2 2 2 4 2 8" xfId="46163"/>
    <cellStyle name="40% - Акцент5 2 2 2 4 2 9" xfId="46164"/>
    <cellStyle name="40% - Акцент5 2 2 2 4 3" xfId="46165"/>
    <cellStyle name="40% - Акцент5 2 2 2 4 3 10" xfId="46166"/>
    <cellStyle name="40% - Акцент5 2 2 2 4 3 2" xfId="46167"/>
    <cellStyle name="40% - Акцент5 2 2 2 4 3 2 2" xfId="46168"/>
    <cellStyle name="40% - Акцент5 2 2 2 4 3 2 2 2" xfId="46169"/>
    <cellStyle name="40% - Акцент5 2 2 2 4 3 2 2 2 2" xfId="46170"/>
    <cellStyle name="40% - Акцент5 2 2 2 4 3 2 2 3" xfId="46171"/>
    <cellStyle name="40% - Акцент5 2 2 2 4 3 2 2 4" xfId="46172"/>
    <cellStyle name="40% - Акцент5 2 2 2 4 3 2 2 5" xfId="46173"/>
    <cellStyle name="40% - Акцент5 2 2 2 4 3 2 2 6" xfId="46174"/>
    <cellStyle name="40% - Акцент5 2 2 2 4 3 2 2 7" xfId="46175"/>
    <cellStyle name="40% - Акцент5 2 2 2 4 3 2 3" xfId="46176"/>
    <cellStyle name="40% - Акцент5 2 2 2 4 3 2 3 2" xfId="46177"/>
    <cellStyle name="40% - Акцент5 2 2 2 4 3 2 4" xfId="46178"/>
    <cellStyle name="40% - Акцент5 2 2 2 4 3 2 5" xfId="46179"/>
    <cellStyle name="40% - Акцент5 2 2 2 4 3 2 6" xfId="46180"/>
    <cellStyle name="40% - Акцент5 2 2 2 4 3 2 7" xfId="46181"/>
    <cellStyle name="40% - Акцент5 2 2 2 4 3 2 8" xfId="46182"/>
    <cellStyle name="40% - Акцент5 2 2 2 4 3 2 9" xfId="46183"/>
    <cellStyle name="40% - Акцент5 2 2 2 4 3 3" xfId="46184"/>
    <cellStyle name="40% - Акцент5 2 2 2 4 3 3 2" xfId="46185"/>
    <cellStyle name="40% - Акцент5 2 2 2 4 3 3 2 2" xfId="46186"/>
    <cellStyle name="40% - Акцент5 2 2 2 4 3 3 3" xfId="46187"/>
    <cellStyle name="40% - Акцент5 2 2 2 4 3 3 4" xfId="46188"/>
    <cellStyle name="40% - Акцент5 2 2 2 4 3 3 5" xfId="46189"/>
    <cellStyle name="40% - Акцент5 2 2 2 4 3 3 6" xfId="46190"/>
    <cellStyle name="40% - Акцент5 2 2 2 4 3 3 7" xfId="46191"/>
    <cellStyle name="40% - Акцент5 2 2 2 4 3 4" xfId="46192"/>
    <cellStyle name="40% - Акцент5 2 2 2 4 3 4 2" xfId="46193"/>
    <cellStyle name="40% - Акцент5 2 2 2 4 3 5" xfId="46194"/>
    <cellStyle name="40% - Акцент5 2 2 2 4 3 6" xfId="46195"/>
    <cellStyle name="40% - Акцент5 2 2 2 4 3 7" xfId="46196"/>
    <cellStyle name="40% - Акцент5 2 2 2 4 3 8" xfId="46197"/>
    <cellStyle name="40% - Акцент5 2 2 2 4 3 9" xfId="46198"/>
    <cellStyle name="40% - Акцент5 2 2 2 4 4" xfId="46199"/>
    <cellStyle name="40% - Акцент5 2 2 2 4 4 2" xfId="46200"/>
    <cellStyle name="40% - Акцент5 2 2 2 4 4 2 2" xfId="46201"/>
    <cellStyle name="40% - Акцент5 2 2 2 4 4 2 2 2" xfId="46202"/>
    <cellStyle name="40% - Акцент5 2 2 2 4 4 2 3" xfId="46203"/>
    <cellStyle name="40% - Акцент5 2 2 2 4 4 2 4" xfId="46204"/>
    <cellStyle name="40% - Акцент5 2 2 2 4 4 2 5" xfId="46205"/>
    <cellStyle name="40% - Акцент5 2 2 2 4 4 2 6" xfId="46206"/>
    <cellStyle name="40% - Акцент5 2 2 2 4 4 2 7" xfId="46207"/>
    <cellStyle name="40% - Акцент5 2 2 2 4 4 3" xfId="46208"/>
    <cellStyle name="40% - Акцент5 2 2 2 4 4 3 2" xfId="46209"/>
    <cellStyle name="40% - Акцент5 2 2 2 4 4 4" xfId="46210"/>
    <cellStyle name="40% - Акцент5 2 2 2 4 4 5" xfId="46211"/>
    <cellStyle name="40% - Акцент5 2 2 2 4 4 6" xfId="46212"/>
    <cellStyle name="40% - Акцент5 2 2 2 4 4 7" xfId="46213"/>
    <cellStyle name="40% - Акцент5 2 2 2 4 4 8" xfId="46214"/>
    <cellStyle name="40% - Акцент5 2 2 2 4 4 9" xfId="46215"/>
    <cellStyle name="40% - Акцент5 2 2 2 4 5" xfId="46216"/>
    <cellStyle name="40% - Акцент5 2 2 2 4 5 2" xfId="46217"/>
    <cellStyle name="40% - Акцент5 2 2 2 4 5 2 2" xfId="46218"/>
    <cellStyle name="40% - Акцент5 2 2 2 4 5 2 2 2" xfId="46219"/>
    <cellStyle name="40% - Акцент5 2 2 2 4 5 2 3" xfId="46220"/>
    <cellStyle name="40% - Акцент5 2 2 2 4 5 2 4" xfId="46221"/>
    <cellStyle name="40% - Акцент5 2 2 2 4 5 2 5" xfId="46222"/>
    <cellStyle name="40% - Акцент5 2 2 2 4 5 2 6" xfId="46223"/>
    <cellStyle name="40% - Акцент5 2 2 2 4 5 2 7" xfId="46224"/>
    <cellStyle name="40% - Акцент5 2 2 2 4 5 3" xfId="46225"/>
    <cellStyle name="40% - Акцент5 2 2 2 4 5 3 2" xfId="46226"/>
    <cellStyle name="40% - Акцент5 2 2 2 4 5 4" xfId="46227"/>
    <cellStyle name="40% - Акцент5 2 2 2 4 5 5" xfId="46228"/>
    <cellStyle name="40% - Акцент5 2 2 2 4 5 6" xfId="46229"/>
    <cellStyle name="40% - Акцент5 2 2 2 4 5 7" xfId="46230"/>
    <cellStyle name="40% - Акцент5 2 2 2 4 5 8" xfId="46231"/>
    <cellStyle name="40% - Акцент5 2 2 2 4 5 9" xfId="46232"/>
    <cellStyle name="40% - Акцент5 2 2 2 4 6" xfId="46233"/>
    <cellStyle name="40% - Акцент5 2 2 2 4 6 2" xfId="46234"/>
    <cellStyle name="40% - Акцент5 2 2 2 4 6 2 2" xfId="46235"/>
    <cellStyle name="40% - Акцент5 2 2 2 4 6 3" xfId="46236"/>
    <cellStyle name="40% - Акцент5 2 2 2 4 6 4" xfId="46237"/>
    <cellStyle name="40% - Акцент5 2 2 2 4 6 5" xfId="46238"/>
    <cellStyle name="40% - Акцент5 2 2 2 4 6 6" xfId="46239"/>
    <cellStyle name="40% - Акцент5 2 2 2 4 6 7" xfId="46240"/>
    <cellStyle name="40% - Акцент5 2 2 2 4 7" xfId="46241"/>
    <cellStyle name="40% - Акцент5 2 2 2 4 7 2" xfId="46242"/>
    <cellStyle name="40% - Акцент5 2 2 2 4 8" xfId="46243"/>
    <cellStyle name="40% - Акцент5 2 2 2 4 9" xfId="46244"/>
    <cellStyle name="40% - Акцент5 2 2 2 5" xfId="46245"/>
    <cellStyle name="40% - Акцент5 2 2 2 5 10" xfId="46246"/>
    <cellStyle name="40% - Акцент5 2 2 2 5 2" xfId="46247"/>
    <cellStyle name="40% - Акцент5 2 2 2 5 2 2" xfId="46248"/>
    <cellStyle name="40% - Акцент5 2 2 2 5 2 2 2" xfId="46249"/>
    <cellStyle name="40% - Акцент5 2 2 2 5 2 2 2 2" xfId="46250"/>
    <cellStyle name="40% - Акцент5 2 2 2 5 2 2 3" xfId="46251"/>
    <cellStyle name="40% - Акцент5 2 2 2 5 2 2 4" xfId="46252"/>
    <cellStyle name="40% - Акцент5 2 2 2 5 2 2 5" xfId="46253"/>
    <cellStyle name="40% - Акцент5 2 2 2 5 2 2 6" xfId="46254"/>
    <cellStyle name="40% - Акцент5 2 2 2 5 2 2 7" xfId="46255"/>
    <cellStyle name="40% - Акцент5 2 2 2 5 2 3" xfId="46256"/>
    <cellStyle name="40% - Акцент5 2 2 2 5 2 3 2" xfId="46257"/>
    <cellStyle name="40% - Акцент5 2 2 2 5 2 4" xfId="46258"/>
    <cellStyle name="40% - Акцент5 2 2 2 5 2 5" xfId="46259"/>
    <cellStyle name="40% - Акцент5 2 2 2 5 2 6" xfId="46260"/>
    <cellStyle name="40% - Акцент5 2 2 2 5 2 7" xfId="46261"/>
    <cellStyle name="40% - Акцент5 2 2 2 5 2 8" xfId="46262"/>
    <cellStyle name="40% - Акцент5 2 2 2 5 2 9" xfId="46263"/>
    <cellStyle name="40% - Акцент5 2 2 2 5 3" xfId="46264"/>
    <cellStyle name="40% - Акцент5 2 2 2 5 3 2" xfId="46265"/>
    <cellStyle name="40% - Акцент5 2 2 2 5 3 2 2" xfId="46266"/>
    <cellStyle name="40% - Акцент5 2 2 2 5 3 3" xfId="46267"/>
    <cellStyle name="40% - Акцент5 2 2 2 5 3 4" xfId="46268"/>
    <cellStyle name="40% - Акцент5 2 2 2 5 3 5" xfId="46269"/>
    <cellStyle name="40% - Акцент5 2 2 2 5 3 6" xfId="46270"/>
    <cellStyle name="40% - Акцент5 2 2 2 5 3 7" xfId="46271"/>
    <cellStyle name="40% - Акцент5 2 2 2 5 4" xfId="46272"/>
    <cellStyle name="40% - Акцент5 2 2 2 5 4 2" xfId="46273"/>
    <cellStyle name="40% - Акцент5 2 2 2 5 5" xfId="46274"/>
    <cellStyle name="40% - Акцент5 2 2 2 5 6" xfId="46275"/>
    <cellStyle name="40% - Акцент5 2 2 2 5 7" xfId="46276"/>
    <cellStyle name="40% - Акцент5 2 2 2 5 8" xfId="46277"/>
    <cellStyle name="40% - Акцент5 2 2 2 5 9" xfId="46278"/>
    <cellStyle name="40% - Акцент5 2 2 2 6" xfId="46279"/>
    <cellStyle name="40% - Акцент5 2 2 2 6 10" xfId="46280"/>
    <cellStyle name="40% - Акцент5 2 2 2 6 2" xfId="46281"/>
    <cellStyle name="40% - Акцент5 2 2 2 6 2 2" xfId="46282"/>
    <cellStyle name="40% - Акцент5 2 2 2 6 2 2 2" xfId="46283"/>
    <cellStyle name="40% - Акцент5 2 2 2 6 2 2 2 2" xfId="46284"/>
    <cellStyle name="40% - Акцент5 2 2 2 6 2 2 3" xfId="46285"/>
    <cellStyle name="40% - Акцент5 2 2 2 6 2 2 4" xfId="46286"/>
    <cellStyle name="40% - Акцент5 2 2 2 6 2 2 5" xfId="46287"/>
    <cellStyle name="40% - Акцент5 2 2 2 6 2 2 6" xfId="46288"/>
    <cellStyle name="40% - Акцент5 2 2 2 6 2 2 7" xfId="46289"/>
    <cellStyle name="40% - Акцент5 2 2 2 6 2 3" xfId="46290"/>
    <cellStyle name="40% - Акцент5 2 2 2 6 2 3 2" xfId="46291"/>
    <cellStyle name="40% - Акцент5 2 2 2 6 2 4" xfId="46292"/>
    <cellStyle name="40% - Акцент5 2 2 2 6 2 5" xfId="46293"/>
    <cellStyle name="40% - Акцент5 2 2 2 6 2 6" xfId="46294"/>
    <cellStyle name="40% - Акцент5 2 2 2 6 2 7" xfId="46295"/>
    <cellStyle name="40% - Акцент5 2 2 2 6 2 8" xfId="46296"/>
    <cellStyle name="40% - Акцент5 2 2 2 6 2 9" xfId="46297"/>
    <cellStyle name="40% - Акцент5 2 2 2 6 3" xfId="46298"/>
    <cellStyle name="40% - Акцент5 2 2 2 6 3 2" xfId="46299"/>
    <cellStyle name="40% - Акцент5 2 2 2 6 3 2 2" xfId="46300"/>
    <cellStyle name="40% - Акцент5 2 2 2 6 3 3" xfId="46301"/>
    <cellStyle name="40% - Акцент5 2 2 2 6 3 4" xfId="46302"/>
    <cellStyle name="40% - Акцент5 2 2 2 6 3 5" xfId="46303"/>
    <cellStyle name="40% - Акцент5 2 2 2 6 3 6" xfId="46304"/>
    <cellStyle name="40% - Акцент5 2 2 2 6 3 7" xfId="46305"/>
    <cellStyle name="40% - Акцент5 2 2 2 6 4" xfId="46306"/>
    <cellStyle name="40% - Акцент5 2 2 2 6 4 2" xfId="46307"/>
    <cellStyle name="40% - Акцент5 2 2 2 6 5" xfId="46308"/>
    <cellStyle name="40% - Акцент5 2 2 2 6 6" xfId="46309"/>
    <cellStyle name="40% - Акцент5 2 2 2 6 7" xfId="46310"/>
    <cellStyle name="40% - Акцент5 2 2 2 6 8" xfId="46311"/>
    <cellStyle name="40% - Акцент5 2 2 2 6 9" xfId="46312"/>
    <cellStyle name="40% - Акцент5 2 2 2 7" xfId="46313"/>
    <cellStyle name="40% - Акцент5 2 2 2 7 2" xfId="46314"/>
    <cellStyle name="40% - Акцент5 2 2 2 7 2 2" xfId="46315"/>
    <cellStyle name="40% - Акцент5 2 2 2 7 2 2 2" xfId="46316"/>
    <cellStyle name="40% - Акцент5 2 2 2 7 2 3" xfId="46317"/>
    <cellStyle name="40% - Акцент5 2 2 2 7 2 4" xfId="46318"/>
    <cellStyle name="40% - Акцент5 2 2 2 7 2 5" xfId="46319"/>
    <cellStyle name="40% - Акцент5 2 2 2 7 2 6" xfId="46320"/>
    <cellStyle name="40% - Акцент5 2 2 2 7 2 7" xfId="46321"/>
    <cellStyle name="40% - Акцент5 2 2 2 7 3" xfId="46322"/>
    <cellStyle name="40% - Акцент5 2 2 2 7 3 2" xfId="46323"/>
    <cellStyle name="40% - Акцент5 2 2 2 7 4" xfId="46324"/>
    <cellStyle name="40% - Акцент5 2 2 2 7 5" xfId="46325"/>
    <cellStyle name="40% - Акцент5 2 2 2 7 6" xfId="46326"/>
    <cellStyle name="40% - Акцент5 2 2 2 7 7" xfId="46327"/>
    <cellStyle name="40% - Акцент5 2 2 2 7 8" xfId="46328"/>
    <cellStyle name="40% - Акцент5 2 2 2 7 9" xfId="46329"/>
    <cellStyle name="40% - Акцент5 2 2 2 8" xfId="46330"/>
    <cellStyle name="40% - Акцент5 2 2 2 8 2" xfId="46331"/>
    <cellStyle name="40% - Акцент5 2 2 2 8 2 2" xfId="46332"/>
    <cellStyle name="40% - Акцент5 2 2 2 8 2 2 2" xfId="46333"/>
    <cellStyle name="40% - Акцент5 2 2 2 8 2 3" xfId="46334"/>
    <cellStyle name="40% - Акцент5 2 2 2 8 2 4" xfId="46335"/>
    <cellStyle name="40% - Акцент5 2 2 2 8 2 5" xfId="46336"/>
    <cellStyle name="40% - Акцент5 2 2 2 8 2 6" xfId="46337"/>
    <cellStyle name="40% - Акцент5 2 2 2 8 2 7" xfId="46338"/>
    <cellStyle name="40% - Акцент5 2 2 2 8 3" xfId="46339"/>
    <cellStyle name="40% - Акцент5 2 2 2 8 3 2" xfId="46340"/>
    <cellStyle name="40% - Акцент5 2 2 2 8 4" xfId="46341"/>
    <cellStyle name="40% - Акцент5 2 2 2 8 5" xfId="46342"/>
    <cellStyle name="40% - Акцент5 2 2 2 8 6" xfId="46343"/>
    <cellStyle name="40% - Акцент5 2 2 2 8 7" xfId="46344"/>
    <cellStyle name="40% - Акцент5 2 2 2 8 8" xfId="46345"/>
    <cellStyle name="40% - Акцент5 2 2 2 8 9" xfId="46346"/>
    <cellStyle name="40% - Акцент5 2 2 2 9" xfId="46347"/>
    <cellStyle name="40% - Акцент5 2 2 2 9 2" xfId="46348"/>
    <cellStyle name="40% - Акцент5 2 2 2 9 2 2" xfId="46349"/>
    <cellStyle name="40% - Акцент5 2 2 2 9 2 2 2" xfId="46350"/>
    <cellStyle name="40% - Акцент5 2 2 2 9 2 3" xfId="46351"/>
    <cellStyle name="40% - Акцент5 2 2 2 9 2 4" xfId="46352"/>
    <cellStyle name="40% - Акцент5 2 2 2 9 2 5" xfId="46353"/>
    <cellStyle name="40% - Акцент5 2 2 2 9 2 6" xfId="46354"/>
    <cellStyle name="40% - Акцент5 2 2 2 9 2 7" xfId="46355"/>
    <cellStyle name="40% - Акцент5 2 2 2 9 3" xfId="46356"/>
    <cellStyle name="40% - Акцент5 2 2 2 9 3 2" xfId="46357"/>
    <cellStyle name="40% - Акцент5 2 2 2 9 4" xfId="46358"/>
    <cellStyle name="40% - Акцент5 2 2 2 9 5" xfId="46359"/>
    <cellStyle name="40% - Акцент5 2 2 2 9 6" xfId="46360"/>
    <cellStyle name="40% - Акцент5 2 2 2 9 7" xfId="46361"/>
    <cellStyle name="40% - Акцент5 2 2 2 9 8" xfId="46362"/>
    <cellStyle name="40% - Акцент5 2 2 2 9 9" xfId="46363"/>
    <cellStyle name="40% - Акцент5 2 2 20" xfId="46364"/>
    <cellStyle name="40% - Акцент5 2 2 21" xfId="46365"/>
    <cellStyle name="40% - Акцент5 2 2 22" xfId="46366"/>
    <cellStyle name="40% - Акцент5 2 2 3" xfId="46367"/>
    <cellStyle name="40% - Акцент5 2 2 3 10" xfId="46368"/>
    <cellStyle name="40% - Акцент5 2 2 3 10 2" xfId="46369"/>
    <cellStyle name="40% - Акцент5 2 2 3 10 2 2" xfId="46370"/>
    <cellStyle name="40% - Акцент5 2 2 3 10 2 3" xfId="46371"/>
    <cellStyle name="40% - Акцент5 2 2 3 10 3" xfId="46372"/>
    <cellStyle name="40% - Акцент5 2 2 3 10 4" xfId="46373"/>
    <cellStyle name="40% - Акцент5 2 2 3 10 5" xfId="46374"/>
    <cellStyle name="40% - Акцент5 2 2 3 10 6" xfId="46375"/>
    <cellStyle name="40% - Акцент5 2 2 3 10 7" xfId="46376"/>
    <cellStyle name="40% - Акцент5 2 2 3 11" xfId="46377"/>
    <cellStyle name="40% - Акцент5 2 2 3 11 2" xfId="46378"/>
    <cellStyle name="40% - Акцент5 2 2 3 11 2 2" xfId="46379"/>
    <cellStyle name="40% - Акцент5 2 2 3 11 2 3" xfId="46380"/>
    <cellStyle name="40% - Акцент5 2 2 3 11 3" xfId="46381"/>
    <cellStyle name="40% - Акцент5 2 2 3 11 4" xfId="46382"/>
    <cellStyle name="40% - Акцент5 2 2 3 11 5" xfId="46383"/>
    <cellStyle name="40% - Акцент5 2 2 3 11 6" xfId="46384"/>
    <cellStyle name="40% - Акцент5 2 2 3 11 7" xfId="46385"/>
    <cellStyle name="40% - Акцент5 2 2 3 12" xfId="46386"/>
    <cellStyle name="40% - Акцент5 2 2 3 12 2" xfId="46387"/>
    <cellStyle name="40% - Акцент5 2 2 3 12 3" xfId="46388"/>
    <cellStyle name="40% - Акцент5 2 2 3 13" xfId="46389"/>
    <cellStyle name="40% - Акцент5 2 2 3 14" xfId="46390"/>
    <cellStyle name="40% - Акцент5 2 2 3 15" xfId="46391"/>
    <cellStyle name="40% - Акцент5 2 2 3 16" xfId="46392"/>
    <cellStyle name="40% - Акцент5 2 2 3 17" xfId="46393"/>
    <cellStyle name="40% - Акцент5 2 2 3 18" xfId="46394"/>
    <cellStyle name="40% - Акцент5 2 2 3 2" xfId="46395"/>
    <cellStyle name="40% - Акцент5 2 2 3 2 10" xfId="46396"/>
    <cellStyle name="40% - Акцент5 2 2 3 2 11" xfId="46397"/>
    <cellStyle name="40% - Акцент5 2 2 3 2 12" xfId="46398"/>
    <cellStyle name="40% - Акцент5 2 2 3 2 13" xfId="46399"/>
    <cellStyle name="40% - Акцент5 2 2 3 2 14" xfId="46400"/>
    <cellStyle name="40% - Акцент5 2 2 3 2 2" xfId="46401"/>
    <cellStyle name="40% - Акцент5 2 2 3 2 2 10" xfId="46402"/>
    <cellStyle name="40% - Акцент5 2 2 3 2 2 2" xfId="46403"/>
    <cellStyle name="40% - Акцент5 2 2 3 2 2 2 2" xfId="46404"/>
    <cellStyle name="40% - Акцент5 2 2 3 2 2 2 2 2" xfId="46405"/>
    <cellStyle name="40% - Акцент5 2 2 3 2 2 2 2 2 2" xfId="46406"/>
    <cellStyle name="40% - Акцент5 2 2 3 2 2 2 2 3" xfId="46407"/>
    <cellStyle name="40% - Акцент5 2 2 3 2 2 2 2 4" xfId="46408"/>
    <cellStyle name="40% - Акцент5 2 2 3 2 2 2 2 5" xfId="46409"/>
    <cellStyle name="40% - Акцент5 2 2 3 2 2 2 2 6" xfId="46410"/>
    <cellStyle name="40% - Акцент5 2 2 3 2 2 2 2 7" xfId="46411"/>
    <cellStyle name="40% - Акцент5 2 2 3 2 2 2 3" xfId="46412"/>
    <cellStyle name="40% - Акцент5 2 2 3 2 2 2 3 2" xfId="46413"/>
    <cellStyle name="40% - Акцент5 2 2 3 2 2 2 4" xfId="46414"/>
    <cellStyle name="40% - Акцент5 2 2 3 2 2 2 5" xfId="46415"/>
    <cellStyle name="40% - Акцент5 2 2 3 2 2 2 6" xfId="46416"/>
    <cellStyle name="40% - Акцент5 2 2 3 2 2 2 7" xfId="46417"/>
    <cellStyle name="40% - Акцент5 2 2 3 2 2 2 8" xfId="46418"/>
    <cellStyle name="40% - Акцент5 2 2 3 2 2 2 9" xfId="46419"/>
    <cellStyle name="40% - Акцент5 2 2 3 2 2 3" xfId="46420"/>
    <cellStyle name="40% - Акцент5 2 2 3 2 2 3 2" xfId="46421"/>
    <cellStyle name="40% - Акцент5 2 2 3 2 2 3 2 2" xfId="46422"/>
    <cellStyle name="40% - Акцент5 2 2 3 2 2 3 3" xfId="46423"/>
    <cellStyle name="40% - Акцент5 2 2 3 2 2 3 4" xfId="46424"/>
    <cellStyle name="40% - Акцент5 2 2 3 2 2 3 5" xfId="46425"/>
    <cellStyle name="40% - Акцент5 2 2 3 2 2 3 6" xfId="46426"/>
    <cellStyle name="40% - Акцент5 2 2 3 2 2 3 7" xfId="46427"/>
    <cellStyle name="40% - Акцент5 2 2 3 2 2 4" xfId="46428"/>
    <cellStyle name="40% - Акцент5 2 2 3 2 2 4 2" xfId="46429"/>
    <cellStyle name="40% - Акцент5 2 2 3 2 2 5" xfId="46430"/>
    <cellStyle name="40% - Акцент5 2 2 3 2 2 6" xfId="46431"/>
    <cellStyle name="40% - Акцент5 2 2 3 2 2 7" xfId="46432"/>
    <cellStyle name="40% - Акцент5 2 2 3 2 2 8" xfId="46433"/>
    <cellStyle name="40% - Акцент5 2 2 3 2 2 9" xfId="46434"/>
    <cellStyle name="40% - Акцент5 2 2 3 2 3" xfId="46435"/>
    <cellStyle name="40% - Акцент5 2 2 3 2 3 10" xfId="46436"/>
    <cellStyle name="40% - Акцент5 2 2 3 2 3 2" xfId="46437"/>
    <cellStyle name="40% - Акцент5 2 2 3 2 3 2 2" xfId="46438"/>
    <cellStyle name="40% - Акцент5 2 2 3 2 3 2 2 2" xfId="46439"/>
    <cellStyle name="40% - Акцент5 2 2 3 2 3 2 2 2 2" xfId="46440"/>
    <cellStyle name="40% - Акцент5 2 2 3 2 3 2 2 3" xfId="46441"/>
    <cellStyle name="40% - Акцент5 2 2 3 2 3 2 2 4" xfId="46442"/>
    <cellStyle name="40% - Акцент5 2 2 3 2 3 2 2 5" xfId="46443"/>
    <cellStyle name="40% - Акцент5 2 2 3 2 3 2 2 6" xfId="46444"/>
    <cellStyle name="40% - Акцент5 2 2 3 2 3 2 2 7" xfId="46445"/>
    <cellStyle name="40% - Акцент5 2 2 3 2 3 2 3" xfId="46446"/>
    <cellStyle name="40% - Акцент5 2 2 3 2 3 2 3 2" xfId="46447"/>
    <cellStyle name="40% - Акцент5 2 2 3 2 3 2 4" xfId="46448"/>
    <cellStyle name="40% - Акцент5 2 2 3 2 3 2 5" xfId="46449"/>
    <cellStyle name="40% - Акцент5 2 2 3 2 3 2 6" xfId="46450"/>
    <cellStyle name="40% - Акцент5 2 2 3 2 3 2 7" xfId="46451"/>
    <cellStyle name="40% - Акцент5 2 2 3 2 3 2 8" xfId="46452"/>
    <cellStyle name="40% - Акцент5 2 2 3 2 3 2 9" xfId="46453"/>
    <cellStyle name="40% - Акцент5 2 2 3 2 3 3" xfId="46454"/>
    <cellStyle name="40% - Акцент5 2 2 3 2 3 3 2" xfId="46455"/>
    <cellStyle name="40% - Акцент5 2 2 3 2 3 3 2 2" xfId="46456"/>
    <cellStyle name="40% - Акцент5 2 2 3 2 3 3 3" xfId="46457"/>
    <cellStyle name="40% - Акцент5 2 2 3 2 3 3 4" xfId="46458"/>
    <cellStyle name="40% - Акцент5 2 2 3 2 3 3 5" xfId="46459"/>
    <cellStyle name="40% - Акцент5 2 2 3 2 3 3 6" xfId="46460"/>
    <cellStyle name="40% - Акцент5 2 2 3 2 3 3 7" xfId="46461"/>
    <cellStyle name="40% - Акцент5 2 2 3 2 3 4" xfId="46462"/>
    <cellStyle name="40% - Акцент5 2 2 3 2 3 4 2" xfId="46463"/>
    <cellStyle name="40% - Акцент5 2 2 3 2 3 5" xfId="46464"/>
    <cellStyle name="40% - Акцент5 2 2 3 2 3 6" xfId="46465"/>
    <cellStyle name="40% - Акцент5 2 2 3 2 3 7" xfId="46466"/>
    <cellStyle name="40% - Акцент5 2 2 3 2 3 8" xfId="46467"/>
    <cellStyle name="40% - Акцент5 2 2 3 2 3 9" xfId="46468"/>
    <cellStyle name="40% - Акцент5 2 2 3 2 4" xfId="46469"/>
    <cellStyle name="40% - Акцент5 2 2 3 2 4 10" xfId="46470"/>
    <cellStyle name="40% - Акцент5 2 2 3 2 4 2" xfId="46471"/>
    <cellStyle name="40% - Акцент5 2 2 3 2 4 2 2" xfId="46472"/>
    <cellStyle name="40% - Акцент5 2 2 3 2 4 2 2 2" xfId="46473"/>
    <cellStyle name="40% - Акцент5 2 2 3 2 4 2 2 2 2" xfId="46474"/>
    <cellStyle name="40% - Акцент5 2 2 3 2 4 2 2 3" xfId="46475"/>
    <cellStyle name="40% - Акцент5 2 2 3 2 4 2 2 4" xfId="46476"/>
    <cellStyle name="40% - Акцент5 2 2 3 2 4 2 2 5" xfId="46477"/>
    <cellStyle name="40% - Акцент5 2 2 3 2 4 2 2 6" xfId="46478"/>
    <cellStyle name="40% - Акцент5 2 2 3 2 4 2 2 7" xfId="46479"/>
    <cellStyle name="40% - Акцент5 2 2 3 2 4 2 3" xfId="46480"/>
    <cellStyle name="40% - Акцент5 2 2 3 2 4 2 3 2" xfId="46481"/>
    <cellStyle name="40% - Акцент5 2 2 3 2 4 2 4" xfId="46482"/>
    <cellStyle name="40% - Акцент5 2 2 3 2 4 2 5" xfId="46483"/>
    <cellStyle name="40% - Акцент5 2 2 3 2 4 2 6" xfId="46484"/>
    <cellStyle name="40% - Акцент5 2 2 3 2 4 2 7" xfId="46485"/>
    <cellStyle name="40% - Акцент5 2 2 3 2 4 2 8" xfId="46486"/>
    <cellStyle name="40% - Акцент5 2 2 3 2 4 2 9" xfId="46487"/>
    <cellStyle name="40% - Акцент5 2 2 3 2 4 3" xfId="46488"/>
    <cellStyle name="40% - Акцент5 2 2 3 2 4 3 2" xfId="46489"/>
    <cellStyle name="40% - Акцент5 2 2 3 2 4 3 2 2" xfId="46490"/>
    <cellStyle name="40% - Акцент5 2 2 3 2 4 3 3" xfId="46491"/>
    <cellStyle name="40% - Акцент5 2 2 3 2 4 3 4" xfId="46492"/>
    <cellStyle name="40% - Акцент5 2 2 3 2 4 3 5" xfId="46493"/>
    <cellStyle name="40% - Акцент5 2 2 3 2 4 3 6" xfId="46494"/>
    <cellStyle name="40% - Акцент5 2 2 3 2 4 3 7" xfId="46495"/>
    <cellStyle name="40% - Акцент5 2 2 3 2 4 4" xfId="46496"/>
    <cellStyle name="40% - Акцент5 2 2 3 2 4 4 2" xfId="46497"/>
    <cellStyle name="40% - Акцент5 2 2 3 2 4 5" xfId="46498"/>
    <cellStyle name="40% - Акцент5 2 2 3 2 4 6" xfId="46499"/>
    <cellStyle name="40% - Акцент5 2 2 3 2 4 7" xfId="46500"/>
    <cellStyle name="40% - Акцент5 2 2 3 2 4 8" xfId="46501"/>
    <cellStyle name="40% - Акцент5 2 2 3 2 4 9" xfId="46502"/>
    <cellStyle name="40% - Акцент5 2 2 3 2 5" xfId="46503"/>
    <cellStyle name="40% - Акцент5 2 2 3 2 5 2" xfId="46504"/>
    <cellStyle name="40% - Акцент5 2 2 3 2 5 2 2" xfId="46505"/>
    <cellStyle name="40% - Акцент5 2 2 3 2 5 2 2 2" xfId="46506"/>
    <cellStyle name="40% - Акцент5 2 2 3 2 5 2 3" xfId="46507"/>
    <cellStyle name="40% - Акцент5 2 2 3 2 5 2 4" xfId="46508"/>
    <cellStyle name="40% - Акцент5 2 2 3 2 5 2 5" xfId="46509"/>
    <cellStyle name="40% - Акцент5 2 2 3 2 5 2 6" xfId="46510"/>
    <cellStyle name="40% - Акцент5 2 2 3 2 5 2 7" xfId="46511"/>
    <cellStyle name="40% - Акцент5 2 2 3 2 5 3" xfId="46512"/>
    <cellStyle name="40% - Акцент5 2 2 3 2 5 3 2" xfId="46513"/>
    <cellStyle name="40% - Акцент5 2 2 3 2 5 4" xfId="46514"/>
    <cellStyle name="40% - Акцент5 2 2 3 2 5 5" xfId="46515"/>
    <cellStyle name="40% - Акцент5 2 2 3 2 5 6" xfId="46516"/>
    <cellStyle name="40% - Акцент5 2 2 3 2 5 7" xfId="46517"/>
    <cellStyle name="40% - Акцент5 2 2 3 2 5 8" xfId="46518"/>
    <cellStyle name="40% - Акцент5 2 2 3 2 5 9" xfId="46519"/>
    <cellStyle name="40% - Акцент5 2 2 3 2 6" xfId="46520"/>
    <cellStyle name="40% - Акцент5 2 2 3 2 6 2" xfId="46521"/>
    <cellStyle name="40% - Акцент5 2 2 3 2 6 2 2" xfId="46522"/>
    <cellStyle name="40% - Акцент5 2 2 3 2 6 2 2 2" xfId="46523"/>
    <cellStyle name="40% - Акцент5 2 2 3 2 6 2 3" xfId="46524"/>
    <cellStyle name="40% - Акцент5 2 2 3 2 6 2 4" xfId="46525"/>
    <cellStyle name="40% - Акцент5 2 2 3 2 6 2 5" xfId="46526"/>
    <cellStyle name="40% - Акцент5 2 2 3 2 6 2 6" xfId="46527"/>
    <cellStyle name="40% - Акцент5 2 2 3 2 6 2 7" xfId="46528"/>
    <cellStyle name="40% - Акцент5 2 2 3 2 6 3" xfId="46529"/>
    <cellStyle name="40% - Акцент5 2 2 3 2 6 3 2" xfId="46530"/>
    <cellStyle name="40% - Акцент5 2 2 3 2 6 4" xfId="46531"/>
    <cellStyle name="40% - Акцент5 2 2 3 2 6 5" xfId="46532"/>
    <cellStyle name="40% - Акцент5 2 2 3 2 6 6" xfId="46533"/>
    <cellStyle name="40% - Акцент5 2 2 3 2 6 7" xfId="46534"/>
    <cellStyle name="40% - Акцент5 2 2 3 2 6 8" xfId="46535"/>
    <cellStyle name="40% - Акцент5 2 2 3 2 6 9" xfId="46536"/>
    <cellStyle name="40% - Акцент5 2 2 3 2 7" xfId="46537"/>
    <cellStyle name="40% - Акцент5 2 2 3 2 7 2" xfId="46538"/>
    <cellStyle name="40% - Акцент5 2 2 3 2 7 2 2" xfId="46539"/>
    <cellStyle name="40% - Акцент5 2 2 3 2 7 3" xfId="46540"/>
    <cellStyle name="40% - Акцент5 2 2 3 2 7 4" xfId="46541"/>
    <cellStyle name="40% - Акцент5 2 2 3 2 7 5" xfId="46542"/>
    <cellStyle name="40% - Акцент5 2 2 3 2 7 6" xfId="46543"/>
    <cellStyle name="40% - Акцент5 2 2 3 2 7 7" xfId="46544"/>
    <cellStyle name="40% - Акцент5 2 2 3 2 8" xfId="46545"/>
    <cellStyle name="40% - Акцент5 2 2 3 2 8 2" xfId="46546"/>
    <cellStyle name="40% - Акцент5 2 2 3 2 9" xfId="46547"/>
    <cellStyle name="40% - Акцент5 2 2 3 3" xfId="46548"/>
    <cellStyle name="40% - Акцент5 2 2 3 3 10" xfId="46549"/>
    <cellStyle name="40% - Акцент5 2 2 3 3 11" xfId="46550"/>
    <cellStyle name="40% - Акцент5 2 2 3 3 12" xfId="46551"/>
    <cellStyle name="40% - Акцент5 2 2 3 3 13" xfId="46552"/>
    <cellStyle name="40% - Акцент5 2 2 3 3 2" xfId="46553"/>
    <cellStyle name="40% - Акцент5 2 2 3 3 2 10" xfId="46554"/>
    <cellStyle name="40% - Акцент5 2 2 3 3 2 2" xfId="46555"/>
    <cellStyle name="40% - Акцент5 2 2 3 3 2 2 2" xfId="46556"/>
    <cellStyle name="40% - Акцент5 2 2 3 3 2 2 2 2" xfId="46557"/>
    <cellStyle name="40% - Акцент5 2 2 3 3 2 2 2 2 2" xfId="46558"/>
    <cellStyle name="40% - Акцент5 2 2 3 3 2 2 2 3" xfId="46559"/>
    <cellStyle name="40% - Акцент5 2 2 3 3 2 2 2 4" xfId="46560"/>
    <cellStyle name="40% - Акцент5 2 2 3 3 2 2 2 5" xfId="46561"/>
    <cellStyle name="40% - Акцент5 2 2 3 3 2 2 2 6" xfId="46562"/>
    <cellStyle name="40% - Акцент5 2 2 3 3 2 2 2 7" xfId="46563"/>
    <cellStyle name="40% - Акцент5 2 2 3 3 2 2 3" xfId="46564"/>
    <cellStyle name="40% - Акцент5 2 2 3 3 2 2 3 2" xfId="46565"/>
    <cellStyle name="40% - Акцент5 2 2 3 3 2 2 4" xfId="46566"/>
    <cellStyle name="40% - Акцент5 2 2 3 3 2 2 5" xfId="46567"/>
    <cellStyle name="40% - Акцент5 2 2 3 3 2 2 6" xfId="46568"/>
    <cellStyle name="40% - Акцент5 2 2 3 3 2 2 7" xfId="46569"/>
    <cellStyle name="40% - Акцент5 2 2 3 3 2 2 8" xfId="46570"/>
    <cellStyle name="40% - Акцент5 2 2 3 3 2 2 9" xfId="46571"/>
    <cellStyle name="40% - Акцент5 2 2 3 3 2 3" xfId="46572"/>
    <cellStyle name="40% - Акцент5 2 2 3 3 2 3 2" xfId="46573"/>
    <cellStyle name="40% - Акцент5 2 2 3 3 2 3 2 2" xfId="46574"/>
    <cellStyle name="40% - Акцент5 2 2 3 3 2 3 3" xfId="46575"/>
    <cellStyle name="40% - Акцент5 2 2 3 3 2 3 4" xfId="46576"/>
    <cellStyle name="40% - Акцент5 2 2 3 3 2 3 5" xfId="46577"/>
    <cellStyle name="40% - Акцент5 2 2 3 3 2 3 6" xfId="46578"/>
    <cellStyle name="40% - Акцент5 2 2 3 3 2 3 7" xfId="46579"/>
    <cellStyle name="40% - Акцент5 2 2 3 3 2 4" xfId="46580"/>
    <cellStyle name="40% - Акцент5 2 2 3 3 2 4 2" xfId="46581"/>
    <cellStyle name="40% - Акцент5 2 2 3 3 2 5" xfId="46582"/>
    <cellStyle name="40% - Акцент5 2 2 3 3 2 6" xfId="46583"/>
    <cellStyle name="40% - Акцент5 2 2 3 3 2 7" xfId="46584"/>
    <cellStyle name="40% - Акцент5 2 2 3 3 2 8" xfId="46585"/>
    <cellStyle name="40% - Акцент5 2 2 3 3 2 9" xfId="46586"/>
    <cellStyle name="40% - Акцент5 2 2 3 3 3" xfId="46587"/>
    <cellStyle name="40% - Акцент5 2 2 3 3 3 10" xfId="46588"/>
    <cellStyle name="40% - Акцент5 2 2 3 3 3 2" xfId="46589"/>
    <cellStyle name="40% - Акцент5 2 2 3 3 3 2 2" xfId="46590"/>
    <cellStyle name="40% - Акцент5 2 2 3 3 3 2 2 2" xfId="46591"/>
    <cellStyle name="40% - Акцент5 2 2 3 3 3 2 2 2 2" xfId="46592"/>
    <cellStyle name="40% - Акцент5 2 2 3 3 3 2 2 3" xfId="46593"/>
    <cellStyle name="40% - Акцент5 2 2 3 3 3 2 2 4" xfId="46594"/>
    <cellStyle name="40% - Акцент5 2 2 3 3 3 2 2 5" xfId="46595"/>
    <cellStyle name="40% - Акцент5 2 2 3 3 3 2 2 6" xfId="46596"/>
    <cellStyle name="40% - Акцент5 2 2 3 3 3 2 2 7" xfId="46597"/>
    <cellStyle name="40% - Акцент5 2 2 3 3 3 2 3" xfId="46598"/>
    <cellStyle name="40% - Акцент5 2 2 3 3 3 2 3 2" xfId="46599"/>
    <cellStyle name="40% - Акцент5 2 2 3 3 3 2 4" xfId="46600"/>
    <cellStyle name="40% - Акцент5 2 2 3 3 3 2 5" xfId="46601"/>
    <cellStyle name="40% - Акцент5 2 2 3 3 3 2 6" xfId="46602"/>
    <cellStyle name="40% - Акцент5 2 2 3 3 3 2 7" xfId="46603"/>
    <cellStyle name="40% - Акцент5 2 2 3 3 3 2 8" xfId="46604"/>
    <cellStyle name="40% - Акцент5 2 2 3 3 3 2 9" xfId="46605"/>
    <cellStyle name="40% - Акцент5 2 2 3 3 3 3" xfId="46606"/>
    <cellStyle name="40% - Акцент5 2 2 3 3 3 3 2" xfId="46607"/>
    <cellStyle name="40% - Акцент5 2 2 3 3 3 3 2 2" xfId="46608"/>
    <cellStyle name="40% - Акцент5 2 2 3 3 3 3 3" xfId="46609"/>
    <cellStyle name="40% - Акцент5 2 2 3 3 3 3 4" xfId="46610"/>
    <cellStyle name="40% - Акцент5 2 2 3 3 3 3 5" xfId="46611"/>
    <cellStyle name="40% - Акцент5 2 2 3 3 3 3 6" xfId="46612"/>
    <cellStyle name="40% - Акцент5 2 2 3 3 3 3 7" xfId="46613"/>
    <cellStyle name="40% - Акцент5 2 2 3 3 3 4" xfId="46614"/>
    <cellStyle name="40% - Акцент5 2 2 3 3 3 4 2" xfId="46615"/>
    <cellStyle name="40% - Акцент5 2 2 3 3 3 5" xfId="46616"/>
    <cellStyle name="40% - Акцент5 2 2 3 3 3 6" xfId="46617"/>
    <cellStyle name="40% - Акцент5 2 2 3 3 3 7" xfId="46618"/>
    <cellStyle name="40% - Акцент5 2 2 3 3 3 8" xfId="46619"/>
    <cellStyle name="40% - Акцент5 2 2 3 3 3 9" xfId="46620"/>
    <cellStyle name="40% - Акцент5 2 2 3 3 4" xfId="46621"/>
    <cellStyle name="40% - Акцент5 2 2 3 3 4 2" xfId="46622"/>
    <cellStyle name="40% - Акцент5 2 2 3 3 4 2 2" xfId="46623"/>
    <cellStyle name="40% - Акцент5 2 2 3 3 4 2 2 2" xfId="46624"/>
    <cellStyle name="40% - Акцент5 2 2 3 3 4 2 3" xfId="46625"/>
    <cellStyle name="40% - Акцент5 2 2 3 3 4 2 4" xfId="46626"/>
    <cellStyle name="40% - Акцент5 2 2 3 3 4 2 5" xfId="46627"/>
    <cellStyle name="40% - Акцент5 2 2 3 3 4 2 6" xfId="46628"/>
    <cellStyle name="40% - Акцент5 2 2 3 3 4 2 7" xfId="46629"/>
    <cellStyle name="40% - Акцент5 2 2 3 3 4 3" xfId="46630"/>
    <cellStyle name="40% - Акцент5 2 2 3 3 4 3 2" xfId="46631"/>
    <cellStyle name="40% - Акцент5 2 2 3 3 4 4" xfId="46632"/>
    <cellStyle name="40% - Акцент5 2 2 3 3 4 5" xfId="46633"/>
    <cellStyle name="40% - Акцент5 2 2 3 3 4 6" xfId="46634"/>
    <cellStyle name="40% - Акцент5 2 2 3 3 4 7" xfId="46635"/>
    <cellStyle name="40% - Акцент5 2 2 3 3 4 8" xfId="46636"/>
    <cellStyle name="40% - Акцент5 2 2 3 3 4 9" xfId="46637"/>
    <cellStyle name="40% - Акцент5 2 2 3 3 5" xfId="46638"/>
    <cellStyle name="40% - Акцент5 2 2 3 3 5 2" xfId="46639"/>
    <cellStyle name="40% - Акцент5 2 2 3 3 5 2 2" xfId="46640"/>
    <cellStyle name="40% - Акцент5 2 2 3 3 5 2 2 2" xfId="46641"/>
    <cellStyle name="40% - Акцент5 2 2 3 3 5 2 3" xfId="46642"/>
    <cellStyle name="40% - Акцент5 2 2 3 3 5 2 4" xfId="46643"/>
    <cellStyle name="40% - Акцент5 2 2 3 3 5 2 5" xfId="46644"/>
    <cellStyle name="40% - Акцент5 2 2 3 3 5 2 6" xfId="46645"/>
    <cellStyle name="40% - Акцент5 2 2 3 3 5 2 7" xfId="46646"/>
    <cellStyle name="40% - Акцент5 2 2 3 3 5 3" xfId="46647"/>
    <cellStyle name="40% - Акцент5 2 2 3 3 5 3 2" xfId="46648"/>
    <cellStyle name="40% - Акцент5 2 2 3 3 5 4" xfId="46649"/>
    <cellStyle name="40% - Акцент5 2 2 3 3 5 5" xfId="46650"/>
    <cellStyle name="40% - Акцент5 2 2 3 3 5 6" xfId="46651"/>
    <cellStyle name="40% - Акцент5 2 2 3 3 5 7" xfId="46652"/>
    <cellStyle name="40% - Акцент5 2 2 3 3 5 8" xfId="46653"/>
    <cellStyle name="40% - Акцент5 2 2 3 3 5 9" xfId="46654"/>
    <cellStyle name="40% - Акцент5 2 2 3 3 6" xfId="46655"/>
    <cellStyle name="40% - Акцент5 2 2 3 3 6 2" xfId="46656"/>
    <cellStyle name="40% - Акцент5 2 2 3 3 6 2 2" xfId="46657"/>
    <cellStyle name="40% - Акцент5 2 2 3 3 6 3" xfId="46658"/>
    <cellStyle name="40% - Акцент5 2 2 3 3 6 4" xfId="46659"/>
    <cellStyle name="40% - Акцент5 2 2 3 3 6 5" xfId="46660"/>
    <cellStyle name="40% - Акцент5 2 2 3 3 6 6" xfId="46661"/>
    <cellStyle name="40% - Акцент5 2 2 3 3 6 7" xfId="46662"/>
    <cellStyle name="40% - Акцент5 2 2 3 3 7" xfId="46663"/>
    <cellStyle name="40% - Акцент5 2 2 3 3 7 2" xfId="46664"/>
    <cellStyle name="40% - Акцент5 2 2 3 3 8" xfId="46665"/>
    <cellStyle name="40% - Акцент5 2 2 3 3 9" xfId="46666"/>
    <cellStyle name="40% - Акцент5 2 2 3 4" xfId="46667"/>
    <cellStyle name="40% - Акцент5 2 2 3 4 10" xfId="46668"/>
    <cellStyle name="40% - Акцент5 2 2 3 4 11" xfId="46669"/>
    <cellStyle name="40% - Акцент5 2 2 3 4 12" xfId="46670"/>
    <cellStyle name="40% - Акцент5 2 2 3 4 13" xfId="46671"/>
    <cellStyle name="40% - Акцент5 2 2 3 4 2" xfId="46672"/>
    <cellStyle name="40% - Акцент5 2 2 3 4 2 10" xfId="46673"/>
    <cellStyle name="40% - Акцент5 2 2 3 4 2 2" xfId="46674"/>
    <cellStyle name="40% - Акцент5 2 2 3 4 2 2 2" xfId="46675"/>
    <cellStyle name="40% - Акцент5 2 2 3 4 2 2 2 2" xfId="46676"/>
    <cellStyle name="40% - Акцент5 2 2 3 4 2 2 2 2 2" xfId="46677"/>
    <cellStyle name="40% - Акцент5 2 2 3 4 2 2 2 3" xfId="46678"/>
    <cellStyle name="40% - Акцент5 2 2 3 4 2 2 2 4" xfId="46679"/>
    <cellStyle name="40% - Акцент5 2 2 3 4 2 2 2 5" xfId="46680"/>
    <cellStyle name="40% - Акцент5 2 2 3 4 2 2 2 6" xfId="46681"/>
    <cellStyle name="40% - Акцент5 2 2 3 4 2 2 2 7" xfId="46682"/>
    <cellStyle name="40% - Акцент5 2 2 3 4 2 2 3" xfId="46683"/>
    <cellStyle name="40% - Акцент5 2 2 3 4 2 2 3 2" xfId="46684"/>
    <cellStyle name="40% - Акцент5 2 2 3 4 2 2 4" xfId="46685"/>
    <cellStyle name="40% - Акцент5 2 2 3 4 2 2 5" xfId="46686"/>
    <cellStyle name="40% - Акцент5 2 2 3 4 2 2 6" xfId="46687"/>
    <cellStyle name="40% - Акцент5 2 2 3 4 2 2 7" xfId="46688"/>
    <cellStyle name="40% - Акцент5 2 2 3 4 2 2 8" xfId="46689"/>
    <cellStyle name="40% - Акцент5 2 2 3 4 2 2 9" xfId="46690"/>
    <cellStyle name="40% - Акцент5 2 2 3 4 2 3" xfId="46691"/>
    <cellStyle name="40% - Акцент5 2 2 3 4 2 3 2" xfId="46692"/>
    <cellStyle name="40% - Акцент5 2 2 3 4 2 3 2 2" xfId="46693"/>
    <cellStyle name="40% - Акцент5 2 2 3 4 2 3 3" xfId="46694"/>
    <cellStyle name="40% - Акцент5 2 2 3 4 2 3 4" xfId="46695"/>
    <cellStyle name="40% - Акцент5 2 2 3 4 2 3 5" xfId="46696"/>
    <cellStyle name="40% - Акцент5 2 2 3 4 2 3 6" xfId="46697"/>
    <cellStyle name="40% - Акцент5 2 2 3 4 2 3 7" xfId="46698"/>
    <cellStyle name="40% - Акцент5 2 2 3 4 2 4" xfId="46699"/>
    <cellStyle name="40% - Акцент5 2 2 3 4 2 4 2" xfId="46700"/>
    <cellStyle name="40% - Акцент5 2 2 3 4 2 5" xfId="46701"/>
    <cellStyle name="40% - Акцент5 2 2 3 4 2 6" xfId="46702"/>
    <cellStyle name="40% - Акцент5 2 2 3 4 2 7" xfId="46703"/>
    <cellStyle name="40% - Акцент5 2 2 3 4 2 8" xfId="46704"/>
    <cellStyle name="40% - Акцент5 2 2 3 4 2 9" xfId="46705"/>
    <cellStyle name="40% - Акцент5 2 2 3 4 3" xfId="46706"/>
    <cellStyle name="40% - Акцент5 2 2 3 4 3 10" xfId="46707"/>
    <cellStyle name="40% - Акцент5 2 2 3 4 3 2" xfId="46708"/>
    <cellStyle name="40% - Акцент5 2 2 3 4 3 2 2" xfId="46709"/>
    <cellStyle name="40% - Акцент5 2 2 3 4 3 2 2 2" xfId="46710"/>
    <cellStyle name="40% - Акцент5 2 2 3 4 3 2 2 2 2" xfId="46711"/>
    <cellStyle name="40% - Акцент5 2 2 3 4 3 2 2 3" xfId="46712"/>
    <cellStyle name="40% - Акцент5 2 2 3 4 3 2 2 4" xfId="46713"/>
    <cellStyle name="40% - Акцент5 2 2 3 4 3 2 2 5" xfId="46714"/>
    <cellStyle name="40% - Акцент5 2 2 3 4 3 2 2 6" xfId="46715"/>
    <cellStyle name="40% - Акцент5 2 2 3 4 3 2 2 7" xfId="46716"/>
    <cellStyle name="40% - Акцент5 2 2 3 4 3 2 3" xfId="46717"/>
    <cellStyle name="40% - Акцент5 2 2 3 4 3 2 3 2" xfId="46718"/>
    <cellStyle name="40% - Акцент5 2 2 3 4 3 2 4" xfId="46719"/>
    <cellStyle name="40% - Акцент5 2 2 3 4 3 2 5" xfId="46720"/>
    <cellStyle name="40% - Акцент5 2 2 3 4 3 2 6" xfId="46721"/>
    <cellStyle name="40% - Акцент5 2 2 3 4 3 2 7" xfId="46722"/>
    <cellStyle name="40% - Акцент5 2 2 3 4 3 2 8" xfId="46723"/>
    <cellStyle name="40% - Акцент5 2 2 3 4 3 2 9" xfId="46724"/>
    <cellStyle name="40% - Акцент5 2 2 3 4 3 3" xfId="46725"/>
    <cellStyle name="40% - Акцент5 2 2 3 4 3 3 2" xfId="46726"/>
    <cellStyle name="40% - Акцент5 2 2 3 4 3 3 2 2" xfId="46727"/>
    <cellStyle name="40% - Акцент5 2 2 3 4 3 3 3" xfId="46728"/>
    <cellStyle name="40% - Акцент5 2 2 3 4 3 3 4" xfId="46729"/>
    <cellStyle name="40% - Акцент5 2 2 3 4 3 3 5" xfId="46730"/>
    <cellStyle name="40% - Акцент5 2 2 3 4 3 3 6" xfId="46731"/>
    <cellStyle name="40% - Акцент5 2 2 3 4 3 3 7" xfId="46732"/>
    <cellStyle name="40% - Акцент5 2 2 3 4 3 4" xfId="46733"/>
    <cellStyle name="40% - Акцент5 2 2 3 4 3 4 2" xfId="46734"/>
    <cellStyle name="40% - Акцент5 2 2 3 4 3 5" xfId="46735"/>
    <cellStyle name="40% - Акцент5 2 2 3 4 3 6" xfId="46736"/>
    <cellStyle name="40% - Акцент5 2 2 3 4 3 7" xfId="46737"/>
    <cellStyle name="40% - Акцент5 2 2 3 4 3 8" xfId="46738"/>
    <cellStyle name="40% - Акцент5 2 2 3 4 3 9" xfId="46739"/>
    <cellStyle name="40% - Акцент5 2 2 3 4 4" xfId="46740"/>
    <cellStyle name="40% - Акцент5 2 2 3 4 4 2" xfId="46741"/>
    <cellStyle name="40% - Акцент5 2 2 3 4 4 2 2" xfId="46742"/>
    <cellStyle name="40% - Акцент5 2 2 3 4 4 2 2 2" xfId="46743"/>
    <cellStyle name="40% - Акцент5 2 2 3 4 4 2 3" xfId="46744"/>
    <cellStyle name="40% - Акцент5 2 2 3 4 4 2 4" xfId="46745"/>
    <cellStyle name="40% - Акцент5 2 2 3 4 4 2 5" xfId="46746"/>
    <cellStyle name="40% - Акцент5 2 2 3 4 4 2 6" xfId="46747"/>
    <cellStyle name="40% - Акцент5 2 2 3 4 4 2 7" xfId="46748"/>
    <cellStyle name="40% - Акцент5 2 2 3 4 4 3" xfId="46749"/>
    <cellStyle name="40% - Акцент5 2 2 3 4 4 3 2" xfId="46750"/>
    <cellStyle name="40% - Акцент5 2 2 3 4 4 4" xfId="46751"/>
    <cellStyle name="40% - Акцент5 2 2 3 4 4 5" xfId="46752"/>
    <cellStyle name="40% - Акцент5 2 2 3 4 4 6" xfId="46753"/>
    <cellStyle name="40% - Акцент5 2 2 3 4 4 7" xfId="46754"/>
    <cellStyle name="40% - Акцент5 2 2 3 4 4 8" xfId="46755"/>
    <cellStyle name="40% - Акцент5 2 2 3 4 4 9" xfId="46756"/>
    <cellStyle name="40% - Акцент5 2 2 3 4 5" xfId="46757"/>
    <cellStyle name="40% - Акцент5 2 2 3 4 5 2" xfId="46758"/>
    <cellStyle name="40% - Акцент5 2 2 3 4 5 2 2" xfId="46759"/>
    <cellStyle name="40% - Акцент5 2 2 3 4 5 2 2 2" xfId="46760"/>
    <cellStyle name="40% - Акцент5 2 2 3 4 5 2 3" xfId="46761"/>
    <cellStyle name="40% - Акцент5 2 2 3 4 5 2 4" xfId="46762"/>
    <cellStyle name="40% - Акцент5 2 2 3 4 5 2 5" xfId="46763"/>
    <cellStyle name="40% - Акцент5 2 2 3 4 5 2 6" xfId="46764"/>
    <cellStyle name="40% - Акцент5 2 2 3 4 5 2 7" xfId="46765"/>
    <cellStyle name="40% - Акцент5 2 2 3 4 5 3" xfId="46766"/>
    <cellStyle name="40% - Акцент5 2 2 3 4 5 3 2" xfId="46767"/>
    <cellStyle name="40% - Акцент5 2 2 3 4 5 4" xfId="46768"/>
    <cellStyle name="40% - Акцент5 2 2 3 4 5 5" xfId="46769"/>
    <cellStyle name="40% - Акцент5 2 2 3 4 5 6" xfId="46770"/>
    <cellStyle name="40% - Акцент5 2 2 3 4 5 7" xfId="46771"/>
    <cellStyle name="40% - Акцент5 2 2 3 4 5 8" xfId="46772"/>
    <cellStyle name="40% - Акцент5 2 2 3 4 5 9" xfId="46773"/>
    <cellStyle name="40% - Акцент5 2 2 3 4 6" xfId="46774"/>
    <cellStyle name="40% - Акцент5 2 2 3 4 6 2" xfId="46775"/>
    <cellStyle name="40% - Акцент5 2 2 3 4 6 2 2" xfId="46776"/>
    <cellStyle name="40% - Акцент5 2 2 3 4 6 3" xfId="46777"/>
    <cellStyle name="40% - Акцент5 2 2 3 4 6 4" xfId="46778"/>
    <cellStyle name="40% - Акцент5 2 2 3 4 6 5" xfId="46779"/>
    <cellStyle name="40% - Акцент5 2 2 3 4 6 6" xfId="46780"/>
    <cellStyle name="40% - Акцент5 2 2 3 4 6 7" xfId="46781"/>
    <cellStyle name="40% - Акцент5 2 2 3 4 7" xfId="46782"/>
    <cellStyle name="40% - Акцент5 2 2 3 4 7 2" xfId="46783"/>
    <cellStyle name="40% - Акцент5 2 2 3 4 8" xfId="46784"/>
    <cellStyle name="40% - Акцент5 2 2 3 4 9" xfId="46785"/>
    <cellStyle name="40% - Акцент5 2 2 3 5" xfId="46786"/>
    <cellStyle name="40% - Акцент5 2 2 3 5 10" xfId="46787"/>
    <cellStyle name="40% - Акцент5 2 2 3 5 2" xfId="46788"/>
    <cellStyle name="40% - Акцент5 2 2 3 5 2 2" xfId="46789"/>
    <cellStyle name="40% - Акцент5 2 2 3 5 2 2 2" xfId="46790"/>
    <cellStyle name="40% - Акцент5 2 2 3 5 2 2 2 2" xfId="46791"/>
    <cellStyle name="40% - Акцент5 2 2 3 5 2 2 3" xfId="46792"/>
    <cellStyle name="40% - Акцент5 2 2 3 5 2 2 4" xfId="46793"/>
    <cellStyle name="40% - Акцент5 2 2 3 5 2 2 5" xfId="46794"/>
    <cellStyle name="40% - Акцент5 2 2 3 5 2 2 6" xfId="46795"/>
    <cellStyle name="40% - Акцент5 2 2 3 5 2 2 7" xfId="46796"/>
    <cellStyle name="40% - Акцент5 2 2 3 5 2 3" xfId="46797"/>
    <cellStyle name="40% - Акцент5 2 2 3 5 2 3 2" xfId="46798"/>
    <cellStyle name="40% - Акцент5 2 2 3 5 2 4" xfId="46799"/>
    <cellStyle name="40% - Акцент5 2 2 3 5 2 5" xfId="46800"/>
    <cellStyle name="40% - Акцент5 2 2 3 5 2 6" xfId="46801"/>
    <cellStyle name="40% - Акцент5 2 2 3 5 2 7" xfId="46802"/>
    <cellStyle name="40% - Акцент5 2 2 3 5 2 8" xfId="46803"/>
    <cellStyle name="40% - Акцент5 2 2 3 5 2 9" xfId="46804"/>
    <cellStyle name="40% - Акцент5 2 2 3 5 3" xfId="46805"/>
    <cellStyle name="40% - Акцент5 2 2 3 5 3 2" xfId="46806"/>
    <cellStyle name="40% - Акцент5 2 2 3 5 3 2 2" xfId="46807"/>
    <cellStyle name="40% - Акцент5 2 2 3 5 3 3" xfId="46808"/>
    <cellStyle name="40% - Акцент5 2 2 3 5 3 4" xfId="46809"/>
    <cellStyle name="40% - Акцент5 2 2 3 5 3 5" xfId="46810"/>
    <cellStyle name="40% - Акцент5 2 2 3 5 3 6" xfId="46811"/>
    <cellStyle name="40% - Акцент5 2 2 3 5 3 7" xfId="46812"/>
    <cellStyle name="40% - Акцент5 2 2 3 5 4" xfId="46813"/>
    <cellStyle name="40% - Акцент5 2 2 3 5 4 2" xfId="46814"/>
    <cellStyle name="40% - Акцент5 2 2 3 5 5" xfId="46815"/>
    <cellStyle name="40% - Акцент5 2 2 3 5 6" xfId="46816"/>
    <cellStyle name="40% - Акцент5 2 2 3 5 7" xfId="46817"/>
    <cellStyle name="40% - Акцент5 2 2 3 5 8" xfId="46818"/>
    <cellStyle name="40% - Акцент5 2 2 3 5 9" xfId="46819"/>
    <cellStyle name="40% - Акцент5 2 2 3 6" xfId="46820"/>
    <cellStyle name="40% - Акцент5 2 2 3 6 10" xfId="46821"/>
    <cellStyle name="40% - Акцент5 2 2 3 6 2" xfId="46822"/>
    <cellStyle name="40% - Акцент5 2 2 3 6 2 2" xfId="46823"/>
    <cellStyle name="40% - Акцент5 2 2 3 6 2 2 2" xfId="46824"/>
    <cellStyle name="40% - Акцент5 2 2 3 6 2 2 2 2" xfId="46825"/>
    <cellStyle name="40% - Акцент5 2 2 3 6 2 2 3" xfId="46826"/>
    <cellStyle name="40% - Акцент5 2 2 3 6 2 2 4" xfId="46827"/>
    <cellStyle name="40% - Акцент5 2 2 3 6 2 2 5" xfId="46828"/>
    <cellStyle name="40% - Акцент5 2 2 3 6 2 2 6" xfId="46829"/>
    <cellStyle name="40% - Акцент5 2 2 3 6 2 2 7" xfId="46830"/>
    <cellStyle name="40% - Акцент5 2 2 3 6 2 3" xfId="46831"/>
    <cellStyle name="40% - Акцент5 2 2 3 6 2 3 2" xfId="46832"/>
    <cellStyle name="40% - Акцент5 2 2 3 6 2 4" xfId="46833"/>
    <cellStyle name="40% - Акцент5 2 2 3 6 2 5" xfId="46834"/>
    <cellStyle name="40% - Акцент5 2 2 3 6 2 6" xfId="46835"/>
    <cellStyle name="40% - Акцент5 2 2 3 6 2 7" xfId="46836"/>
    <cellStyle name="40% - Акцент5 2 2 3 6 2 8" xfId="46837"/>
    <cellStyle name="40% - Акцент5 2 2 3 6 2 9" xfId="46838"/>
    <cellStyle name="40% - Акцент5 2 2 3 6 3" xfId="46839"/>
    <cellStyle name="40% - Акцент5 2 2 3 6 3 2" xfId="46840"/>
    <cellStyle name="40% - Акцент5 2 2 3 6 3 2 2" xfId="46841"/>
    <cellStyle name="40% - Акцент5 2 2 3 6 3 3" xfId="46842"/>
    <cellStyle name="40% - Акцент5 2 2 3 6 3 4" xfId="46843"/>
    <cellStyle name="40% - Акцент5 2 2 3 6 3 5" xfId="46844"/>
    <cellStyle name="40% - Акцент5 2 2 3 6 3 6" xfId="46845"/>
    <cellStyle name="40% - Акцент5 2 2 3 6 3 7" xfId="46846"/>
    <cellStyle name="40% - Акцент5 2 2 3 6 4" xfId="46847"/>
    <cellStyle name="40% - Акцент5 2 2 3 6 4 2" xfId="46848"/>
    <cellStyle name="40% - Акцент5 2 2 3 6 5" xfId="46849"/>
    <cellStyle name="40% - Акцент5 2 2 3 6 6" xfId="46850"/>
    <cellStyle name="40% - Акцент5 2 2 3 6 7" xfId="46851"/>
    <cellStyle name="40% - Акцент5 2 2 3 6 8" xfId="46852"/>
    <cellStyle name="40% - Акцент5 2 2 3 6 9" xfId="46853"/>
    <cellStyle name="40% - Акцент5 2 2 3 7" xfId="46854"/>
    <cellStyle name="40% - Акцент5 2 2 3 7 2" xfId="46855"/>
    <cellStyle name="40% - Акцент5 2 2 3 7 2 2" xfId="46856"/>
    <cellStyle name="40% - Акцент5 2 2 3 7 2 2 2" xfId="46857"/>
    <cellStyle name="40% - Акцент5 2 2 3 7 2 3" xfId="46858"/>
    <cellStyle name="40% - Акцент5 2 2 3 7 2 4" xfId="46859"/>
    <cellStyle name="40% - Акцент5 2 2 3 7 2 5" xfId="46860"/>
    <cellStyle name="40% - Акцент5 2 2 3 7 2 6" xfId="46861"/>
    <cellStyle name="40% - Акцент5 2 2 3 7 2 7" xfId="46862"/>
    <cellStyle name="40% - Акцент5 2 2 3 7 3" xfId="46863"/>
    <cellStyle name="40% - Акцент5 2 2 3 7 3 2" xfId="46864"/>
    <cellStyle name="40% - Акцент5 2 2 3 7 4" xfId="46865"/>
    <cellStyle name="40% - Акцент5 2 2 3 7 5" xfId="46866"/>
    <cellStyle name="40% - Акцент5 2 2 3 7 6" xfId="46867"/>
    <cellStyle name="40% - Акцент5 2 2 3 7 7" xfId="46868"/>
    <cellStyle name="40% - Акцент5 2 2 3 7 8" xfId="46869"/>
    <cellStyle name="40% - Акцент5 2 2 3 7 9" xfId="46870"/>
    <cellStyle name="40% - Акцент5 2 2 3 8" xfId="46871"/>
    <cellStyle name="40% - Акцент5 2 2 3 8 2" xfId="46872"/>
    <cellStyle name="40% - Акцент5 2 2 3 8 2 2" xfId="46873"/>
    <cellStyle name="40% - Акцент5 2 2 3 8 2 2 2" xfId="46874"/>
    <cellStyle name="40% - Акцент5 2 2 3 8 2 3" xfId="46875"/>
    <cellStyle name="40% - Акцент5 2 2 3 8 2 4" xfId="46876"/>
    <cellStyle name="40% - Акцент5 2 2 3 8 2 5" xfId="46877"/>
    <cellStyle name="40% - Акцент5 2 2 3 8 2 6" xfId="46878"/>
    <cellStyle name="40% - Акцент5 2 2 3 8 2 7" xfId="46879"/>
    <cellStyle name="40% - Акцент5 2 2 3 8 3" xfId="46880"/>
    <cellStyle name="40% - Акцент5 2 2 3 8 3 2" xfId="46881"/>
    <cellStyle name="40% - Акцент5 2 2 3 8 4" xfId="46882"/>
    <cellStyle name="40% - Акцент5 2 2 3 8 5" xfId="46883"/>
    <cellStyle name="40% - Акцент5 2 2 3 8 6" xfId="46884"/>
    <cellStyle name="40% - Акцент5 2 2 3 8 7" xfId="46885"/>
    <cellStyle name="40% - Акцент5 2 2 3 8 8" xfId="46886"/>
    <cellStyle name="40% - Акцент5 2 2 3 8 9" xfId="46887"/>
    <cellStyle name="40% - Акцент5 2 2 3 9" xfId="46888"/>
    <cellStyle name="40% - Акцент5 2 2 3 9 2" xfId="46889"/>
    <cellStyle name="40% - Акцент5 2 2 3 9 2 2" xfId="46890"/>
    <cellStyle name="40% - Акцент5 2 2 3 9 2 2 2" xfId="46891"/>
    <cellStyle name="40% - Акцент5 2 2 3 9 2 3" xfId="46892"/>
    <cellStyle name="40% - Акцент5 2 2 3 9 2 4" xfId="46893"/>
    <cellStyle name="40% - Акцент5 2 2 3 9 2 5" xfId="46894"/>
    <cellStyle name="40% - Акцент5 2 2 3 9 2 6" xfId="46895"/>
    <cellStyle name="40% - Акцент5 2 2 3 9 2 7" xfId="46896"/>
    <cellStyle name="40% - Акцент5 2 2 3 9 3" xfId="46897"/>
    <cellStyle name="40% - Акцент5 2 2 3 9 3 2" xfId="46898"/>
    <cellStyle name="40% - Акцент5 2 2 3 9 4" xfId="46899"/>
    <cellStyle name="40% - Акцент5 2 2 3 9 5" xfId="46900"/>
    <cellStyle name="40% - Акцент5 2 2 3 9 6" xfId="46901"/>
    <cellStyle name="40% - Акцент5 2 2 3 9 7" xfId="46902"/>
    <cellStyle name="40% - Акцент5 2 2 3 9 8" xfId="46903"/>
    <cellStyle name="40% - Акцент5 2 2 3 9 9" xfId="46904"/>
    <cellStyle name="40% - Акцент5 2 2 4" xfId="46905"/>
    <cellStyle name="40% - Акцент5 2 2 4 10" xfId="46906"/>
    <cellStyle name="40% - Акцент5 2 2 4 11" xfId="46907"/>
    <cellStyle name="40% - Акцент5 2 2 4 12" xfId="46908"/>
    <cellStyle name="40% - Акцент5 2 2 4 13" xfId="46909"/>
    <cellStyle name="40% - Акцент5 2 2 4 14" xfId="46910"/>
    <cellStyle name="40% - Акцент5 2 2 4 2" xfId="46911"/>
    <cellStyle name="40% - Акцент5 2 2 4 2 10" xfId="46912"/>
    <cellStyle name="40% - Акцент5 2 2 4 2 2" xfId="46913"/>
    <cellStyle name="40% - Акцент5 2 2 4 2 2 2" xfId="46914"/>
    <cellStyle name="40% - Акцент5 2 2 4 2 2 2 2" xfId="46915"/>
    <cellStyle name="40% - Акцент5 2 2 4 2 2 2 2 2" xfId="46916"/>
    <cellStyle name="40% - Акцент5 2 2 4 2 2 2 3" xfId="46917"/>
    <cellStyle name="40% - Акцент5 2 2 4 2 2 2 4" xfId="46918"/>
    <cellStyle name="40% - Акцент5 2 2 4 2 2 2 5" xfId="46919"/>
    <cellStyle name="40% - Акцент5 2 2 4 2 2 2 6" xfId="46920"/>
    <cellStyle name="40% - Акцент5 2 2 4 2 2 2 7" xfId="46921"/>
    <cellStyle name="40% - Акцент5 2 2 4 2 2 3" xfId="46922"/>
    <cellStyle name="40% - Акцент5 2 2 4 2 2 3 2" xfId="46923"/>
    <cellStyle name="40% - Акцент5 2 2 4 2 2 4" xfId="46924"/>
    <cellStyle name="40% - Акцент5 2 2 4 2 2 5" xfId="46925"/>
    <cellStyle name="40% - Акцент5 2 2 4 2 2 6" xfId="46926"/>
    <cellStyle name="40% - Акцент5 2 2 4 2 2 7" xfId="46927"/>
    <cellStyle name="40% - Акцент5 2 2 4 2 2 8" xfId="46928"/>
    <cellStyle name="40% - Акцент5 2 2 4 2 2 9" xfId="46929"/>
    <cellStyle name="40% - Акцент5 2 2 4 2 3" xfId="46930"/>
    <cellStyle name="40% - Акцент5 2 2 4 2 3 2" xfId="46931"/>
    <cellStyle name="40% - Акцент5 2 2 4 2 3 2 2" xfId="46932"/>
    <cellStyle name="40% - Акцент5 2 2 4 2 3 3" xfId="46933"/>
    <cellStyle name="40% - Акцент5 2 2 4 2 3 4" xfId="46934"/>
    <cellStyle name="40% - Акцент5 2 2 4 2 3 5" xfId="46935"/>
    <cellStyle name="40% - Акцент5 2 2 4 2 3 6" xfId="46936"/>
    <cellStyle name="40% - Акцент5 2 2 4 2 3 7" xfId="46937"/>
    <cellStyle name="40% - Акцент5 2 2 4 2 4" xfId="46938"/>
    <cellStyle name="40% - Акцент5 2 2 4 2 4 2" xfId="46939"/>
    <cellStyle name="40% - Акцент5 2 2 4 2 5" xfId="46940"/>
    <cellStyle name="40% - Акцент5 2 2 4 2 6" xfId="46941"/>
    <cellStyle name="40% - Акцент5 2 2 4 2 7" xfId="46942"/>
    <cellStyle name="40% - Акцент5 2 2 4 2 8" xfId="46943"/>
    <cellStyle name="40% - Акцент5 2 2 4 2 9" xfId="46944"/>
    <cellStyle name="40% - Акцент5 2 2 4 3" xfId="46945"/>
    <cellStyle name="40% - Акцент5 2 2 4 3 10" xfId="46946"/>
    <cellStyle name="40% - Акцент5 2 2 4 3 2" xfId="46947"/>
    <cellStyle name="40% - Акцент5 2 2 4 3 2 2" xfId="46948"/>
    <cellStyle name="40% - Акцент5 2 2 4 3 2 2 2" xfId="46949"/>
    <cellStyle name="40% - Акцент5 2 2 4 3 2 2 2 2" xfId="46950"/>
    <cellStyle name="40% - Акцент5 2 2 4 3 2 2 3" xfId="46951"/>
    <cellStyle name="40% - Акцент5 2 2 4 3 2 2 4" xfId="46952"/>
    <cellStyle name="40% - Акцент5 2 2 4 3 2 2 5" xfId="46953"/>
    <cellStyle name="40% - Акцент5 2 2 4 3 2 2 6" xfId="46954"/>
    <cellStyle name="40% - Акцент5 2 2 4 3 2 2 7" xfId="46955"/>
    <cellStyle name="40% - Акцент5 2 2 4 3 2 3" xfId="46956"/>
    <cellStyle name="40% - Акцент5 2 2 4 3 2 3 2" xfId="46957"/>
    <cellStyle name="40% - Акцент5 2 2 4 3 2 4" xfId="46958"/>
    <cellStyle name="40% - Акцент5 2 2 4 3 2 5" xfId="46959"/>
    <cellStyle name="40% - Акцент5 2 2 4 3 2 6" xfId="46960"/>
    <cellStyle name="40% - Акцент5 2 2 4 3 2 7" xfId="46961"/>
    <cellStyle name="40% - Акцент5 2 2 4 3 2 8" xfId="46962"/>
    <cellStyle name="40% - Акцент5 2 2 4 3 2 9" xfId="46963"/>
    <cellStyle name="40% - Акцент5 2 2 4 3 3" xfId="46964"/>
    <cellStyle name="40% - Акцент5 2 2 4 3 3 2" xfId="46965"/>
    <cellStyle name="40% - Акцент5 2 2 4 3 3 2 2" xfId="46966"/>
    <cellStyle name="40% - Акцент5 2 2 4 3 3 3" xfId="46967"/>
    <cellStyle name="40% - Акцент5 2 2 4 3 3 4" xfId="46968"/>
    <cellStyle name="40% - Акцент5 2 2 4 3 3 5" xfId="46969"/>
    <cellStyle name="40% - Акцент5 2 2 4 3 3 6" xfId="46970"/>
    <cellStyle name="40% - Акцент5 2 2 4 3 3 7" xfId="46971"/>
    <cellStyle name="40% - Акцент5 2 2 4 3 4" xfId="46972"/>
    <cellStyle name="40% - Акцент5 2 2 4 3 4 2" xfId="46973"/>
    <cellStyle name="40% - Акцент5 2 2 4 3 5" xfId="46974"/>
    <cellStyle name="40% - Акцент5 2 2 4 3 6" xfId="46975"/>
    <cellStyle name="40% - Акцент5 2 2 4 3 7" xfId="46976"/>
    <cellStyle name="40% - Акцент5 2 2 4 3 8" xfId="46977"/>
    <cellStyle name="40% - Акцент5 2 2 4 3 9" xfId="46978"/>
    <cellStyle name="40% - Акцент5 2 2 4 4" xfId="46979"/>
    <cellStyle name="40% - Акцент5 2 2 4 4 10" xfId="46980"/>
    <cellStyle name="40% - Акцент5 2 2 4 4 2" xfId="46981"/>
    <cellStyle name="40% - Акцент5 2 2 4 4 2 2" xfId="46982"/>
    <cellStyle name="40% - Акцент5 2 2 4 4 2 2 2" xfId="46983"/>
    <cellStyle name="40% - Акцент5 2 2 4 4 2 2 2 2" xfId="46984"/>
    <cellStyle name="40% - Акцент5 2 2 4 4 2 2 3" xfId="46985"/>
    <cellStyle name="40% - Акцент5 2 2 4 4 2 2 4" xfId="46986"/>
    <cellStyle name="40% - Акцент5 2 2 4 4 2 2 5" xfId="46987"/>
    <cellStyle name="40% - Акцент5 2 2 4 4 2 2 6" xfId="46988"/>
    <cellStyle name="40% - Акцент5 2 2 4 4 2 2 7" xfId="46989"/>
    <cellStyle name="40% - Акцент5 2 2 4 4 2 3" xfId="46990"/>
    <cellStyle name="40% - Акцент5 2 2 4 4 2 3 2" xfId="46991"/>
    <cellStyle name="40% - Акцент5 2 2 4 4 2 4" xfId="46992"/>
    <cellStyle name="40% - Акцент5 2 2 4 4 2 5" xfId="46993"/>
    <cellStyle name="40% - Акцент5 2 2 4 4 2 6" xfId="46994"/>
    <cellStyle name="40% - Акцент5 2 2 4 4 2 7" xfId="46995"/>
    <cellStyle name="40% - Акцент5 2 2 4 4 2 8" xfId="46996"/>
    <cellStyle name="40% - Акцент5 2 2 4 4 2 9" xfId="46997"/>
    <cellStyle name="40% - Акцент5 2 2 4 4 3" xfId="46998"/>
    <cellStyle name="40% - Акцент5 2 2 4 4 3 2" xfId="46999"/>
    <cellStyle name="40% - Акцент5 2 2 4 4 3 2 2" xfId="47000"/>
    <cellStyle name="40% - Акцент5 2 2 4 4 3 3" xfId="47001"/>
    <cellStyle name="40% - Акцент5 2 2 4 4 3 4" xfId="47002"/>
    <cellStyle name="40% - Акцент5 2 2 4 4 3 5" xfId="47003"/>
    <cellStyle name="40% - Акцент5 2 2 4 4 3 6" xfId="47004"/>
    <cellStyle name="40% - Акцент5 2 2 4 4 3 7" xfId="47005"/>
    <cellStyle name="40% - Акцент5 2 2 4 4 4" xfId="47006"/>
    <cellStyle name="40% - Акцент5 2 2 4 4 4 2" xfId="47007"/>
    <cellStyle name="40% - Акцент5 2 2 4 4 5" xfId="47008"/>
    <cellStyle name="40% - Акцент5 2 2 4 4 6" xfId="47009"/>
    <cellStyle name="40% - Акцент5 2 2 4 4 7" xfId="47010"/>
    <cellStyle name="40% - Акцент5 2 2 4 4 8" xfId="47011"/>
    <cellStyle name="40% - Акцент5 2 2 4 4 9" xfId="47012"/>
    <cellStyle name="40% - Акцент5 2 2 4 5" xfId="47013"/>
    <cellStyle name="40% - Акцент5 2 2 4 5 2" xfId="47014"/>
    <cellStyle name="40% - Акцент5 2 2 4 5 2 2" xfId="47015"/>
    <cellStyle name="40% - Акцент5 2 2 4 5 2 2 2" xfId="47016"/>
    <cellStyle name="40% - Акцент5 2 2 4 5 2 3" xfId="47017"/>
    <cellStyle name="40% - Акцент5 2 2 4 5 2 4" xfId="47018"/>
    <cellStyle name="40% - Акцент5 2 2 4 5 2 5" xfId="47019"/>
    <cellStyle name="40% - Акцент5 2 2 4 5 2 6" xfId="47020"/>
    <cellStyle name="40% - Акцент5 2 2 4 5 2 7" xfId="47021"/>
    <cellStyle name="40% - Акцент5 2 2 4 5 3" xfId="47022"/>
    <cellStyle name="40% - Акцент5 2 2 4 5 3 2" xfId="47023"/>
    <cellStyle name="40% - Акцент5 2 2 4 5 4" xfId="47024"/>
    <cellStyle name="40% - Акцент5 2 2 4 5 5" xfId="47025"/>
    <cellStyle name="40% - Акцент5 2 2 4 5 6" xfId="47026"/>
    <cellStyle name="40% - Акцент5 2 2 4 5 7" xfId="47027"/>
    <cellStyle name="40% - Акцент5 2 2 4 5 8" xfId="47028"/>
    <cellStyle name="40% - Акцент5 2 2 4 5 9" xfId="47029"/>
    <cellStyle name="40% - Акцент5 2 2 4 6" xfId="47030"/>
    <cellStyle name="40% - Акцент5 2 2 4 6 2" xfId="47031"/>
    <cellStyle name="40% - Акцент5 2 2 4 6 2 2" xfId="47032"/>
    <cellStyle name="40% - Акцент5 2 2 4 6 2 2 2" xfId="47033"/>
    <cellStyle name="40% - Акцент5 2 2 4 6 2 3" xfId="47034"/>
    <cellStyle name="40% - Акцент5 2 2 4 6 2 4" xfId="47035"/>
    <cellStyle name="40% - Акцент5 2 2 4 6 2 5" xfId="47036"/>
    <cellStyle name="40% - Акцент5 2 2 4 6 2 6" xfId="47037"/>
    <cellStyle name="40% - Акцент5 2 2 4 6 2 7" xfId="47038"/>
    <cellStyle name="40% - Акцент5 2 2 4 6 3" xfId="47039"/>
    <cellStyle name="40% - Акцент5 2 2 4 6 3 2" xfId="47040"/>
    <cellStyle name="40% - Акцент5 2 2 4 6 4" xfId="47041"/>
    <cellStyle name="40% - Акцент5 2 2 4 6 5" xfId="47042"/>
    <cellStyle name="40% - Акцент5 2 2 4 6 6" xfId="47043"/>
    <cellStyle name="40% - Акцент5 2 2 4 6 7" xfId="47044"/>
    <cellStyle name="40% - Акцент5 2 2 4 6 8" xfId="47045"/>
    <cellStyle name="40% - Акцент5 2 2 4 6 9" xfId="47046"/>
    <cellStyle name="40% - Акцент5 2 2 4 7" xfId="47047"/>
    <cellStyle name="40% - Акцент5 2 2 4 7 2" xfId="47048"/>
    <cellStyle name="40% - Акцент5 2 2 4 7 2 2" xfId="47049"/>
    <cellStyle name="40% - Акцент5 2 2 4 7 3" xfId="47050"/>
    <cellStyle name="40% - Акцент5 2 2 4 7 4" xfId="47051"/>
    <cellStyle name="40% - Акцент5 2 2 4 7 5" xfId="47052"/>
    <cellStyle name="40% - Акцент5 2 2 4 7 6" xfId="47053"/>
    <cellStyle name="40% - Акцент5 2 2 4 7 7" xfId="47054"/>
    <cellStyle name="40% - Акцент5 2 2 4 8" xfId="47055"/>
    <cellStyle name="40% - Акцент5 2 2 4 8 2" xfId="47056"/>
    <cellStyle name="40% - Акцент5 2 2 4 9" xfId="47057"/>
    <cellStyle name="40% - Акцент5 2 2 5" xfId="47058"/>
    <cellStyle name="40% - Акцент5 2 2 5 10" xfId="47059"/>
    <cellStyle name="40% - Акцент5 2 2 5 11" xfId="47060"/>
    <cellStyle name="40% - Акцент5 2 2 5 12" xfId="47061"/>
    <cellStyle name="40% - Акцент5 2 2 5 13" xfId="47062"/>
    <cellStyle name="40% - Акцент5 2 2 5 14" xfId="47063"/>
    <cellStyle name="40% - Акцент5 2 2 5 2" xfId="47064"/>
    <cellStyle name="40% - Акцент5 2 2 5 2 10" xfId="47065"/>
    <cellStyle name="40% - Акцент5 2 2 5 2 2" xfId="47066"/>
    <cellStyle name="40% - Акцент5 2 2 5 2 2 2" xfId="47067"/>
    <cellStyle name="40% - Акцент5 2 2 5 2 2 2 2" xfId="47068"/>
    <cellStyle name="40% - Акцент5 2 2 5 2 2 2 2 2" xfId="47069"/>
    <cellStyle name="40% - Акцент5 2 2 5 2 2 2 3" xfId="47070"/>
    <cellStyle name="40% - Акцент5 2 2 5 2 2 2 4" xfId="47071"/>
    <cellStyle name="40% - Акцент5 2 2 5 2 2 2 5" xfId="47072"/>
    <cellStyle name="40% - Акцент5 2 2 5 2 2 2 6" xfId="47073"/>
    <cellStyle name="40% - Акцент5 2 2 5 2 2 2 7" xfId="47074"/>
    <cellStyle name="40% - Акцент5 2 2 5 2 2 3" xfId="47075"/>
    <cellStyle name="40% - Акцент5 2 2 5 2 2 3 2" xfId="47076"/>
    <cellStyle name="40% - Акцент5 2 2 5 2 2 4" xfId="47077"/>
    <cellStyle name="40% - Акцент5 2 2 5 2 2 5" xfId="47078"/>
    <cellStyle name="40% - Акцент5 2 2 5 2 2 6" xfId="47079"/>
    <cellStyle name="40% - Акцент5 2 2 5 2 2 7" xfId="47080"/>
    <cellStyle name="40% - Акцент5 2 2 5 2 2 8" xfId="47081"/>
    <cellStyle name="40% - Акцент5 2 2 5 2 2 9" xfId="47082"/>
    <cellStyle name="40% - Акцент5 2 2 5 2 3" xfId="47083"/>
    <cellStyle name="40% - Акцент5 2 2 5 2 3 2" xfId="47084"/>
    <cellStyle name="40% - Акцент5 2 2 5 2 3 2 2" xfId="47085"/>
    <cellStyle name="40% - Акцент5 2 2 5 2 3 3" xfId="47086"/>
    <cellStyle name="40% - Акцент5 2 2 5 2 3 4" xfId="47087"/>
    <cellStyle name="40% - Акцент5 2 2 5 2 3 5" xfId="47088"/>
    <cellStyle name="40% - Акцент5 2 2 5 2 3 6" xfId="47089"/>
    <cellStyle name="40% - Акцент5 2 2 5 2 3 7" xfId="47090"/>
    <cellStyle name="40% - Акцент5 2 2 5 2 4" xfId="47091"/>
    <cellStyle name="40% - Акцент5 2 2 5 2 4 2" xfId="47092"/>
    <cellStyle name="40% - Акцент5 2 2 5 2 5" xfId="47093"/>
    <cellStyle name="40% - Акцент5 2 2 5 2 6" xfId="47094"/>
    <cellStyle name="40% - Акцент5 2 2 5 2 7" xfId="47095"/>
    <cellStyle name="40% - Акцент5 2 2 5 2 8" xfId="47096"/>
    <cellStyle name="40% - Акцент5 2 2 5 2 9" xfId="47097"/>
    <cellStyle name="40% - Акцент5 2 2 5 3" xfId="47098"/>
    <cellStyle name="40% - Акцент5 2 2 5 3 10" xfId="47099"/>
    <cellStyle name="40% - Акцент5 2 2 5 3 2" xfId="47100"/>
    <cellStyle name="40% - Акцент5 2 2 5 3 2 2" xfId="47101"/>
    <cellStyle name="40% - Акцент5 2 2 5 3 2 2 2" xfId="47102"/>
    <cellStyle name="40% - Акцент5 2 2 5 3 2 2 2 2" xfId="47103"/>
    <cellStyle name="40% - Акцент5 2 2 5 3 2 2 3" xfId="47104"/>
    <cellStyle name="40% - Акцент5 2 2 5 3 2 2 4" xfId="47105"/>
    <cellStyle name="40% - Акцент5 2 2 5 3 2 2 5" xfId="47106"/>
    <cellStyle name="40% - Акцент5 2 2 5 3 2 2 6" xfId="47107"/>
    <cellStyle name="40% - Акцент5 2 2 5 3 2 2 7" xfId="47108"/>
    <cellStyle name="40% - Акцент5 2 2 5 3 2 3" xfId="47109"/>
    <cellStyle name="40% - Акцент5 2 2 5 3 2 3 2" xfId="47110"/>
    <cellStyle name="40% - Акцент5 2 2 5 3 2 4" xfId="47111"/>
    <cellStyle name="40% - Акцент5 2 2 5 3 2 5" xfId="47112"/>
    <cellStyle name="40% - Акцент5 2 2 5 3 2 6" xfId="47113"/>
    <cellStyle name="40% - Акцент5 2 2 5 3 2 7" xfId="47114"/>
    <cellStyle name="40% - Акцент5 2 2 5 3 2 8" xfId="47115"/>
    <cellStyle name="40% - Акцент5 2 2 5 3 2 9" xfId="47116"/>
    <cellStyle name="40% - Акцент5 2 2 5 3 3" xfId="47117"/>
    <cellStyle name="40% - Акцент5 2 2 5 3 3 2" xfId="47118"/>
    <cellStyle name="40% - Акцент5 2 2 5 3 3 2 2" xfId="47119"/>
    <cellStyle name="40% - Акцент5 2 2 5 3 3 3" xfId="47120"/>
    <cellStyle name="40% - Акцент5 2 2 5 3 3 4" xfId="47121"/>
    <cellStyle name="40% - Акцент5 2 2 5 3 3 5" xfId="47122"/>
    <cellStyle name="40% - Акцент5 2 2 5 3 3 6" xfId="47123"/>
    <cellStyle name="40% - Акцент5 2 2 5 3 3 7" xfId="47124"/>
    <cellStyle name="40% - Акцент5 2 2 5 3 4" xfId="47125"/>
    <cellStyle name="40% - Акцент5 2 2 5 3 4 2" xfId="47126"/>
    <cellStyle name="40% - Акцент5 2 2 5 3 5" xfId="47127"/>
    <cellStyle name="40% - Акцент5 2 2 5 3 6" xfId="47128"/>
    <cellStyle name="40% - Акцент5 2 2 5 3 7" xfId="47129"/>
    <cellStyle name="40% - Акцент5 2 2 5 3 8" xfId="47130"/>
    <cellStyle name="40% - Акцент5 2 2 5 3 9" xfId="47131"/>
    <cellStyle name="40% - Акцент5 2 2 5 4" xfId="47132"/>
    <cellStyle name="40% - Акцент5 2 2 5 4 10" xfId="47133"/>
    <cellStyle name="40% - Акцент5 2 2 5 4 2" xfId="47134"/>
    <cellStyle name="40% - Акцент5 2 2 5 4 2 2" xfId="47135"/>
    <cellStyle name="40% - Акцент5 2 2 5 4 2 2 2" xfId="47136"/>
    <cellStyle name="40% - Акцент5 2 2 5 4 2 2 2 2" xfId="47137"/>
    <cellStyle name="40% - Акцент5 2 2 5 4 2 2 3" xfId="47138"/>
    <cellStyle name="40% - Акцент5 2 2 5 4 2 2 4" xfId="47139"/>
    <cellStyle name="40% - Акцент5 2 2 5 4 2 2 5" xfId="47140"/>
    <cellStyle name="40% - Акцент5 2 2 5 4 2 2 6" xfId="47141"/>
    <cellStyle name="40% - Акцент5 2 2 5 4 2 2 7" xfId="47142"/>
    <cellStyle name="40% - Акцент5 2 2 5 4 2 3" xfId="47143"/>
    <cellStyle name="40% - Акцент5 2 2 5 4 2 3 2" xfId="47144"/>
    <cellStyle name="40% - Акцент5 2 2 5 4 2 4" xfId="47145"/>
    <cellStyle name="40% - Акцент5 2 2 5 4 2 5" xfId="47146"/>
    <cellStyle name="40% - Акцент5 2 2 5 4 2 6" xfId="47147"/>
    <cellStyle name="40% - Акцент5 2 2 5 4 2 7" xfId="47148"/>
    <cellStyle name="40% - Акцент5 2 2 5 4 2 8" xfId="47149"/>
    <cellStyle name="40% - Акцент5 2 2 5 4 2 9" xfId="47150"/>
    <cellStyle name="40% - Акцент5 2 2 5 4 3" xfId="47151"/>
    <cellStyle name="40% - Акцент5 2 2 5 4 3 2" xfId="47152"/>
    <cellStyle name="40% - Акцент5 2 2 5 4 3 2 2" xfId="47153"/>
    <cellStyle name="40% - Акцент5 2 2 5 4 3 3" xfId="47154"/>
    <cellStyle name="40% - Акцент5 2 2 5 4 3 4" xfId="47155"/>
    <cellStyle name="40% - Акцент5 2 2 5 4 3 5" xfId="47156"/>
    <cellStyle name="40% - Акцент5 2 2 5 4 3 6" xfId="47157"/>
    <cellStyle name="40% - Акцент5 2 2 5 4 3 7" xfId="47158"/>
    <cellStyle name="40% - Акцент5 2 2 5 4 4" xfId="47159"/>
    <cellStyle name="40% - Акцент5 2 2 5 4 4 2" xfId="47160"/>
    <cellStyle name="40% - Акцент5 2 2 5 4 5" xfId="47161"/>
    <cellStyle name="40% - Акцент5 2 2 5 4 6" xfId="47162"/>
    <cellStyle name="40% - Акцент5 2 2 5 4 7" xfId="47163"/>
    <cellStyle name="40% - Акцент5 2 2 5 4 8" xfId="47164"/>
    <cellStyle name="40% - Акцент5 2 2 5 4 9" xfId="47165"/>
    <cellStyle name="40% - Акцент5 2 2 5 5" xfId="47166"/>
    <cellStyle name="40% - Акцент5 2 2 5 5 2" xfId="47167"/>
    <cellStyle name="40% - Акцент5 2 2 5 5 2 2" xfId="47168"/>
    <cellStyle name="40% - Акцент5 2 2 5 5 2 2 2" xfId="47169"/>
    <cellStyle name="40% - Акцент5 2 2 5 5 2 3" xfId="47170"/>
    <cellStyle name="40% - Акцент5 2 2 5 5 2 4" xfId="47171"/>
    <cellStyle name="40% - Акцент5 2 2 5 5 2 5" xfId="47172"/>
    <cellStyle name="40% - Акцент5 2 2 5 5 2 6" xfId="47173"/>
    <cellStyle name="40% - Акцент5 2 2 5 5 2 7" xfId="47174"/>
    <cellStyle name="40% - Акцент5 2 2 5 5 3" xfId="47175"/>
    <cellStyle name="40% - Акцент5 2 2 5 5 3 2" xfId="47176"/>
    <cellStyle name="40% - Акцент5 2 2 5 5 4" xfId="47177"/>
    <cellStyle name="40% - Акцент5 2 2 5 5 5" xfId="47178"/>
    <cellStyle name="40% - Акцент5 2 2 5 5 6" xfId="47179"/>
    <cellStyle name="40% - Акцент5 2 2 5 5 7" xfId="47180"/>
    <cellStyle name="40% - Акцент5 2 2 5 5 8" xfId="47181"/>
    <cellStyle name="40% - Акцент5 2 2 5 5 9" xfId="47182"/>
    <cellStyle name="40% - Акцент5 2 2 5 6" xfId="47183"/>
    <cellStyle name="40% - Акцент5 2 2 5 6 2" xfId="47184"/>
    <cellStyle name="40% - Акцент5 2 2 5 6 2 2" xfId="47185"/>
    <cellStyle name="40% - Акцент5 2 2 5 6 2 2 2" xfId="47186"/>
    <cellStyle name="40% - Акцент5 2 2 5 6 2 3" xfId="47187"/>
    <cellStyle name="40% - Акцент5 2 2 5 6 2 4" xfId="47188"/>
    <cellStyle name="40% - Акцент5 2 2 5 6 2 5" xfId="47189"/>
    <cellStyle name="40% - Акцент5 2 2 5 6 2 6" xfId="47190"/>
    <cellStyle name="40% - Акцент5 2 2 5 6 2 7" xfId="47191"/>
    <cellStyle name="40% - Акцент5 2 2 5 6 3" xfId="47192"/>
    <cellStyle name="40% - Акцент5 2 2 5 6 3 2" xfId="47193"/>
    <cellStyle name="40% - Акцент5 2 2 5 6 4" xfId="47194"/>
    <cellStyle name="40% - Акцент5 2 2 5 6 5" xfId="47195"/>
    <cellStyle name="40% - Акцент5 2 2 5 6 6" xfId="47196"/>
    <cellStyle name="40% - Акцент5 2 2 5 6 7" xfId="47197"/>
    <cellStyle name="40% - Акцент5 2 2 5 6 8" xfId="47198"/>
    <cellStyle name="40% - Акцент5 2 2 5 6 9" xfId="47199"/>
    <cellStyle name="40% - Акцент5 2 2 5 7" xfId="47200"/>
    <cellStyle name="40% - Акцент5 2 2 5 7 2" xfId="47201"/>
    <cellStyle name="40% - Акцент5 2 2 5 7 2 2" xfId="47202"/>
    <cellStyle name="40% - Акцент5 2 2 5 7 3" xfId="47203"/>
    <cellStyle name="40% - Акцент5 2 2 5 7 4" xfId="47204"/>
    <cellStyle name="40% - Акцент5 2 2 5 7 5" xfId="47205"/>
    <cellStyle name="40% - Акцент5 2 2 5 7 6" xfId="47206"/>
    <cellStyle name="40% - Акцент5 2 2 5 7 7" xfId="47207"/>
    <cellStyle name="40% - Акцент5 2 2 5 8" xfId="47208"/>
    <cellStyle name="40% - Акцент5 2 2 5 8 2" xfId="47209"/>
    <cellStyle name="40% - Акцент5 2 2 5 9" xfId="47210"/>
    <cellStyle name="40% - Акцент5 2 2 6" xfId="47211"/>
    <cellStyle name="40% - Акцент5 2 2 6 10" xfId="47212"/>
    <cellStyle name="40% - Акцент5 2 2 6 11" xfId="47213"/>
    <cellStyle name="40% - Акцент5 2 2 6 12" xfId="47214"/>
    <cellStyle name="40% - Акцент5 2 2 6 13" xfId="47215"/>
    <cellStyle name="40% - Акцент5 2 2 6 2" xfId="47216"/>
    <cellStyle name="40% - Акцент5 2 2 6 2 10" xfId="47217"/>
    <cellStyle name="40% - Акцент5 2 2 6 2 2" xfId="47218"/>
    <cellStyle name="40% - Акцент5 2 2 6 2 2 2" xfId="47219"/>
    <cellStyle name="40% - Акцент5 2 2 6 2 2 2 2" xfId="47220"/>
    <cellStyle name="40% - Акцент5 2 2 6 2 2 2 2 2" xfId="47221"/>
    <cellStyle name="40% - Акцент5 2 2 6 2 2 2 3" xfId="47222"/>
    <cellStyle name="40% - Акцент5 2 2 6 2 2 2 4" xfId="47223"/>
    <cellStyle name="40% - Акцент5 2 2 6 2 2 2 5" xfId="47224"/>
    <cellStyle name="40% - Акцент5 2 2 6 2 2 2 6" xfId="47225"/>
    <cellStyle name="40% - Акцент5 2 2 6 2 2 2 7" xfId="47226"/>
    <cellStyle name="40% - Акцент5 2 2 6 2 2 3" xfId="47227"/>
    <cellStyle name="40% - Акцент5 2 2 6 2 2 3 2" xfId="47228"/>
    <cellStyle name="40% - Акцент5 2 2 6 2 2 4" xfId="47229"/>
    <cellStyle name="40% - Акцент5 2 2 6 2 2 5" xfId="47230"/>
    <cellStyle name="40% - Акцент5 2 2 6 2 2 6" xfId="47231"/>
    <cellStyle name="40% - Акцент5 2 2 6 2 2 7" xfId="47232"/>
    <cellStyle name="40% - Акцент5 2 2 6 2 2 8" xfId="47233"/>
    <cellStyle name="40% - Акцент5 2 2 6 2 2 9" xfId="47234"/>
    <cellStyle name="40% - Акцент5 2 2 6 2 3" xfId="47235"/>
    <cellStyle name="40% - Акцент5 2 2 6 2 3 2" xfId="47236"/>
    <cellStyle name="40% - Акцент5 2 2 6 2 3 2 2" xfId="47237"/>
    <cellStyle name="40% - Акцент5 2 2 6 2 3 3" xfId="47238"/>
    <cellStyle name="40% - Акцент5 2 2 6 2 3 4" xfId="47239"/>
    <cellStyle name="40% - Акцент5 2 2 6 2 3 5" xfId="47240"/>
    <cellStyle name="40% - Акцент5 2 2 6 2 3 6" xfId="47241"/>
    <cellStyle name="40% - Акцент5 2 2 6 2 3 7" xfId="47242"/>
    <cellStyle name="40% - Акцент5 2 2 6 2 4" xfId="47243"/>
    <cellStyle name="40% - Акцент5 2 2 6 2 4 2" xfId="47244"/>
    <cellStyle name="40% - Акцент5 2 2 6 2 5" xfId="47245"/>
    <cellStyle name="40% - Акцент5 2 2 6 2 6" xfId="47246"/>
    <cellStyle name="40% - Акцент5 2 2 6 2 7" xfId="47247"/>
    <cellStyle name="40% - Акцент5 2 2 6 2 8" xfId="47248"/>
    <cellStyle name="40% - Акцент5 2 2 6 2 9" xfId="47249"/>
    <cellStyle name="40% - Акцент5 2 2 6 3" xfId="47250"/>
    <cellStyle name="40% - Акцент5 2 2 6 3 10" xfId="47251"/>
    <cellStyle name="40% - Акцент5 2 2 6 3 2" xfId="47252"/>
    <cellStyle name="40% - Акцент5 2 2 6 3 2 2" xfId="47253"/>
    <cellStyle name="40% - Акцент5 2 2 6 3 2 2 2" xfId="47254"/>
    <cellStyle name="40% - Акцент5 2 2 6 3 2 2 2 2" xfId="47255"/>
    <cellStyle name="40% - Акцент5 2 2 6 3 2 2 3" xfId="47256"/>
    <cellStyle name="40% - Акцент5 2 2 6 3 2 2 4" xfId="47257"/>
    <cellStyle name="40% - Акцент5 2 2 6 3 2 2 5" xfId="47258"/>
    <cellStyle name="40% - Акцент5 2 2 6 3 2 2 6" xfId="47259"/>
    <cellStyle name="40% - Акцент5 2 2 6 3 2 2 7" xfId="47260"/>
    <cellStyle name="40% - Акцент5 2 2 6 3 2 3" xfId="47261"/>
    <cellStyle name="40% - Акцент5 2 2 6 3 2 3 2" xfId="47262"/>
    <cellStyle name="40% - Акцент5 2 2 6 3 2 4" xfId="47263"/>
    <cellStyle name="40% - Акцент5 2 2 6 3 2 5" xfId="47264"/>
    <cellStyle name="40% - Акцент5 2 2 6 3 2 6" xfId="47265"/>
    <cellStyle name="40% - Акцент5 2 2 6 3 2 7" xfId="47266"/>
    <cellStyle name="40% - Акцент5 2 2 6 3 2 8" xfId="47267"/>
    <cellStyle name="40% - Акцент5 2 2 6 3 2 9" xfId="47268"/>
    <cellStyle name="40% - Акцент5 2 2 6 3 3" xfId="47269"/>
    <cellStyle name="40% - Акцент5 2 2 6 3 3 2" xfId="47270"/>
    <cellStyle name="40% - Акцент5 2 2 6 3 3 2 2" xfId="47271"/>
    <cellStyle name="40% - Акцент5 2 2 6 3 3 3" xfId="47272"/>
    <cellStyle name="40% - Акцент5 2 2 6 3 3 4" xfId="47273"/>
    <cellStyle name="40% - Акцент5 2 2 6 3 3 5" xfId="47274"/>
    <cellStyle name="40% - Акцент5 2 2 6 3 3 6" xfId="47275"/>
    <cellStyle name="40% - Акцент5 2 2 6 3 3 7" xfId="47276"/>
    <cellStyle name="40% - Акцент5 2 2 6 3 4" xfId="47277"/>
    <cellStyle name="40% - Акцент5 2 2 6 3 4 2" xfId="47278"/>
    <cellStyle name="40% - Акцент5 2 2 6 3 5" xfId="47279"/>
    <cellStyle name="40% - Акцент5 2 2 6 3 6" xfId="47280"/>
    <cellStyle name="40% - Акцент5 2 2 6 3 7" xfId="47281"/>
    <cellStyle name="40% - Акцент5 2 2 6 3 8" xfId="47282"/>
    <cellStyle name="40% - Акцент5 2 2 6 3 9" xfId="47283"/>
    <cellStyle name="40% - Акцент5 2 2 6 4" xfId="47284"/>
    <cellStyle name="40% - Акцент5 2 2 6 4 2" xfId="47285"/>
    <cellStyle name="40% - Акцент5 2 2 6 4 2 2" xfId="47286"/>
    <cellStyle name="40% - Акцент5 2 2 6 4 2 2 2" xfId="47287"/>
    <cellStyle name="40% - Акцент5 2 2 6 4 2 3" xfId="47288"/>
    <cellStyle name="40% - Акцент5 2 2 6 4 2 4" xfId="47289"/>
    <cellStyle name="40% - Акцент5 2 2 6 4 2 5" xfId="47290"/>
    <cellStyle name="40% - Акцент5 2 2 6 4 2 6" xfId="47291"/>
    <cellStyle name="40% - Акцент5 2 2 6 4 2 7" xfId="47292"/>
    <cellStyle name="40% - Акцент5 2 2 6 4 3" xfId="47293"/>
    <cellStyle name="40% - Акцент5 2 2 6 4 3 2" xfId="47294"/>
    <cellStyle name="40% - Акцент5 2 2 6 4 4" xfId="47295"/>
    <cellStyle name="40% - Акцент5 2 2 6 4 5" xfId="47296"/>
    <cellStyle name="40% - Акцент5 2 2 6 4 6" xfId="47297"/>
    <cellStyle name="40% - Акцент5 2 2 6 4 7" xfId="47298"/>
    <cellStyle name="40% - Акцент5 2 2 6 4 8" xfId="47299"/>
    <cellStyle name="40% - Акцент5 2 2 6 4 9" xfId="47300"/>
    <cellStyle name="40% - Акцент5 2 2 6 5" xfId="47301"/>
    <cellStyle name="40% - Акцент5 2 2 6 5 2" xfId="47302"/>
    <cellStyle name="40% - Акцент5 2 2 6 5 2 2" xfId="47303"/>
    <cellStyle name="40% - Акцент5 2 2 6 5 2 2 2" xfId="47304"/>
    <cellStyle name="40% - Акцент5 2 2 6 5 2 3" xfId="47305"/>
    <cellStyle name="40% - Акцент5 2 2 6 5 2 4" xfId="47306"/>
    <cellStyle name="40% - Акцент5 2 2 6 5 2 5" xfId="47307"/>
    <cellStyle name="40% - Акцент5 2 2 6 5 2 6" xfId="47308"/>
    <cellStyle name="40% - Акцент5 2 2 6 5 2 7" xfId="47309"/>
    <cellStyle name="40% - Акцент5 2 2 6 5 3" xfId="47310"/>
    <cellStyle name="40% - Акцент5 2 2 6 5 3 2" xfId="47311"/>
    <cellStyle name="40% - Акцент5 2 2 6 5 4" xfId="47312"/>
    <cellStyle name="40% - Акцент5 2 2 6 5 5" xfId="47313"/>
    <cellStyle name="40% - Акцент5 2 2 6 5 6" xfId="47314"/>
    <cellStyle name="40% - Акцент5 2 2 6 5 7" xfId="47315"/>
    <cellStyle name="40% - Акцент5 2 2 6 5 8" xfId="47316"/>
    <cellStyle name="40% - Акцент5 2 2 6 5 9" xfId="47317"/>
    <cellStyle name="40% - Акцент5 2 2 6 6" xfId="47318"/>
    <cellStyle name="40% - Акцент5 2 2 6 6 2" xfId="47319"/>
    <cellStyle name="40% - Акцент5 2 2 6 6 2 2" xfId="47320"/>
    <cellStyle name="40% - Акцент5 2 2 6 6 3" xfId="47321"/>
    <cellStyle name="40% - Акцент5 2 2 6 6 4" xfId="47322"/>
    <cellStyle name="40% - Акцент5 2 2 6 6 5" xfId="47323"/>
    <cellStyle name="40% - Акцент5 2 2 6 6 6" xfId="47324"/>
    <cellStyle name="40% - Акцент5 2 2 6 6 7" xfId="47325"/>
    <cellStyle name="40% - Акцент5 2 2 6 7" xfId="47326"/>
    <cellStyle name="40% - Акцент5 2 2 6 7 2" xfId="47327"/>
    <cellStyle name="40% - Акцент5 2 2 6 8" xfId="47328"/>
    <cellStyle name="40% - Акцент5 2 2 6 9" xfId="47329"/>
    <cellStyle name="40% - Акцент5 2 2 7" xfId="47330"/>
    <cellStyle name="40% - Акцент5 2 2 7 10" xfId="47331"/>
    <cellStyle name="40% - Акцент5 2 2 7 11" xfId="47332"/>
    <cellStyle name="40% - Акцент5 2 2 7 12" xfId="47333"/>
    <cellStyle name="40% - Акцент5 2 2 7 13" xfId="47334"/>
    <cellStyle name="40% - Акцент5 2 2 7 2" xfId="47335"/>
    <cellStyle name="40% - Акцент5 2 2 7 2 10" xfId="47336"/>
    <cellStyle name="40% - Акцент5 2 2 7 2 2" xfId="47337"/>
    <cellStyle name="40% - Акцент5 2 2 7 2 2 2" xfId="47338"/>
    <cellStyle name="40% - Акцент5 2 2 7 2 2 2 2" xfId="47339"/>
    <cellStyle name="40% - Акцент5 2 2 7 2 2 2 2 2" xfId="47340"/>
    <cellStyle name="40% - Акцент5 2 2 7 2 2 2 3" xfId="47341"/>
    <cellStyle name="40% - Акцент5 2 2 7 2 2 2 4" xfId="47342"/>
    <cellStyle name="40% - Акцент5 2 2 7 2 2 2 5" xfId="47343"/>
    <cellStyle name="40% - Акцент5 2 2 7 2 2 2 6" xfId="47344"/>
    <cellStyle name="40% - Акцент5 2 2 7 2 2 2 7" xfId="47345"/>
    <cellStyle name="40% - Акцент5 2 2 7 2 2 3" xfId="47346"/>
    <cellStyle name="40% - Акцент5 2 2 7 2 2 3 2" xfId="47347"/>
    <cellStyle name="40% - Акцент5 2 2 7 2 2 4" xfId="47348"/>
    <cellStyle name="40% - Акцент5 2 2 7 2 2 5" xfId="47349"/>
    <cellStyle name="40% - Акцент5 2 2 7 2 2 6" xfId="47350"/>
    <cellStyle name="40% - Акцент5 2 2 7 2 2 7" xfId="47351"/>
    <cellStyle name="40% - Акцент5 2 2 7 2 2 8" xfId="47352"/>
    <cellStyle name="40% - Акцент5 2 2 7 2 2 9" xfId="47353"/>
    <cellStyle name="40% - Акцент5 2 2 7 2 3" xfId="47354"/>
    <cellStyle name="40% - Акцент5 2 2 7 2 3 2" xfId="47355"/>
    <cellStyle name="40% - Акцент5 2 2 7 2 3 2 2" xfId="47356"/>
    <cellStyle name="40% - Акцент5 2 2 7 2 3 3" xfId="47357"/>
    <cellStyle name="40% - Акцент5 2 2 7 2 3 4" xfId="47358"/>
    <cellStyle name="40% - Акцент5 2 2 7 2 3 5" xfId="47359"/>
    <cellStyle name="40% - Акцент5 2 2 7 2 3 6" xfId="47360"/>
    <cellStyle name="40% - Акцент5 2 2 7 2 3 7" xfId="47361"/>
    <cellStyle name="40% - Акцент5 2 2 7 2 4" xfId="47362"/>
    <cellStyle name="40% - Акцент5 2 2 7 2 4 2" xfId="47363"/>
    <cellStyle name="40% - Акцент5 2 2 7 2 5" xfId="47364"/>
    <cellStyle name="40% - Акцент5 2 2 7 2 6" xfId="47365"/>
    <cellStyle name="40% - Акцент5 2 2 7 2 7" xfId="47366"/>
    <cellStyle name="40% - Акцент5 2 2 7 2 8" xfId="47367"/>
    <cellStyle name="40% - Акцент5 2 2 7 2 9" xfId="47368"/>
    <cellStyle name="40% - Акцент5 2 2 7 3" xfId="47369"/>
    <cellStyle name="40% - Акцент5 2 2 7 3 10" xfId="47370"/>
    <cellStyle name="40% - Акцент5 2 2 7 3 2" xfId="47371"/>
    <cellStyle name="40% - Акцент5 2 2 7 3 2 2" xfId="47372"/>
    <cellStyle name="40% - Акцент5 2 2 7 3 2 2 2" xfId="47373"/>
    <cellStyle name="40% - Акцент5 2 2 7 3 2 2 2 2" xfId="47374"/>
    <cellStyle name="40% - Акцент5 2 2 7 3 2 2 3" xfId="47375"/>
    <cellStyle name="40% - Акцент5 2 2 7 3 2 2 4" xfId="47376"/>
    <cellStyle name="40% - Акцент5 2 2 7 3 2 2 5" xfId="47377"/>
    <cellStyle name="40% - Акцент5 2 2 7 3 2 2 6" xfId="47378"/>
    <cellStyle name="40% - Акцент5 2 2 7 3 2 2 7" xfId="47379"/>
    <cellStyle name="40% - Акцент5 2 2 7 3 2 3" xfId="47380"/>
    <cellStyle name="40% - Акцент5 2 2 7 3 2 3 2" xfId="47381"/>
    <cellStyle name="40% - Акцент5 2 2 7 3 2 4" xfId="47382"/>
    <cellStyle name="40% - Акцент5 2 2 7 3 2 5" xfId="47383"/>
    <cellStyle name="40% - Акцент5 2 2 7 3 2 6" xfId="47384"/>
    <cellStyle name="40% - Акцент5 2 2 7 3 2 7" xfId="47385"/>
    <cellStyle name="40% - Акцент5 2 2 7 3 2 8" xfId="47386"/>
    <cellStyle name="40% - Акцент5 2 2 7 3 2 9" xfId="47387"/>
    <cellStyle name="40% - Акцент5 2 2 7 3 3" xfId="47388"/>
    <cellStyle name="40% - Акцент5 2 2 7 3 3 2" xfId="47389"/>
    <cellStyle name="40% - Акцент5 2 2 7 3 3 2 2" xfId="47390"/>
    <cellStyle name="40% - Акцент5 2 2 7 3 3 3" xfId="47391"/>
    <cellStyle name="40% - Акцент5 2 2 7 3 3 4" xfId="47392"/>
    <cellStyle name="40% - Акцент5 2 2 7 3 3 5" xfId="47393"/>
    <cellStyle name="40% - Акцент5 2 2 7 3 3 6" xfId="47394"/>
    <cellStyle name="40% - Акцент5 2 2 7 3 3 7" xfId="47395"/>
    <cellStyle name="40% - Акцент5 2 2 7 3 4" xfId="47396"/>
    <cellStyle name="40% - Акцент5 2 2 7 3 4 2" xfId="47397"/>
    <cellStyle name="40% - Акцент5 2 2 7 3 5" xfId="47398"/>
    <cellStyle name="40% - Акцент5 2 2 7 3 6" xfId="47399"/>
    <cellStyle name="40% - Акцент5 2 2 7 3 7" xfId="47400"/>
    <cellStyle name="40% - Акцент5 2 2 7 3 8" xfId="47401"/>
    <cellStyle name="40% - Акцент5 2 2 7 3 9" xfId="47402"/>
    <cellStyle name="40% - Акцент5 2 2 7 4" xfId="47403"/>
    <cellStyle name="40% - Акцент5 2 2 7 4 2" xfId="47404"/>
    <cellStyle name="40% - Акцент5 2 2 7 4 2 2" xfId="47405"/>
    <cellStyle name="40% - Акцент5 2 2 7 4 2 2 2" xfId="47406"/>
    <cellStyle name="40% - Акцент5 2 2 7 4 2 3" xfId="47407"/>
    <cellStyle name="40% - Акцент5 2 2 7 4 2 4" xfId="47408"/>
    <cellStyle name="40% - Акцент5 2 2 7 4 2 5" xfId="47409"/>
    <cellStyle name="40% - Акцент5 2 2 7 4 2 6" xfId="47410"/>
    <cellStyle name="40% - Акцент5 2 2 7 4 2 7" xfId="47411"/>
    <cellStyle name="40% - Акцент5 2 2 7 4 3" xfId="47412"/>
    <cellStyle name="40% - Акцент5 2 2 7 4 3 2" xfId="47413"/>
    <cellStyle name="40% - Акцент5 2 2 7 4 4" xfId="47414"/>
    <cellStyle name="40% - Акцент5 2 2 7 4 5" xfId="47415"/>
    <cellStyle name="40% - Акцент5 2 2 7 4 6" xfId="47416"/>
    <cellStyle name="40% - Акцент5 2 2 7 4 7" xfId="47417"/>
    <cellStyle name="40% - Акцент5 2 2 7 4 8" xfId="47418"/>
    <cellStyle name="40% - Акцент5 2 2 7 4 9" xfId="47419"/>
    <cellStyle name="40% - Акцент5 2 2 7 5" xfId="47420"/>
    <cellStyle name="40% - Акцент5 2 2 7 5 2" xfId="47421"/>
    <cellStyle name="40% - Акцент5 2 2 7 5 2 2" xfId="47422"/>
    <cellStyle name="40% - Акцент5 2 2 7 5 2 2 2" xfId="47423"/>
    <cellStyle name="40% - Акцент5 2 2 7 5 2 3" xfId="47424"/>
    <cellStyle name="40% - Акцент5 2 2 7 5 2 4" xfId="47425"/>
    <cellStyle name="40% - Акцент5 2 2 7 5 2 5" xfId="47426"/>
    <cellStyle name="40% - Акцент5 2 2 7 5 2 6" xfId="47427"/>
    <cellStyle name="40% - Акцент5 2 2 7 5 2 7" xfId="47428"/>
    <cellStyle name="40% - Акцент5 2 2 7 5 3" xfId="47429"/>
    <cellStyle name="40% - Акцент5 2 2 7 5 3 2" xfId="47430"/>
    <cellStyle name="40% - Акцент5 2 2 7 5 4" xfId="47431"/>
    <cellStyle name="40% - Акцент5 2 2 7 5 5" xfId="47432"/>
    <cellStyle name="40% - Акцент5 2 2 7 5 6" xfId="47433"/>
    <cellStyle name="40% - Акцент5 2 2 7 5 7" xfId="47434"/>
    <cellStyle name="40% - Акцент5 2 2 7 5 8" xfId="47435"/>
    <cellStyle name="40% - Акцент5 2 2 7 5 9" xfId="47436"/>
    <cellStyle name="40% - Акцент5 2 2 7 6" xfId="47437"/>
    <cellStyle name="40% - Акцент5 2 2 7 6 2" xfId="47438"/>
    <cellStyle name="40% - Акцент5 2 2 7 6 2 2" xfId="47439"/>
    <cellStyle name="40% - Акцент5 2 2 7 6 3" xfId="47440"/>
    <cellStyle name="40% - Акцент5 2 2 7 6 4" xfId="47441"/>
    <cellStyle name="40% - Акцент5 2 2 7 6 5" xfId="47442"/>
    <cellStyle name="40% - Акцент5 2 2 7 6 6" xfId="47443"/>
    <cellStyle name="40% - Акцент5 2 2 7 6 7" xfId="47444"/>
    <cellStyle name="40% - Акцент5 2 2 7 7" xfId="47445"/>
    <cellStyle name="40% - Акцент5 2 2 7 7 2" xfId="47446"/>
    <cellStyle name="40% - Акцент5 2 2 7 8" xfId="47447"/>
    <cellStyle name="40% - Акцент5 2 2 7 9" xfId="47448"/>
    <cellStyle name="40% - Акцент5 2 2 8" xfId="47449"/>
    <cellStyle name="40% - Акцент5 2 2 8 10" xfId="47450"/>
    <cellStyle name="40% - Акцент5 2 2 8 2" xfId="47451"/>
    <cellStyle name="40% - Акцент5 2 2 8 2 2" xfId="47452"/>
    <cellStyle name="40% - Акцент5 2 2 8 2 2 2" xfId="47453"/>
    <cellStyle name="40% - Акцент5 2 2 8 2 2 2 2" xfId="47454"/>
    <cellStyle name="40% - Акцент5 2 2 8 2 2 3" xfId="47455"/>
    <cellStyle name="40% - Акцент5 2 2 8 2 2 4" xfId="47456"/>
    <cellStyle name="40% - Акцент5 2 2 8 2 2 5" xfId="47457"/>
    <cellStyle name="40% - Акцент5 2 2 8 2 2 6" xfId="47458"/>
    <cellStyle name="40% - Акцент5 2 2 8 2 2 7" xfId="47459"/>
    <cellStyle name="40% - Акцент5 2 2 8 2 3" xfId="47460"/>
    <cellStyle name="40% - Акцент5 2 2 8 2 3 2" xfId="47461"/>
    <cellStyle name="40% - Акцент5 2 2 8 2 4" xfId="47462"/>
    <cellStyle name="40% - Акцент5 2 2 8 2 5" xfId="47463"/>
    <cellStyle name="40% - Акцент5 2 2 8 2 6" xfId="47464"/>
    <cellStyle name="40% - Акцент5 2 2 8 2 7" xfId="47465"/>
    <cellStyle name="40% - Акцент5 2 2 8 2 8" xfId="47466"/>
    <cellStyle name="40% - Акцент5 2 2 8 2 9" xfId="47467"/>
    <cellStyle name="40% - Акцент5 2 2 8 3" xfId="47468"/>
    <cellStyle name="40% - Акцент5 2 2 8 3 2" xfId="47469"/>
    <cellStyle name="40% - Акцент5 2 2 8 3 2 2" xfId="47470"/>
    <cellStyle name="40% - Акцент5 2 2 8 3 3" xfId="47471"/>
    <cellStyle name="40% - Акцент5 2 2 8 3 4" xfId="47472"/>
    <cellStyle name="40% - Акцент5 2 2 8 3 5" xfId="47473"/>
    <cellStyle name="40% - Акцент5 2 2 8 3 6" xfId="47474"/>
    <cellStyle name="40% - Акцент5 2 2 8 3 7" xfId="47475"/>
    <cellStyle name="40% - Акцент5 2 2 8 4" xfId="47476"/>
    <cellStyle name="40% - Акцент5 2 2 8 4 2" xfId="47477"/>
    <cellStyle name="40% - Акцент5 2 2 8 5" xfId="47478"/>
    <cellStyle name="40% - Акцент5 2 2 8 6" xfId="47479"/>
    <cellStyle name="40% - Акцент5 2 2 8 7" xfId="47480"/>
    <cellStyle name="40% - Акцент5 2 2 8 8" xfId="47481"/>
    <cellStyle name="40% - Акцент5 2 2 8 9" xfId="47482"/>
    <cellStyle name="40% - Акцент5 2 2 9" xfId="47483"/>
    <cellStyle name="40% - Акцент5 2 2 9 10" xfId="47484"/>
    <cellStyle name="40% - Акцент5 2 2 9 2" xfId="47485"/>
    <cellStyle name="40% - Акцент5 2 2 9 2 2" xfId="47486"/>
    <cellStyle name="40% - Акцент5 2 2 9 2 2 2" xfId="47487"/>
    <cellStyle name="40% - Акцент5 2 2 9 2 2 2 2" xfId="47488"/>
    <cellStyle name="40% - Акцент5 2 2 9 2 2 3" xfId="47489"/>
    <cellStyle name="40% - Акцент5 2 2 9 2 2 4" xfId="47490"/>
    <cellStyle name="40% - Акцент5 2 2 9 2 2 5" xfId="47491"/>
    <cellStyle name="40% - Акцент5 2 2 9 2 2 6" xfId="47492"/>
    <cellStyle name="40% - Акцент5 2 2 9 2 2 7" xfId="47493"/>
    <cellStyle name="40% - Акцент5 2 2 9 2 3" xfId="47494"/>
    <cellStyle name="40% - Акцент5 2 2 9 2 3 2" xfId="47495"/>
    <cellStyle name="40% - Акцент5 2 2 9 2 4" xfId="47496"/>
    <cellStyle name="40% - Акцент5 2 2 9 2 5" xfId="47497"/>
    <cellStyle name="40% - Акцент5 2 2 9 2 6" xfId="47498"/>
    <cellStyle name="40% - Акцент5 2 2 9 2 7" xfId="47499"/>
    <cellStyle name="40% - Акцент5 2 2 9 2 8" xfId="47500"/>
    <cellStyle name="40% - Акцент5 2 2 9 2 9" xfId="47501"/>
    <cellStyle name="40% - Акцент5 2 2 9 3" xfId="47502"/>
    <cellStyle name="40% - Акцент5 2 2 9 3 2" xfId="47503"/>
    <cellStyle name="40% - Акцент5 2 2 9 3 2 2" xfId="47504"/>
    <cellStyle name="40% - Акцент5 2 2 9 3 3" xfId="47505"/>
    <cellStyle name="40% - Акцент5 2 2 9 3 4" xfId="47506"/>
    <cellStyle name="40% - Акцент5 2 2 9 3 5" xfId="47507"/>
    <cellStyle name="40% - Акцент5 2 2 9 3 6" xfId="47508"/>
    <cellStyle name="40% - Акцент5 2 2 9 3 7" xfId="47509"/>
    <cellStyle name="40% - Акцент5 2 2 9 4" xfId="47510"/>
    <cellStyle name="40% - Акцент5 2 2 9 4 2" xfId="47511"/>
    <cellStyle name="40% - Акцент5 2 2 9 5" xfId="47512"/>
    <cellStyle name="40% - Акцент5 2 2 9 6" xfId="47513"/>
    <cellStyle name="40% - Акцент5 2 2 9 7" xfId="47514"/>
    <cellStyle name="40% - Акцент5 2 2 9 8" xfId="47515"/>
    <cellStyle name="40% - Акцент5 2 2 9 9" xfId="47516"/>
    <cellStyle name="40% - Акцент5 2 20" xfId="47517"/>
    <cellStyle name="40% - Акцент5 2 21" xfId="47518"/>
    <cellStyle name="40% - Акцент5 2 22" xfId="47519"/>
    <cellStyle name="40% - Акцент5 2 23" xfId="47520"/>
    <cellStyle name="40% - Акцент5 2 3" xfId="47521"/>
    <cellStyle name="40% - Акцент5 2 3 10" xfId="47522"/>
    <cellStyle name="40% - Акцент5 2 3 10 2" xfId="47523"/>
    <cellStyle name="40% - Акцент5 2 3 10 2 2" xfId="47524"/>
    <cellStyle name="40% - Акцент5 2 3 10 2 2 2" xfId="47525"/>
    <cellStyle name="40% - Акцент5 2 3 10 2 3" xfId="47526"/>
    <cellStyle name="40% - Акцент5 2 3 10 2 4" xfId="47527"/>
    <cellStyle name="40% - Акцент5 2 3 10 2 5" xfId="47528"/>
    <cellStyle name="40% - Акцент5 2 3 10 2 6" xfId="47529"/>
    <cellStyle name="40% - Акцент5 2 3 10 2 7" xfId="47530"/>
    <cellStyle name="40% - Акцент5 2 3 10 3" xfId="47531"/>
    <cellStyle name="40% - Акцент5 2 3 10 3 2" xfId="47532"/>
    <cellStyle name="40% - Акцент5 2 3 10 4" xfId="47533"/>
    <cellStyle name="40% - Акцент5 2 3 10 5" xfId="47534"/>
    <cellStyle name="40% - Акцент5 2 3 10 6" xfId="47535"/>
    <cellStyle name="40% - Акцент5 2 3 10 7" xfId="47536"/>
    <cellStyle name="40% - Акцент5 2 3 10 8" xfId="47537"/>
    <cellStyle name="40% - Акцент5 2 3 10 9" xfId="47538"/>
    <cellStyle name="40% - Акцент5 2 3 11" xfId="47539"/>
    <cellStyle name="40% - Акцент5 2 3 11 2" xfId="47540"/>
    <cellStyle name="40% - Акцент5 2 3 11 2 2" xfId="47541"/>
    <cellStyle name="40% - Акцент5 2 3 11 2 3" xfId="47542"/>
    <cellStyle name="40% - Акцент5 2 3 11 3" xfId="47543"/>
    <cellStyle name="40% - Акцент5 2 3 11 4" xfId="47544"/>
    <cellStyle name="40% - Акцент5 2 3 11 5" xfId="47545"/>
    <cellStyle name="40% - Акцент5 2 3 11 6" xfId="47546"/>
    <cellStyle name="40% - Акцент5 2 3 11 7" xfId="47547"/>
    <cellStyle name="40% - Акцент5 2 3 12" xfId="47548"/>
    <cellStyle name="40% - Акцент5 2 3 12 2" xfId="47549"/>
    <cellStyle name="40% - Акцент5 2 3 12 2 2" xfId="47550"/>
    <cellStyle name="40% - Акцент5 2 3 12 2 3" xfId="47551"/>
    <cellStyle name="40% - Акцент5 2 3 12 3" xfId="47552"/>
    <cellStyle name="40% - Акцент5 2 3 12 4" xfId="47553"/>
    <cellStyle name="40% - Акцент5 2 3 12 5" xfId="47554"/>
    <cellStyle name="40% - Акцент5 2 3 12 6" xfId="47555"/>
    <cellStyle name="40% - Акцент5 2 3 12 7" xfId="47556"/>
    <cellStyle name="40% - Акцент5 2 3 13" xfId="47557"/>
    <cellStyle name="40% - Акцент5 2 3 13 2" xfId="47558"/>
    <cellStyle name="40% - Акцент5 2 3 13 3" xfId="47559"/>
    <cellStyle name="40% - Акцент5 2 3 14" xfId="47560"/>
    <cellStyle name="40% - Акцент5 2 3 15" xfId="47561"/>
    <cellStyle name="40% - Акцент5 2 3 16" xfId="47562"/>
    <cellStyle name="40% - Акцент5 2 3 17" xfId="47563"/>
    <cellStyle name="40% - Акцент5 2 3 18" xfId="47564"/>
    <cellStyle name="40% - Акцент5 2 3 19" xfId="47565"/>
    <cellStyle name="40% - Акцент5 2 3 2" xfId="47566"/>
    <cellStyle name="40% - Акцент5 2 3 2 10" xfId="47567"/>
    <cellStyle name="40% - Акцент5 2 3 2 11" xfId="47568"/>
    <cellStyle name="40% - Акцент5 2 3 2 12" xfId="47569"/>
    <cellStyle name="40% - Акцент5 2 3 2 13" xfId="47570"/>
    <cellStyle name="40% - Акцент5 2 3 2 14" xfId="47571"/>
    <cellStyle name="40% - Акцент5 2 3 2 15" xfId="47572"/>
    <cellStyle name="40% - Акцент5 2 3 2 2" xfId="47573"/>
    <cellStyle name="40% - Акцент5 2 3 2 2 10" xfId="47574"/>
    <cellStyle name="40% - Акцент5 2 3 2 2 2" xfId="47575"/>
    <cellStyle name="40% - Акцент5 2 3 2 2 2 2" xfId="47576"/>
    <cellStyle name="40% - Акцент5 2 3 2 2 2 2 2" xfId="47577"/>
    <cellStyle name="40% - Акцент5 2 3 2 2 2 2 2 2" xfId="47578"/>
    <cellStyle name="40% - Акцент5 2 3 2 2 2 2 3" xfId="47579"/>
    <cellStyle name="40% - Акцент5 2 3 2 2 2 2 4" xfId="47580"/>
    <cellStyle name="40% - Акцент5 2 3 2 2 2 2 5" xfId="47581"/>
    <cellStyle name="40% - Акцент5 2 3 2 2 2 2 6" xfId="47582"/>
    <cellStyle name="40% - Акцент5 2 3 2 2 2 2 7" xfId="47583"/>
    <cellStyle name="40% - Акцент5 2 3 2 2 2 3" xfId="47584"/>
    <cellStyle name="40% - Акцент5 2 3 2 2 2 3 2" xfId="47585"/>
    <cellStyle name="40% - Акцент5 2 3 2 2 2 4" xfId="47586"/>
    <cellStyle name="40% - Акцент5 2 3 2 2 2 5" xfId="47587"/>
    <cellStyle name="40% - Акцент5 2 3 2 2 2 6" xfId="47588"/>
    <cellStyle name="40% - Акцент5 2 3 2 2 2 7" xfId="47589"/>
    <cellStyle name="40% - Акцент5 2 3 2 2 2 8" xfId="47590"/>
    <cellStyle name="40% - Акцент5 2 3 2 2 2 9" xfId="47591"/>
    <cellStyle name="40% - Акцент5 2 3 2 2 3" xfId="47592"/>
    <cellStyle name="40% - Акцент5 2 3 2 2 3 2" xfId="47593"/>
    <cellStyle name="40% - Акцент5 2 3 2 2 3 2 2" xfId="47594"/>
    <cellStyle name="40% - Акцент5 2 3 2 2 3 3" xfId="47595"/>
    <cellStyle name="40% - Акцент5 2 3 2 2 3 4" xfId="47596"/>
    <cellStyle name="40% - Акцент5 2 3 2 2 3 5" xfId="47597"/>
    <cellStyle name="40% - Акцент5 2 3 2 2 3 6" xfId="47598"/>
    <cellStyle name="40% - Акцент5 2 3 2 2 3 7" xfId="47599"/>
    <cellStyle name="40% - Акцент5 2 3 2 2 4" xfId="47600"/>
    <cellStyle name="40% - Акцент5 2 3 2 2 4 2" xfId="47601"/>
    <cellStyle name="40% - Акцент5 2 3 2 2 5" xfId="47602"/>
    <cellStyle name="40% - Акцент5 2 3 2 2 6" xfId="47603"/>
    <cellStyle name="40% - Акцент5 2 3 2 2 7" xfId="47604"/>
    <cellStyle name="40% - Акцент5 2 3 2 2 8" xfId="47605"/>
    <cellStyle name="40% - Акцент5 2 3 2 2 9" xfId="47606"/>
    <cellStyle name="40% - Акцент5 2 3 2 3" xfId="47607"/>
    <cellStyle name="40% - Акцент5 2 3 2 3 10" xfId="47608"/>
    <cellStyle name="40% - Акцент5 2 3 2 3 2" xfId="47609"/>
    <cellStyle name="40% - Акцент5 2 3 2 3 2 2" xfId="47610"/>
    <cellStyle name="40% - Акцент5 2 3 2 3 2 2 2" xfId="47611"/>
    <cellStyle name="40% - Акцент5 2 3 2 3 2 2 2 2" xfId="47612"/>
    <cellStyle name="40% - Акцент5 2 3 2 3 2 2 3" xfId="47613"/>
    <cellStyle name="40% - Акцент5 2 3 2 3 2 2 4" xfId="47614"/>
    <cellStyle name="40% - Акцент5 2 3 2 3 2 2 5" xfId="47615"/>
    <cellStyle name="40% - Акцент5 2 3 2 3 2 2 6" xfId="47616"/>
    <cellStyle name="40% - Акцент5 2 3 2 3 2 2 7" xfId="47617"/>
    <cellStyle name="40% - Акцент5 2 3 2 3 2 3" xfId="47618"/>
    <cellStyle name="40% - Акцент5 2 3 2 3 2 3 2" xfId="47619"/>
    <cellStyle name="40% - Акцент5 2 3 2 3 2 4" xfId="47620"/>
    <cellStyle name="40% - Акцент5 2 3 2 3 2 5" xfId="47621"/>
    <cellStyle name="40% - Акцент5 2 3 2 3 2 6" xfId="47622"/>
    <cellStyle name="40% - Акцент5 2 3 2 3 2 7" xfId="47623"/>
    <cellStyle name="40% - Акцент5 2 3 2 3 2 8" xfId="47624"/>
    <cellStyle name="40% - Акцент5 2 3 2 3 2 9" xfId="47625"/>
    <cellStyle name="40% - Акцент5 2 3 2 3 3" xfId="47626"/>
    <cellStyle name="40% - Акцент5 2 3 2 3 3 2" xfId="47627"/>
    <cellStyle name="40% - Акцент5 2 3 2 3 3 2 2" xfId="47628"/>
    <cellStyle name="40% - Акцент5 2 3 2 3 3 3" xfId="47629"/>
    <cellStyle name="40% - Акцент5 2 3 2 3 3 4" xfId="47630"/>
    <cellStyle name="40% - Акцент5 2 3 2 3 3 5" xfId="47631"/>
    <cellStyle name="40% - Акцент5 2 3 2 3 3 6" xfId="47632"/>
    <cellStyle name="40% - Акцент5 2 3 2 3 3 7" xfId="47633"/>
    <cellStyle name="40% - Акцент5 2 3 2 3 4" xfId="47634"/>
    <cellStyle name="40% - Акцент5 2 3 2 3 4 2" xfId="47635"/>
    <cellStyle name="40% - Акцент5 2 3 2 3 5" xfId="47636"/>
    <cellStyle name="40% - Акцент5 2 3 2 3 6" xfId="47637"/>
    <cellStyle name="40% - Акцент5 2 3 2 3 7" xfId="47638"/>
    <cellStyle name="40% - Акцент5 2 3 2 3 8" xfId="47639"/>
    <cellStyle name="40% - Акцент5 2 3 2 3 9" xfId="47640"/>
    <cellStyle name="40% - Акцент5 2 3 2 4" xfId="47641"/>
    <cellStyle name="40% - Акцент5 2 3 2 4 10" xfId="47642"/>
    <cellStyle name="40% - Акцент5 2 3 2 4 2" xfId="47643"/>
    <cellStyle name="40% - Акцент5 2 3 2 4 2 2" xfId="47644"/>
    <cellStyle name="40% - Акцент5 2 3 2 4 2 2 2" xfId="47645"/>
    <cellStyle name="40% - Акцент5 2 3 2 4 2 2 2 2" xfId="47646"/>
    <cellStyle name="40% - Акцент5 2 3 2 4 2 2 3" xfId="47647"/>
    <cellStyle name="40% - Акцент5 2 3 2 4 2 2 4" xfId="47648"/>
    <cellStyle name="40% - Акцент5 2 3 2 4 2 2 5" xfId="47649"/>
    <cellStyle name="40% - Акцент5 2 3 2 4 2 2 6" xfId="47650"/>
    <cellStyle name="40% - Акцент5 2 3 2 4 2 2 7" xfId="47651"/>
    <cellStyle name="40% - Акцент5 2 3 2 4 2 3" xfId="47652"/>
    <cellStyle name="40% - Акцент5 2 3 2 4 2 3 2" xfId="47653"/>
    <cellStyle name="40% - Акцент5 2 3 2 4 2 4" xfId="47654"/>
    <cellStyle name="40% - Акцент5 2 3 2 4 2 5" xfId="47655"/>
    <cellStyle name="40% - Акцент5 2 3 2 4 2 6" xfId="47656"/>
    <cellStyle name="40% - Акцент5 2 3 2 4 2 7" xfId="47657"/>
    <cellStyle name="40% - Акцент5 2 3 2 4 2 8" xfId="47658"/>
    <cellStyle name="40% - Акцент5 2 3 2 4 2 9" xfId="47659"/>
    <cellStyle name="40% - Акцент5 2 3 2 4 3" xfId="47660"/>
    <cellStyle name="40% - Акцент5 2 3 2 4 3 2" xfId="47661"/>
    <cellStyle name="40% - Акцент5 2 3 2 4 3 2 2" xfId="47662"/>
    <cellStyle name="40% - Акцент5 2 3 2 4 3 3" xfId="47663"/>
    <cellStyle name="40% - Акцент5 2 3 2 4 3 4" xfId="47664"/>
    <cellStyle name="40% - Акцент5 2 3 2 4 3 5" xfId="47665"/>
    <cellStyle name="40% - Акцент5 2 3 2 4 3 6" xfId="47666"/>
    <cellStyle name="40% - Акцент5 2 3 2 4 3 7" xfId="47667"/>
    <cellStyle name="40% - Акцент5 2 3 2 4 4" xfId="47668"/>
    <cellStyle name="40% - Акцент5 2 3 2 4 4 2" xfId="47669"/>
    <cellStyle name="40% - Акцент5 2 3 2 4 5" xfId="47670"/>
    <cellStyle name="40% - Акцент5 2 3 2 4 6" xfId="47671"/>
    <cellStyle name="40% - Акцент5 2 3 2 4 7" xfId="47672"/>
    <cellStyle name="40% - Акцент5 2 3 2 4 8" xfId="47673"/>
    <cellStyle name="40% - Акцент5 2 3 2 4 9" xfId="47674"/>
    <cellStyle name="40% - Акцент5 2 3 2 5" xfId="47675"/>
    <cellStyle name="40% - Акцент5 2 3 2 5 2" xfId="47676"/>
    <cellStyle name="40% - Акцент5 2 3 2 5 2 2" xfId="47677"/>
    <cellStyle name="40% - Акцент5 2 3 2 5 2 2 2" xfId="47678"/>
    <cellStyle name="40% - Акцент5 2 3 2 5 2 3" xfId="47679"/>
    <cellStyle name="40% - Акцент5 2 3 2 5 2 4" xfId="47680"/>
    <cellStyle name="40% - Акцент5 2 3 2 5 2 5" xfId="47681"/>
    <cellStyle name="40% - Акцент5 2 3 2 5 2 6" xfId="47682"/>
    <cellStyle name="40% - Акцент5 2 3 2 5 2 7" xfId="47683"/>
    <cellStyle name="40% - Акцент5 2 3 2 5 3" xfId="47684"/>
    <cellStyle name="40% - Акцент5 2 3 2 5 3 2" xfId="47685"/>
    <cellStyle name="40% - Акцент5 2 3 2 5 4" xfId="47686"/>
    <cellStyle name="40% - Акцент5 2 3 2 5 5" xfId="47687"/>
    <cellStyle name="40% - Акцент5 2 3 2 5 6" xfId="47688"/>
    <cellStyle name="40% - Акцент5 2 3 2 5 7" xfId="47689"/>
    <cellStyle name="40% - Акцент5 2 3 2 5 8" xfId="47690"/>
    <cellStyle name="40% - Акцент5 2 3 2 5 9" xfId="47691"/>
    <cellStyle name="40% - Акцент5 2 3 2 6" xfId="47692"/>
    <cellStyle name="40% - Акцент5 2 3 2 6 2" xfId="47693"/>
    <cellStyle name="40% - Акцент5 2 3 2 6 2 2" xfId="47694"/>
    <cellStyle name="40% - Акцент5 2 3 2 6 2 2 2" xfId="47695"/>
    <cellStyle name="40% - Акцент5 2 3 2 6 2 3" xfId="47696"/>
    <cellStyle name="40% - Акцент5 2 3 2 6 2 4" xfId="47697"/>
    <cellStyle name="40% - Акцент5 2 3 2 6 2 5" xfId="47698"/>
    <cellStyle name="40% - Акцент5 2 3 2 6 2 6" xfId="47699"/>
    <cellStyle name="40% - Акцент5 2 3 2 6 2 7" xfId="47700"/>
    <cellStyle name="40% - Акцент5 2 3 2 6 3" xfId="47701"/>
    <cellStyle name="40% - Акцент5 2 3 2 6 3 2" xfId="47702"/>
    <cellStyle name="40% - Акцент5 2 3 2 6 4" xfId="47703"/>
    <cellStyle name="40% - Акцент5 2 3 2 6 5" xfId="47704"/>
    <cellStyle name="40% - Акцент5 2 3 2 6 6" xfId="47705"/>
    <cellStyle name="40% - Акцент5 2 3 2 6 7" xfId="47706"/>
    <cellStyle name="40% - Акцент5 2 3 2 6 8" xfId="47707"/>
    <cellStyle name="40% - Акцент5 2 3 2 6 9" xfId="47708"/>
    <cellStyle name="40% - Акцент5 2 3 2 7" xfId="47709"/>
    <cellStyle name="40% - Акцент5 2 3 2 7 2" xfId="47710"/>
    <cellStyle name="40% - Акцент5 2 3 2 7 2 2" xfId="47711"/>
    <cellStyle name="40% - Акцент5 2 3 2 7 2 3" xfId="47712"/>
    <cellStyle name="40% - Акцент5 2 3 2 7 3" xfId="47713"/>
    <cellStyle name="40% - Акцент5 2 3 2 7 4" xfId="47714"/>
    <cellStyle name="40% - Акцент5 2 3 2 7 5" xfId="47715"/>
    <cellStyle name="40% - Акцент5 2 3 2 7 6" xfId="47716"/>
    <cellStyle name="40% - Акцент5 2 3 2 7 7" xfId="47717"/>
    <cellStyle name="40% - Акцент5 2 3 2 8" xfId="47718"/>
    <cellStyle name="40% - Акцент5 2 3 2 8 2" xfId="47719"/>
    <cellStyle name="40% - Акцент5 2 3 2 8 2 2" xfId="47720"/>
    <cellStyle name="40% - Акцент5 2 3 2 8 2 3" xfId="47721"/>
    <cellStyle name="40% - Акцент5 2 3 2 8 3" xfId="47722"/>
    <cellStyle name="40% - Акцент5 2 3 2 8 4" xfId="47723"/>
    <cellStyle name="40% - Акцент5 2 3 2 8 5" xfId="47724"/>
    <cellStyle name="40% - Акцент5 2 3 2 8 6" xfId="47725"/>
    <cellStyle name="40% - Акцент5 2 3 2 8 7" xfId="47726"/>
    <cellStyle name="40% - Акцент5 2 3 2 9" xfId="47727"/>
    <cellStyle name="40% - Акцент5 2 3 2 9 2" xfId="47728"/>
    <cellStyle name="40% - Акцент5 2 3 2 9 3" xfId="47729"/>
    <cellStyle name="40% - Акцент5 2 3 3" xfId="47730"/>
    <cellStyle name="40% - Акцент5 2 3 3 10" xfId="47731"/>
    <cellStyle name="40% - Акцент5 2 3 3 11" xfId="47732"/>
    <cellStyle name="40% - Акцент5 2 3 3 12" xfId="47733"/>
    <cellStyle name="40% - Акцент5 2 3 3 13" xfId="47734"/>
    <cellStyle name="40% - Акцент5 2 3 3 2" xfId="47735"/>
    <cellStyle name="40% - Акцент5 2 3 3 2 10" xfId="47736"/>
    <cellStyle name="40% - Акцент5 2 3 3 2 2" xfId="47737"/>
    <cellStyle name="40% - Акцент5 2 3 3 2 2 2" xfId="47738"/>
    <cellStyle name="40% - Акцент5 2 3 3 2 2 2 2" xfId="47739"/>
    <cellStyle name="40% - Акцент5 2 3 3 2 2 2 2 2" xfId="47740"/>
    <cellStyle name="40% - Акцент5 2 3 3 2 2 2 3" xfId="47741"/>
    <cellStyle name="40% - Акцент5 2 3 3 2 2 2 4" xfId="47742"/>
    <cellStyle name="40% - Акцент5 2 3 3 2 2 2 5" xfId="47743"/>
    <cellStyle name="40% - Акцент5 2 3 3 2 2 2 6" xfId="47744"/>
    <cellStyle name="40% - Акцент5 2 3 3 2 2 2 7" xfId="47745"/>
    <cellStyle name="40% - Акцент5 2 3 3 2 2 3" xfId="47746"/>
    <cellStyle name="40% - Акцент5 2 3 3 2 2 3 2" xfId="47747"/>
    <cellStyle name="40% - Акцент5 2 3 3 2 2 4" xfId="47748"/>
    <cellStyle name="40% - Акцент5 2 3 3 2 2 5" xfId="47749"/>
    <cellStyle name="40% - Акцент5 2 3 3 2 2 6" xfId="47750"/>
    <cellStyle name="40% - Акцент5 2 3 3 2 2 7" xfId="47751"/>
    <cellStyle name="40% - Акцент5 2 3 3 2 2 8" xfId="47752"/>
    <cellStyle name="40% - Акцент5 2 3 3 2 2 9" xfId="47753"/>
    <cellStyle name="40% - Акцент5 2 3 3 2 3" xfId="47754"/>
    <cellStyle name="40% - Акцент5 2 3 3 2 3 2" xfId="47755"/>
    <cellStyle name="40% - Акцент5 2 3 3 2 3 2 2" xfId="47756"/>
    <cellStyle name="40% - Акцент5 2 3 3 2 3 3" xfId="47757"/>
    <cellStyle name="40% - Акцент5 2 3 3 2 3 4" xfId="47758"/>
    <cellStyle name="40% - Акцент5 2 3 3 2 3 5" xfId="47759"/>
    <cellStyle name="40% - Акцент5 2 3 3 2 3 6" xfId="47760"/>
    <cellStyle name="40% - Акцент5 2 3 3 2 3 7" xfId="47761"/>
    <cellStyle name="40% - Акцент5 2 3 3 2 4" xfId="47762"/>
    <cellStyle name="40% - Акцент5 2 3 3 2 4 2" xfId="47763"/>
    <cellStyle name="40% - Акцент5 2 3 3 2 5" xfId="47764"/>
    <cellStyle name="40% - Акцент5 2 3 3 2 6" xfId="47765"/>
    <cellStyle name="40% - Акцент5 2 3 3 2 7" xfId="47766"/>
    <cellStyle name="40% - Акцент5 2 3 3 2 8" xfId="47767"/>
    <cellStyle name="40% - Акцент5 2 3 3 2 9" xfId="47768"/>
    <cellStyle name="40% - Акцент5 2 3 3 3" xfId="47769"/>
    <cellStyle name="40% - Акцент5 2 3 3 3 10" xfId="47770"/>
    <cellStyle name="40% - Акцент5 2 3 3 3 2" xfId="47771"/>
    <cellStyle name="40% - Акцент5 2 3 3 3 2 2" xfId="47772"/>
    <cellStyle name="40% - Акцент5 2 3 3 3 2 2 2" xfId="47773"/>
    <cellStyle name="40% - Акцент5 2 3 3 3 2 2 2 2" xfId="47774"/>
    <cellStyle name="40% - Акцент5 2 3 3 3 2 2 3" xfId="47775"/>
    <cellStyle name="40% - Акцент5 2 3 3 3 2 2 4" xfId="47776"/>
    <cellStyle name="40% - Акцент5 2 3 3 3 2 2 5" xfId="47777"/>
    <cellStyle name="40% - Акцент5 2 3 3 3 2 2 6" xfId="47778"/>
    <cellStyle name="40% - Акцент5 2 3 3 3 2 2 7" xfId="47779"/>
    <cellStyle name="40% - Акцент5 2 3 3 3 2 3" xfId="47780"/>
    <cellStyle name="40% - Акцент5 2 3 3 3 2 3 2" xfId="47781"/>
    <cellStyle name="40% - Акцент5 2 3 3 3 2 4" xfId="47782"/>
    <cellStyle name="40% - Акцент5 2 3 3 3 2 5" xfId="47783"/>
    <cellStyle name="40% - Акцент5 2 3 3 3 2 6" xfId="47784"/>
    <cellStyle name="40% - Акцент5 2 3 3 3 2 7" xfId="47785"/>
    <cellStyle name="40% - Акцент5 2 3 3 3 2 8" xfId="47786"/>
    <cellStyle name="40% - Акцент5 2 3 3 3 2 9" xfId="47787"/>
    <cellStyle name="40% - Акцент5 2 3 3 3 3" xfId="47788"/>
    <cellStyle name="40% - Акцент5 2 3 3 3 3 2" xfId="47789"/>
    <cellStyle name="40% - Акцент5 2 3 3 3 3 2 2" xfId="47790"/>
    <cellStyle name="40% - Акцент5 2 3 3 3 3 3" xfId="47791"/>
    <cellStyle name="40% - Акцент5 2 3 3 3 3 4" xfId="47792"/>
    <cellStyle name="40% - Акцент5 2 3 3 3 3 5" xfId="47793"/>
    <cellStyle name="40% - Акцент5 2 3 3 3 3 6" xfId="47794"/>
    <cellStyle name="40% - Акцент5 2 3 3 3 3 7" xfId="47795"/>
    <cellStyle name="40% - Акцент5 2 3 3 3 4" xfId="47796"/>
    <cellStyle name="40% - Акцент5 2 3 3 3 4 2" xfId="47797"/>
    <cellStyle name="40% - Акцент5 2 3 3 3 5" xfId="47798"/>
    <cellStyle name="40% - Акцент5 2 3 3 3 6" xfId="47799"/>
    <cellStyle name="40% - Акцент5 2 3 3 3 7" xfId="47800"/>
    <cellStyle name="40% - Акцент5 2 3 3 3 8" xfId="47801"/>
    <cellStyle name="40% - Акцент5 2 3 3 3 9" xfId="47802"/>
    <cellStyle name="40% - Акцент5 2 3 3 4" xfId="47803"/>
    <cellStyle name="40% - Акцент5 2 3 3 4 2" xfId="47804"/>
    <cellStyle name="40% - Акцент5 2 3 3 4 2 2" xfId="47805"/>
    <cellStyle name="40% - Акцент5 2 3 3 4 2 2 2" xfId="47806"/>
    <cellStyle name="40% - Акцент5 2 3 3 4 2 3" xfId="47807"/>
    <cellStyle name="40% - Акцент5 2 3 3 4 2 4" xfId="47808"/>
    <cellStyle name="40% - Акцент5 2 3 3 4 2 5" xfId="47809"/>
    <cellStyle name="40% - Акцент5 2 3 3 4 2 6" xfId="47810"/>
    <cellStyle name="40% - Акцент5 2 3 3 4 2 7" xfId="47811"/>
    <cellStyle name="40% - Акцент5 2 3 3 4 3" xfId="47812"/>
    <cellStyle name="40% - Акцент5 2 3 3 4 3 2" xfId="47813"/>
    <cellStyle name="40% - Акцент5 2 3 3 4 4" xfId="47814"/>
    <cellStyle name="40% - Акцент5 2 3 3 4 5" xfId="47815"/>
    <cellStyle name="40% - Акцент5 2 3 3 4 6" xfId="47816"/>
    <cellStyle name="40% - Акцент5 2 3 3 4 7" xfId="47817"/>
    <cellStyle name="40% - Акцент5 2 3 3 4 8" xfId="47818"/>
    <cellStyle name="40% - Акцент5 2 3 3 4 9" xfId="47819"/>
    <cellStyle name="40% - Акцент5 2 3 3 5" xfId="47820"/>
    <cellStyle name="40% - Акцент5 2 3 3 5 2" xfId="47821"/>
    <cellStyle name="40% - Акцент5 2 3 3 5 2 2" xfId="47822"/>
    <cellStyle name="40% - Акцент5 2 3 3 5 2 2 2" xfId="47823"/>
    <cellStyle name="40% - Акцент5 2 3 3 5 2 3" xfId="47824"/>
    <cellStyle name="40% - Акцент5 2 3 3 5 2 4" xfId="47825"/>
    <cellStyle name="40% - Акцент5 2 3 3 5 2 5" xfId="47826"/>
    <cellStyle name="40% - Акцент5 2 3 3 5 2 6" xfId="47827"/>
    <cellStyle name="40% - Акцент5 2 3 3 5 2 7" xfId="47828"/>
    <cellStyle name="40% - Акцент5 2 3 3 5 3" xfId="47829"/>
    <cellStyle name="40% - Акцент5 2 3 3 5 3 2" xfId="47830"/>
    <cellStyle name="40% - Акцент5 2 3 3 5 4" xfId="47831"/>
    <cellStyle name="40% - Акцент5 2 3 3 5 5" xfId="47832"/>
    <cellStyle name="40% - Акцент5 2 3 3 5 6" xfId="47833"/>
    <cellStyle name="40% - Акцент5 2 3 3 5 7" xfId="47834"/>
    <cellStyle name="40% - Акцент5 2 3 3 5 8" xfId="47835"/>
    <cellStyle name="40% - Акцент5 2 3 3 5 9" xfId="47836"/>
    <cellStyle name="40% - Акцент5 2 3 3 6" xfId="47837"/>
    <cellStyle name="40% - Акцент5 2 3 3 6 2" xfId="47838"/>
    <cellStyle name="40% - Акцент5 2 3 3 6 2 2" xfId="47839"/>
    <cellStyle name="40% - Акцент5 2 3 3 6 2 3" xfId="47840"/>
    <cellStyle name="40% - Акцент5 2 3 3 6 3" xfId="47841"/>
    <cellStyle name="40% - Акцент5 2 3 3 6 4" xfId="47842"/>
    <cellStyle name="40% - Акцент5 2 3 3 6 5" xfId="47843"/>
    <cellStyle name="40% - Акцент5 2 3 3 6 6" xfId="47844"/>
    <cellStyle name="40% - Акцент5 2 3 3 6 7" xfId="47845"/>
    <cellStyle name="40% - Акцент5 2 3 3 7" xfId="47846"/>
    <cellStyle name="40% - Акцент5 2 3 3 7 2" xfId="47847"/>
    <cellStyle name="40% - Акцент5 2 3 3 7 3" xfId="47848"/>
    <cellStyle name="40% - Акцент5 2 3 3 8" xfId="47849"/>
    <cellStyle name="40% - Акцент5 2 3 3 9" xfId="47850"/>
    <cellStyle name="40% - Акцент5 2 3 4" xfId="47851"/>
    <cellStyle name="40% - Акцент5 2 3 4 10" xfId="47852"/>
    <cellStyle name="40% - Акцент5 2 3 4 11" xfId="47853"/>
    <cellStyle name="40% - Акцент5 2 3 4 12" xfId="47854"/>
    <cellStyle name="40% - Акцент5 2 3 4 13" xfId="47855"/>
    <cellStyle name="40% - Акцент5 2 3 4 2" xfId="47856"/>
    <cellStyle name="40% - Акцент5 2 3 4 2 10" xfId="47857"/>
    <cellStyle name="40% - Акцент5 2 3 4 2 2" xfId="47858"/>
    <cellStyle name="40% - Акцент5 2 3 4 2 2 2" xfId="47859"/>
    <cellStyle name="40% - Акцент5 2 3 4 2 2 2 2" xfId="47860"/>
    <cellStyle name="40% - Акцент5 2 3 4 2 2 2 2 2" xfId="47861"/>
    <cellStyle name="40% - Акцент5 2 3 4 2 2 2 3" xfId="47862"/>
    <cellStyle name="40% - Акцент5 2 3 4 2 2 2 4" xfId="47863"/>
    <cellStyle name="40% - Акцент5 2 3 4 2 2 2 5" xfId="47864"/>
    <cellStyle name="40% - Акцент5 2 3 4 2 2 2 6" xfId="47865"/>
    <cellStyle name="40% - Акцент5 2 3 4 2 2 2 7" xfId="47866"/>
    <cellStyle name="40% - Акцент5 2 3 4 2 2 3" xfId="47867"/>
    <cellStyle name="40% - Акцент5 2 3 4 2 2 3 2" xfId="47868"/>
    <cellStyle name="40% - Акцент5 2 3 4 2 2 4" xfId="47869"/>
    <cellStyle name="40% - Акцент5 2 3 4 2 2 5" xfId="47870"/>
    <cellStyle name="40% - Акцент5 2 3 4 2 2 6" xfId="47871"/>
    <cellStyle name="40% - Акцент5 2 3 4 2 2 7" xfId="47872"/>
    <cellStyle name="40% - Акцент5 2 3 4 2 2 8" xfId="47873"/>
    <cellStyle name="40% - Акцент5 2 3 4 2 2 9" xfId="47874"/>
    <cellStyle name="40% - Акцент5 2 3 4 2 3" xfId="47875"/>
    <cellStyle name="40% - Акцент5 2 3 4 2 3 2" xfId="47876"/>
    <cellStyle name="40% - Акцент5 2 3 4 2 3 2 2" xfId="47877"/>
    <cellStyle name="40% - Акцент5 2 3 4 2 3 3" xfId="47878"/>
    <cellStyle name="40% - Акцент5 2 3 4 2 3 4" xfId="47879"/>
    <cellStyle name="40% - Акцент5 2 3 4 2 3 5" xfId="47880"/>
    <cellStyle name="40% - Акцент5 2 3 4 2 3 6" xfId="47881"/>
    <cellStyle name="40% - Акцент5 2 3 4 2 3 7" xfId="47882"/>
    <cellStyle name="40% - Акцент5 2 3 4 2 4" xfId="47883"/>
    <cellStyle name="40% - Акцент5 2 3 4 2 4 2" xfId="47884"/>
    <cellStyle name="40% - Акцент5 2 3 4 2 5" xfId="47885"/>
    <cellStyle name="40% - Акцент5 2 3 4 2 6" xfId="47886"/>
    <cellStyle name="40% - Акцент5 2 3 4 2 7" xfId="47887"/>
    <cellStyle name="40% - Акцент5 2 3 4 2 8" xfId="47888"/>
    <cellStyle name="40% - Акцент5 2 3 4 2 9" xfId="47889"/>
    <cellStyle name="40% - Акцент5 2 3 4 3" xfId="47890"/>
    <cellStyle name="40% - Акцент5 2 3 4 3 10" xfId="47891"/>
    <cellStyle name="40% - Акцент5 2 3 4 3 2" xfId="47892"/>
    <cellStyle name="40% - Акцент5 2 3 4 3 2 2" xfId="47893"/>
    <cellStyle name="40% - Акцент5 2 3 4 3 2 2 2" xfId="47894"/>
    <cellStyle name="40% - Акцент5 2 3 4 3 2 2 2 2" xfId="47895"/>
    <cellStyle name="40% - Акцент5 2 3 4 3 2 2 3" xfId="47896"/>
    <cellStyle name="40% - Акцент5 2 3 4 3 2 2 4" xfId="47897"/>
    <cellStyle name="40% - Акцент5 2 3 4 3 2 2 5" xfId="47898"/>
    <cellStyle name="40% - Акцент5 2 3 4 3 2 2 6" xfId="47899"/>
    <cellStyle name="40% - Акцент5 2 3 4 3 2 2 7" xfId="47900"/>
    <cellStyle name="40% - Акцент5 2 3 4 3 2 3" xfId="47901"/>
    <cellStyle name="40% - Акцент5 2 3 4 3 2 3 2" xfId="47902"/>
    <cellStyle name="40% - Акцент5 2 3 4 3 2 4" xfId="47903"/>
    <cellStyle name="40% - Акцент5 2 3 4 3 2 5" xfId="47904"/>
    <cellStyle name="40% - Акцент5 2 3 4 3 2 6" xfId="47905"/>
    <cellStyle name="40% - Акцент5 2 3 4 3 2 7" xfId="47906"/>
    <cellStyle name="40% - Акцент5 2 3 4 3 2 8" xfId="47907"/>
    <cellStyle name="40% - Акцент5 2 3 4 3 2 9" xfId="47908"/>
    <cellStyle name="40% - Акцент5 2 3 4 3 3" xfId="47909"/>
    <cellStyle name="40% - Акцент5 2 3 4 3 3 2" xfId="47910"/>
    <cellStyle name="40% - Акцент5 2 3 4 3 3 2 2" xfId="47911"/>
    <cellStyle name="40% - Акцент5 2 3 4 3 3 3" xfId="47912"/>
    <cellStyle name="40% - Акцент5 2 3 4 3 3 4" xfId="47913"/>
    <cellStyle name="40% - Акцент5 2 3 4 3 3 5" xfId="47914"/>
    <cellStyle name="40% - Акцент5 2 3 4 3 3 6" xfId="47915"/>
    <cellStyle name="40% - Акцент5 2 3 4 3 3 7" xfId="47916"/>
    <cellStyle name="40% - Акцент5 2 3 4 3 4" xfId="47917"/>
    <cellStyle name="40% - Акцент5 2 3 4 3 4 2" xfId="47918"/>
    <cellStyle name="40% - Акцент5 2 3 4 3 5" xfId="47919"/>
    <cellStyle name="40% - Акцент5 2 3 4 3 6" xfId="47920"/>
    <cellStyle name="40% - Акцент5 2 3 4 3 7" xfId="47921"/>
    <cellStyle name="40% - Акцент5 2 3 4 3 8" xfId="47922"/>
    <cellStyle name="40% - Акцент5 2 3 4 3 9" xfId="47923"/>
    <cellStyle name="40% - Акцент5 2 3 4 4" xfId="47924"/>
    <cellStyle name="40% - Акцент5 2 3 4 4 2" xfId="47925"/>
    <cellStyle name="40% - Акцент5 2 3 4 4 2 2" xfId="47926"/>
    <cellStyle name="40% - Акцент5 2 3 4 4 2 2 2" xfId="47927"/>
    <cellStyle name="40% - Акцент5 2 3 4 4 2 3" xfId="47928"/>
    <cellStyle name="40% - Акцент5 2 3 4 4 2 4" xfId="47929"/>
    <cellStyle name="40% - Акцент5 2 3 4 4 2 5" xfId="47930"/>
    <cellStyle name="40% - Акцент5 2 3 4 4 2 6" xfId="47931"/>
    <cellStyle name="40% - Акцент5 2 3 4 4 2 7" xfId="47932"/>
    <cellStyle name="40% - Акцент5 2 3 4 4 3" xfId="47933"/>
    <cellStyle name="40% - Акцент5 2 3 4 4 3 2" xfId="47934"/>
    <cellStyle name="40% - Акцент5 2 3 4 4 4" xfId="47935"/>
    <cellStyle name="40% - Акцент5 2 3 4 4 5" xfId="47936"/>
    <cellStyle name="40% - Акцент5 2 3 4 4 6" xfId="47937"/>
    <cellStyle name="40% - Акцент5 2 3 4 4 7" xfId="47938"/>
    <cellStyle name="40% - Акцент5 2 3 4 4 8" xfId="47939"/>
    <cellStyle name="40% - Акцент5 2 3 4 4 9" xfId="47940"/>
    <cellStyle name="40% - Акцент5 2 3 4 5" xfId="47941"/>
    <cellStyle name="40% - Акцент5 2 3 4 5 2" xfId="47942"/>
    <cellStyle name="40% - Акцент5 2 3 4 5 2 2" xfId="47943"/>
    <cellStyle name="40% - Акцент5 2 3 4 5 2 2 2" xfId="47944"/>
    <cellStyle name="40% - Акцент5 2 3 4 5 2 3" xfId="47945"/>
    <cellStyle name="40% - Акцент5 2 3 4 5 2 4" xfId="47946"/>
    <cellStyle name="40% - Акцент5 2 3 4 5 2 5" xfId="47947"/>
    <cellStyle name="40% - Акцент5 2 3 4 5 2 6" xfId="47948"/>
    <cellStyle name="40% - Акцент5 2 3 4 5 2 7" xfId="47949"/>
    <cellStyle name="40% - Акцент5 2 3 4 5 3" xfId="47950"/>
    <cellStyle name="40% - Акцент5 2 3 4 5 3 2" xfId="47951"/>
    <cellStyle name="40% - Акцент5 2 3 4 5 4" xfId="47952"/>
    <cellStyle name="40% - Акцент5 2 3 4 5 5" xfId="47953"/>
    <cellStyle name="40% - Акцент5 2 3 4 5 6" xfId="47954"/>
    <cellStyle name="40% - Акцент5 2 3 4 5 7" xfId="47955"/>
    <cellStyle name="40% - Акцент5 2 3 4 5 8" xfId="47956"/>
    <cellStyle name="40% - Акцент5 2 3 4 5 9" xfId="47957"/>
    <cellStyle name="40% - Акцент5 2 3 4 6" xfId="47958"/>
    <cellStyle name="40% - Акцент5 2 3 4 6 2" xfId="47959"/>
    <cellStyle name="40% - Акцент5 2 3 4 6 2 2" xfId="47960"/>
    <cellStyle name="40% - Акцент5 2 3 4 6 3" xfId="47961"/>
    <cellStyle name="40% - Акцент5 2 3 4 6 4" xfId="47962"/>
    <cellStyle name="40% - Акцент5 2 3 4 6 5" xfId="47963"/>
    <cellStyle name="40% - Акцент5 2 3 4 6 6" xfId="47964"/>
    <cellStyle name="40% - Акцент5 2 3 4 6 7" xfId="47965"/>
    <cellStyle name="40% - Акцент5 2 3 4 7" xfId="47966"/>
    <cellStyle name="40% - Акцент5 2 3 4 7 2" xfId="47967"/>
    <cellStyle name="40% - Акцент5 2 3 4 8" xfId="47968"/>
    <cellStyle name="40% - Акцент5 2 3 4 9" xfId="47969"/>
    <cellStyle name="40% - Акцент5 2 3 5" xfId="47970"/>
    <cellStyle name="40% - Акцент5 2 3 5 10" xfId="47971"/>
    <cellStyle name="40% - Акцент5 2 3 5 2" xfId="47972"/>
    <cellStyle name="40% - Акцент5 2 3 5 2 2" xfId="47973"/>
    <cellStyle name="40% - Акцент5 2 3 5 2 2 2" xfId="47974"/>
    <cellStyle name="40% - Акцент5 2 3 5 2 2 2 2" xfId="47975"/>
    <cellStyle name="40% - Акцент5 2 3 5 2 2 3" xfId="47976"/>
    <cellStyle name="40% - Акцент5 2 3 5 2 2 4" xfId="47977"/>
    <cellStyle name="40% - Акцент5 2 3 5 2 2 5" xfId="47978"/>
    <cellStyle name="40% - Акцент5 2 3 5 2 2 6" xfId="47979"/>
    <cellStyle name="40% - Акцент5 2 3 5 2 2 7" xfId="47980"/>
    <cellStyle name="40% - Акцент5 2 3 5 2 3" xfId="47981"/>
    <cellStyle name="40% - Акцент5 2 3 5 2 3 2" xfId="47982"/>
    <cellStyle name="40% - Акцент5 2 3 5 2 4" xfId="47983"/>
    <cellStyle name="40% - Акцент5 2 3 5 2 5" xfId="47984"/>
    <cellStyle name="40% - Акцент5 2 3 5 2 6" xfId="47985"/>
    <cellStyle name="40% - Акцент5 2 3 5 2 7" xfId="47986"/>
    <cellStyle name="40% - Акцент5 2 3 5 2 8" xfId="47987"/>
    <cellStyle name="40% - Акцент5 2 3 5 2 9" xfId="47988"/>
    <cellStyle name="40% - Акцент5 2 3 5 3" xfId="47989"/>
    <cellStyle name="40% - Акцент5 2 3 5 3 2" xfId="47990"/>
    <cellStyle name="40% - Акцент5 2 3 5 3 2 2" xfId="47991"/>
    <cellStyle name="40% - Акцент5 2 3 5 3 3" xfId="47992"/>
    <cellStyle name="40% - Акцент5 2 3 5 3 4" xfId="47993"/>
    <cellStyle name="40% - Акцент5 2 3 5 3 5" xfId="47994"/>
    <cellStyle name="40% - Акцент5 2 3 5 3 6" xfId="47995"/>
    <cellStyle name="40% - Акцент5 2 3 5 3 7" xfId="47996"/>
    <cellStyle name="40% - Акцент5 2 3 5 4" xfId="47997"/>
    <cellStyle name="40% - Акцент5 2 3 5 4 2" xfId="47998"/>
    <cellStyle name="40% - Акцент5 2 3 5 5" xfId="47999"/>
    <cellStyle name="40% - Акцент5 2 3 5 6" xfId="48000"/>
    <cellStyle name="40% - Акцент5 2 3 5 7" xfId="48001"/>
    <cellStyle name="40% - Акцент5 2 3 5 8" xfId="48002"/>
    <cellStyle name="40% - Акцент5 2 3 5 9" xfId="48003"/>
    <cellStyle name="40% - Акцент5 2 3 6" xfId="48004"/>
    <cellStyle name="40% - Акцент5 2 3 6 10" xfId="48005"/>
    <cellStyle name="40% - Акцент5 2 3 6 2" xfId="48006"/>
    <cellStyle name="40% - Акцент5 2 3 6 2 2" xfId="48007"/>
    <cellStyle name="40% - Акцент5 2 3 6 2 2 2" xfId="48008"/>
    <cellStyle name="40% - Акцент5 2 3 6 2 2 2 2" xfId="48009"/>
    <cellStyle name="40% - Акцент5 2 3 6 2 2 3" xfId="48010"/>
    <cellStyle name="40% - Акцент5 2 3 6 2 2 4" xfId="48011"/>
    <cellStyle name="40% - Акцент5 2 3 6 2 2 5" xfId="48012"/>
    <cellStyle name="40% - Акцент5 2 3 6 2 2 6" xfId="48013"/>
    <cellStyle name="40% - Акцент5 2 3 6 2 2 7" xfId="48014"/>
    <cellStyle name="40% - Акцент5 2 3 6 2 3" xfId="48015"/>
    <cellStyle name="40% - Акцент5 2 3 6 2 3 2" xfId="48016"/>
    <cellStyle name="40% - Акцент5 2 3 6 2 4" xfId="48017"/>
    <cellStyle name="40% - Акцент5 2 3 6 2 5" xfId="48018"/>
    <cellStyle name="40% - Акцент5 2 3 6 2 6" xfId="48019"/>
    <cellStyle name="40% - Акцент5 2 3 6 2 7" xfId="48020"/>
    <cellStyle name="40% - Акцент5 2 3 6 2 8" xfId="48021"/>
    <cellStyle name="40% - Акцент5 2 3 6 2 9" xfId="48022"/>
    <cellStyle name="40% - Акцент5 2 3 6 3" xfId="48023"/>
    <cellStyle name="40% - Акцент5 2 3 6 3 2" xfId="48024"/>
    <cellStyle name="40% - Акцент5 2 3 6 3 2 2" xfId="48025"/>
    <cellStyle name="40% - Акцент5 2 3 6 3 3" xfId="48026"/>
    <cellStyle name="40% - Акцент5 2 3 6 3 4" xfId="48027"/>
    <cellStyle name="40% - Акцент5 2 3 6 3 5" xfId="48028"/>
    <cellStyle name="40% - Акцент5 2 3 6 3 6" xfId="48029"/>
    <cellStyle name="40% - Акцент5 2 3 6 3 7" xfId="48030"/>
    <cellStyle name="40% - Акцент5 2 3 6 4" xfId="48031"/>
    <cellStyle name="40% - Акцент5 2 3 6 4 2" xfId="48032"/>
    <cellStyle name="40% - Акцент5 2 3 6 5" xfId="48033"/>
    <cellStyle name="40% - Акцент5 2 3 6 6" xfId="48034"/>
    <cellStyle name="40% - Акцент5 2 3 6 7" xfId="48035"/>
    <cellStyle name="40% - Акцент5 2 3 6 8" xfId="48036"/>
    <cellStyle name="40% - Акцент5 2 3 6 9" xfId="48037"/>
    <cellStyle name="40% - Акцент5 2 3 7" xfId="48038"/>
    <cellStyle name="40% - Акцент5 2 3 7 2" xfId="48039"/>
    <cellStyle name="40% - Акцент5 2 3 7 2 2" xfId="48040"/>
    <cellStyle name="40% - Акцент5 2 3 7 2 2 2" xfId="48041"/>
    <cellStyle name="40% - Акцент5 2 3 7 2 3" xfId="48042"/>
    <cellStyle name="40% - Акцент5 2 3 7 2 4" xfId="48043"/>
    <cellStyle name="40% - Акцент5 2 3 7 2 5" xfId="48044"/>
    <cellStyle name="40% - Акцент5 2 3 7 2 6" xfId="48045"/>
    <cellStyle name="40% - Акцент5 2 3 7 2 7" xfId="48046"/>
    <cellStyle name="40% - Акцент5 2 3 7 3" xfId="48047"/>
    <cellStyle name="40% - Акцент5 2 3 7 3 2" xfId="48048"/>
    <cellStyle name="40% - Акцент5 2 3 7 4" xfId="48049"/>
    <cellStyle name="40% - Акцент5 2 3 7 5" xfId="48050"/>
    <cellStyle name="40% - Акцент5 2 3 7 6" xfId="48051"/>
    <cellStyle name="40% - Акцент5 2 3 7 7" xfId="48052"/>
    <cellStyle name="40% - Акцент5 2 3 7 8" xfId="48053"/>
    <cellStyle name="40% - Акцент5 2 3 7 9" xfId="48054"/>
    <cellStyle name="40% - Акцент5 2 3 8" xfId="48055"/>
    <cellStyle name="40% - Акцент5 2 3 8 2" xfId="48056"/>
    <cellStyle name="40% - Акцент5 2 3 8 2 2" xfId="48057"/>
    <cellStyle name="40% - Акцент5 2 3 8 2 2 2" xfId="48058"/>
    <cellStyle name="40% - Акцент5 2 3 8 2 3" xfId="48059"/>
    <cellStyle name="40% - Акцент5 2 3 8 2 4" xfId="48060"/>
    <cellStyle name="40% - Акцент5 2 3 8 2 5" xfId="48061"/>
    <cellStyle name="40% - Акцент5 2 3 8 2 6" xfId="48062"/>
    <cellStyle name="40% - Акцент5 2 3 8 2 7" xfId="48063"/>
    <cellStyle name="40% - Акцент5 2 3 8 3" xfId="48064"/>
    <cellStyle name="40% - Акцент5 2 3 8 3 2" xfId="48065"/>
    <cellStyle name="40% - Акцент5 2 3 8 4" xfId="48066"/>
    <cellStyle name="40% - Акцент5 2 3 8 5" xfId="48067"/>
    <cellStyle name="40% - Акцент5 2 3 8 6" xfId="48068"/>
    <cellStyle name="40% - Акцент5 2 3 8 7" xfId="48069"/>
    <cellStyle name="40% - Акцент5 2 3 8 8" xfId="48070"/>
    <cellStyle name="40% - Акцент5 2 3 8 9" xfId="48071"/>
    <cellStyle name="40% - Акцент5 2 3 9" xfId="48072"/>
    <cellStyle name="40% - Акцент5 2 3 9 2" xfId="48073"/>
    <cellStyle name="40% - Акцент5 2 3 9 2 2" xfId="48074"/>
    <cellStyle name="40% - Акцент5 2 3 9 2 2 2" xfId="48075"/>
    <cellStyle name="40% - Акцент5 2 3 9 2 3" xfId="48076"/>
    <cellStyle name="40% - Акцент5 2 3 9 2 4" xfId="48077"/>
    <cellStyle name="40% - Акцент5 2 3 9 2 5" xfId="48078"/>
    <cellStyle name="40% - Акцент5 2 3 9 2 6" xfId="48079"/>
    <cellStyle name="40% - Акцент5 2 3 9 2 7" xfId="48080"/>
    <cellStyle name="40% - Акцент5 2 3 9 3" xfId="48081"/>
    <cellStyle name="40% - Акцент5 2 3 9 3 2" xfId="48082"/>
    <cellStyle name="40% - Акцент5 2 3 9 4" xfId="48083"/>
    <cellStyle name="40% - Акцент5 2 3 9 5" xfId="48084"/>
    <cellStyle name="40% - Акцент5 2 3 9 6" xfId="48085"/>
    <cellStyle name="40% - Акцент5 2 3 9 7" xfId="48086"/>
    <cellStyle name="40% - Акцент5 2 3 9 8" xfId="48087"/>
    <cellStyle name="40% - Акцент5 2 3 9 9" xfId="48088"/>
    <cellStyle name="40% - Акцент5 2 4" xfId="48089"/>
    <cellStyle name="40% - Акцент5 2 4 10" xfId="48090"/>
    <cellStyle name="40% - Акцент5 2 4 10 2" xfId="48091"/>
    <cellStyle name="40% - Акцент5 2 4 10 2 2" xfId="48092"/>
    <cellStyle name="40% - Акцент5 2 4 10 2 3" xfId="48093"/>
    <cellStyle name="40% - Акцент5 2 4 10 3" xfId="48094"/>
    <cellStyle name="40% - Акцент5 2 4 10 4" xfId="48095"/>
    <cellStyle name="40% - Акцент5 2 4 10 5" xfId="48096"/>
    <cellStyle name="40% - Акцент5 2 4 10 6" xfId="48097"/>
    <cellStyle name="40% - Акцент5 2 4 10 7" xfId="48098"/>
    <cellStyle name="40% - Акцент5 2 4 11" xfId="48099"/>
    <cellStyle name="40% - Акцент5 2 4 11 2" xfId="48100"/>
    <cellStyle name="40% - Акцент5 2 4 11 2 2" xfId="48101"/>
    <cellStyle name="40% - Акцент5 2 4 11 2 3" xfId="48102"/>
    <cellStyle name="40% - Акцент5 2 4 11 3" xfId="48103"/>
    <cellStyle name="40% - Акцент5 2 4 11 4" xfId="48104"/>
    <cellStyle name="40% - Акцент5 2 4 11 5" xfId="48105"/>
    <cellStyle name="40% - Акцент5 2 4 11 6" xfId="48106"/>
    <cellStyle name="40% - Акцент5 2 4 11 7" xfId="48107"/>
    <cellStyle name="40% - Акцент5 2 4 12" xfId="48108"/>
    <cellStyle name="40% - Акцент5 2 4 12 2" xfId="48109"/>
    <cellStyle name="40% - Акцент5 2 4 12 3" xfId="48110"/>
    <cellStyle name="40% - Акцент5 2 4 13" xfId="48111"/>
    <cellStyle name="40% - Акцент5 2 4 14" xfId="48112"/>
    <cellStyle name="40% - Акцент5 2 4 15" xfId="48113"/>
    <cellStyle name="40% - Акцент5 2 4 16" xfId="48114"/>
    <cellStyle name="40% - Акцент5 2 4 17" xfId="48115"/>
    <cellStyle name="40% - Акцент5 2 4 18" xfId="48116"/>
    <cellStyle name="40% - Акцент5 2 4 2" xfId="48117"/>
    <cellStyle name="40% - Акцент5 2 4 2 10" xfId="48118"/>
    <cellStyle name="40% - Акцент5 2 4 2 11" xfId="48119"/>
    <cellStyle name="40% - Акцент5 2 4 2 12" xfId="48120"/>
    <cellStyle name="40% - Акцент5 2 4 2 13" xfId="48121"/>
    <cellStyle name="40% - Акцент5 2 4 2 14" xfId="48122"/>
    <cellStyle name="40% - Акцент5 2 4 2 2" xfId="48123"/>
    <cellStyle name="40% - Акцент5 2 4 2 2 10" xfId="48124"/>
    <cellStyle name="40% - Акцент5 2 4 2 2 2" xfId="48125"/>
    <cellStyle name="40% - Акцент5 2 4 2 2 2 2" xfId="48126"/>
    <cellStyle name="40% - Акцент5 2 4 2 2 2 2 2" xfId="48127"/>
    <cellStyle name="40% - Акцент5 2 4 2 2 2 2 2 2" xfId="48128"/>
    <cellStyle name="40% - Акцент5 2 4 2 2 2 2 3" xfId="48129"/>
    <cellStyle name="40% - Акцент5 2 4 2 2 2 2 4" xfId="48130"/>
    <cellStyle name="40% - Акцент5 2 4 2 2 2 2 5" xfId="48131"/>
    <cellStyle name="40% - Акцент5 2 4 2 2 2 2 6" xfId="48132"/>
    <cellStyle name="40% - Акцент5 2 4 2 2 2 2 7" xfId="48133"/>
    <cellStyle name="40% - Акцент5 2 4 2 2 2 3" xfId="48134"/>
    <cellStyle name="40% - Акцент5 2 4 2 2 2 3 2" xfId="48135"/>
    <cellStyle name="40% - Акцент5 2 4 2 2 2 4" xfId="48136"/>
    <cellStyle name="40% - Акцент5 2 4 2 2 2 5" xfId="48137"/>
    <cellStyle name="40% - Акцент5 2 4 2 2 2 6" xfId="48138"/>
    <cellStyle name="40% - Акцент5 2 4 2 2 2 7" xfId="48139"/>
    <cellStyle name="40% - Акцент5 2 4 2 2 2 8" xfId="48140"/>
    <cellStyle name="40% - Акцент5 2 4 2 2 2 9" xfId="48141"/>
    <cellStyle name="40% - Акцент5 2 4 2 2 3" xfId="48142"/>
    <cellStyle name="40% - Акцент5 2 4 2 2 3 2" xfId="48143"/>
    <cellStyle name="40% - Акцент5 2 4 2 2 3 2 2" xfId="48144"/>
    <cellStyle name="40% - Акцент5 2 4 2 2 3 3" xfId="48145"/>
    <cellStyle name="40% - Акцент5 2 4 2 2 3 4" xfId="48146"/>
    <cellStyle name="40% - Акцент5 2 4 2 2 3 5" xfId="48147"/>
    <cellStyle name="40% - Акцент5 2 4 2 2 3 6" xfId="48148"/>
    <cellStyle name="40% - Акцент5 2 4 2 2 3 7" xfId="48149"/>
    <cellStyle name="40% - Акцент5 2 4 2 2 4" xfId="48150"/>
    <cellStyle name="40% - Акцент5 2 4 2 2 4 2" xfId="48151"/>
    <cellStyle name="40% - Акцент5 2 4 2 2 5" xfId="48152"/>
    <cellStyle name="40% - Акцент5 2 4 2 2 6" xfId="48153"/>
    <cellStyle name="40% - Акцент5 2 4 2 2 7" xfId="48154"/>
    <cellStyle name="40% - Акцент5 2 4 2 2 8" xfId="48155"/>
    <cellStyle name="40% - Акцент5 2 4 2 2 9" xfId="48156"/>
    <cellStyle name="40% - Акцент5 2 4 2 3" xfId="48157"/>
    <cellStyle name="40% - Акцент5 2 4 2 3 10" xfId="48158"/>
    <cellStyle name="40% - Акцент5 2 4 2 3 2" xfId="48159"/>
    <cellStyle name="40% - Акцент5 2 4 2 3 2 2" xfId="48160"/>
    <cellStyle name="40% - Акцент5 2 4 2 3 2 2 2" xfId="48161"/>
    <cellStyle name="40% - Акцент5 2 4 2 3 2 2 2 2" xfId="48162"/>
    <cellStyle name="40% - Акцент5 2 4 2 3 2 2 3" xfId="48163"/>
    <cellStyle name="40% - Акцент5 2 4 2 3 2 2 4" xfId="48164"/>
    <cellStyle name="40% - Акцент5 2 4 2 3 2 2 5" xfId="48165"/>
    <cellStyle name="40% - Акцент5 2 4 2 3 2 2 6" xfId="48166"/>
    <cellStyle name="40% - Акцент5 2 4 2 3 2 2 7" xfId="48167"/>
    <cellStyle name="40% - Акцент5 2 4 2 3 2 3" xfId="48168"/>
    <cellStyle name="40% - Акцент5 2 4 2 3 2 3 2" xfId="48169"/>
    <cellStyle name="40% - Акцент5 2 4 2 3 2 4" xfId="48170"/>
    <cellStyle name="40% - Акцент5 2 4 2 3 2 5" xfId="48171"/>
    <cellStyle name="40% - Акцент5 2 4 2 3 2 6" xfId="48172"/>
    <cellStyle name="40% - Акцент5 2 4 2 3 2 7" xfId="48173"/>
    <cellStyle name="40% - Акцент5 2 4 2 3 2 8" xfId="48174"/>
    <cellStyle name="40% - Акцент5 2 4 2 3 2 9" xfId="48175"/>
    <cellStyle name="40% - Акцент5 2 4 2 3 3" xfId="48176"/>
    <cellStyle name="40% - Акцент5 2 4 2 3 3 2" xfId="48177"/>
    <cellStyle name="40% - Акцент5 2 4 2 3 3 2 2" xfId="48178"/>
    <cellStyle name="40% - Акцент5 2 4 2 3 3 3" xfId="48179"/>
    <cellStyle name="40% - Акцент5 2 4 2 3 3 4" xfId="48180"/>
    <cellStyle name="40% - Акцент5 2 4 2 3 3 5" xfId="48181"/>
    <cellStyle name="40% - Акцент5 2 4 2 3 3 6" xfId="48182"/>
    <cellStyle name="40% - Акцент5 2 4 2 3 3 7" xfId="48183"/>
    <cellStyle name="40% - Акцент5 2 4 2 3 4" xfId="48184"/>
    <cellStyle name="40% - Акцент5 2 4 2 3 4 2" xfId="48185"/>
    <cellStyle name="40% - Акцент5 2 4 2 3 5" xfId="48186"/>
    <cellStyle name="40% - Акцент5 2 4 2 3 6" xfId="48187"/>
    <cellStyle name="40% - Акцент5 2 4 2 3 7" xfId="48188"/>
    <cellStyle name="40% - Акцент5 2 4 2 3 8" xfId="48189"/>
    <cellStyle name="40% - Акцент5 2 4 2 3 9" xfId="48190"/>
    <cellStyle name="40% - Акцент5 2 4 2 4" xfId="48191"/>
    <cellStyle name="40% - Акцент5 2 4 2 4 10" xfId="48192"/>
    <cellStyle name="40% - Акцент5 2 4 2 4 2" xfId="48193"/>
    <cellStyle name="40% - Акцент5 2 4 2 4 2 2" xfId="48194"/>
    <cellStyle name="40% - Акцент5 2 4 2 4 2 2 2" xfId="48195"/>
    <cellStyle name="40% - Акцент5 2 4 2 4 2 2 2 2" xfId="48196"/>
    <cellStyle name="40% - Акцент5 2 4 2 4 2 2 3" xfId="48197"/>
    <cellStyle name="40% - Акцент5 2 4 2 4 2 2 4" xfId="48198"/>
    <cellStyle name="40% - Акцент5 2 4 2 4 2 2 5" xfId="48199"/>
    <cellStyle name="40% - Акцент5 2 4 2 4 2 2 6" xfId="48200"/>
    <cellStyle name="40% - Акцент5 2 4 2 4 2 2 7" xfId="48201"/>
    <cellStyle name="40% - Акцент5 2 4 2 4 2 3" xfId="48202"/>
    <cellStyle name="40% - Акцент5 2 4 2 4 2 3 2" xfId="48203"/>
    <cellStyle name="40% - Акцент5 2 4 2 4 2 4" xfId="48204"/>
    <cellStyle name="40% - Акцент5 2 4 2 4 2 5" xfId="48205"/>
    <cellStyle name="40% - Акцент5 2 4 2 4 2 6" xfId="48206"/>
    <cellStyle name="40% - Акцент5 2 4 2 4 2 7" xfId="48207"/>
    <cellStyle name="40% - Акцент5 2 4 2 4 2 8" xfId="48208"/>
    <cellStyle name="40% - Акцент5 2 4 2 4 2 9" xfId="48209"/>
    <cellStyle name="40% - Акцент5 2 4 2 4 3" xfId="48210"/>
    <cellStyle name="40% - Акцент5 2 4 2 4 3 2" xfId="48211"/>
    <cellStyle name="40% - Акцент5 2 4 2 4 3 2 2" xfId="48212"/>
    <cellStyle name="40% - Акцент5 2 4 2 4 3 3" xfId="48213"/>
    <cellStyle name="40% - Акцент5 2 4 2 4 3 4" xfId="48214"/>
    <cellStyle name="40% - Акцент5 2 4 2 4 3 5" xfId="48215"/>
    <cellStyle name="40% - Акцент5 2 4 2 4 3 6" xfId="48216"/>
    <cellStyle name="40% - Акцент5 2 4 2 4 3 7" xfId="48217"/>
    <cellStyle name="40% - Акцент5 2 4 2 4 4" xfId="48218"/>
    <cellStyle name="40% - Акцент5 2 4 2 4 4 2" xfId="48219"/>
    <cellStyle name="40% - Акцент5 2 4 2 4 5" xfId="48220"/>
    <cellStyle name="40% - Акцент5 2 4 2 4 6" xfId="48221"/>
    <cellStyle name="40% - Акцент5 2 4 2 4 7" xfId="48222"/>
    <cellStyle name="40% - Акцент5 2 4 2 4 8" xfId="48223"/>
    <cellStyle name="40% - Акцент5 2 4 2 4 9" xfId="48224"/>
    <cellStyle name="40% - Акцент5 2 4 2 5" xfId="48225"/>
    <cellStyle name="40% - Акцент5 2 4 2 5 2" xfId="48226"/>
    <cellStyle name="40% - Акцент5 2 4 2 5 2 2" xfId="48227"/>
    <cellStyle name="40% - Акцент5 2 4 2 5 2 2 2" xfId="48228"/>
    <cellStyle name="40% - Акцент5 2 4 2 5 2 3" xfId="48229"/>
    <cellStyle name="40% - Акцент5 2 4 2 5 2 4" xfId="48230"/>
    <cellStyle name="40% - Акцент5 2 4 2 5 2 5" xfId="48231"/>
    <cellStyle name="40% - Акцент5 2 4 2 5 2 6" xfId="48232"/>
    <cellStyle name="40% - Акцент5 2 4 2 5 2 7" xfId="48233"/>
    <cellStyle name="40% - Акцент5 2 4 2 5 3" xfId="48234"/>
    <cellStyle name="40% - Акцент5 2 4 2 5 3 2" xfId="48235"/>
    <cellStyle name="40% - Акцент5 2 4 2 5 4" xfId="48236"/>
    <cellStyle name="40% - Акцент5 2 4 2 5 5" xfId="48237"/>
    <cellStyle name="40% - Акцент5 2 4 2 5 6" xfId="48238"/>
    <cellStyle name="40% - Акцент5 2 4 2 5 7" xfId="48239"/>
    <cellStyle name="40% - Акцент5 2 4 2 5 8" xfId="48240"/>
    <cellStyle name="40% - Акцент5 2 4 2 5 9" xfId="48241"/>
    <cellStyle name="40% - Акцент5 2 4 2 6" xfId="48242"/>
    <cellStyle name="40% - Акцент5 2 4 2 6 2" xfId="48243"/>
    <cellStyle name="40% - Акцент5 2 4 2 6 2 2" xfId="48244"/>
    <cellStyle name="40% - Акцент5 2 4 2 6 2 2 2" xfId="48245"/>
    <cellStyle name="40% - Акцент5 2 4 2 6 2 3" xfId="48246"/>
    <cellStyle name="40% - Акцент5 2 4 2 6 2 4" xfId="48247"/>
    <cellStyle name="40% - Акцент5 2 4 2 6 2 5" xfId="48248"/>
    <cellStyle name="40% - Акцент5 2 4 2 6 2 6" xfId="48249"/>
    <cellStyle name="40% - Акцент5 2 4 2 6 2 7" xfId="48250"/>
    <cellStyle name="40% - Акцент5 2 4 2 6 3" xfId="48251"/>
    <cellStyle name="40% - Акцент5 2 4 2 6 3 2" xfId="48252"/>
    <cellStyle name="40% - Акцент5 2 4 2 6 4" xfId="48253"/>
    <cellStyle name="40% - Акцент5 2 4 2 6 5" xfId="48254"/>
    <cellStyle name="40% - Акцент5 2 4 2 6 6" xfId="48255"/>
    <cellStyle name="40% - Акцент5 2 4 2 6 7" xfId="48256"/>
    <cellStyle name="40% - Акцент5 2 4 2 6 8" xfId="48257"/>
    <cellStyle name="40% - Акцент5 2 4 2 6 9" xfId="48258"/>
    <cellStyle name="40% - Акцент5 2 4 2 7" xfId="48259"/>
    <cellStyle name="40% - Акцент5 2 4 2 7 2" xfId="48260"/>
    <cellStyle name="40% - Акцент5 2 4 2 7 2 2" xfId="48261"/>
    <cellStyle name="40% - Акцент5 2 4 2 7 3" xfId="48262"/>
    <cellStyle name="40% - Акцент5 2 4 2 7 4" xfId="48263"/>
    <cellStyle name="40% - Акцент5 2 4 2 7 5" xfId="48264"/>
    <cellStyle name="40% - Акцент5 2 4 2 7 6" xfId="48265"/>
    <cellStyle name="40% - Акцент5 2 4 2 7 7" xfId="48266"/>
    <cellStyle name="40% - Акцент5 2 4 2 8" xfId="48267"/>
    <cellStyle name="40% - Акцент5 2 4 2 8 2" xfId="48268"/>
    <cellStyle name="40% - Акцент5 2 4 2 9" xfId="48269"/>
    <cellStyle name="40% - Акцент5 2 4 3" xfId="48270"/>
    <cellStyle name="40% - Акцент5 2 4 3 10" xfId="48271"/>
    <cellStyle name="40% - Акцент5 2 4 3 11" xfId="48272"/>
    <cellStyle name="40% - Акцент5 2 4 3 12" xfId="48273"/>
    <cellStyle name="40% - Акцент5 2 4 3 13" xfId="48274"/>
    <cellStyle name="40% - Акцент5 2 4 3 2" xfId="48275"/>
    <cellStyle name="40% - Акцент5 2 4 3 2 10" xfId="48276"/>
    <cellStyle name="40% - Акцент5 2 4 3 2 2" xfId="48277"/>
    <cellStyle name="40% - Акцент5 2 4 3 2 2 2" xfId="48278"/>
    <cellStyle name="40% - Акцент5 2 4 3 2 2 2 2" xfId="48279"/>
    <cellStyle name="40% - Акцент5 2 4 3 2 2 2 2 2" xfId="48280"/>
    <cellStyle name="40% - Акцент5 2 4 3 2 2 2 3" xfId="48281"/>
    <cellStyle name="40% - Акцент5 2 4 3 2 2 2 4" xfId="48282"/>
    <cellStyle name="40% - Акцент5 2 4 3 2 2 2 5" xfId="48283"/>
    <cellStyle name="40% - Акцент5 2 4 3 2 2 2 6" xfId="48284"/>
    <cellStyle name="40% - Акцент5 2 4 3 2 2 2 7" xfId="48285"/>
    <cellStyle name="40% - Акцент5 2 4 3 2 2 3" xfId="48286"/>
    <cellStyle name="40% - Акцент5 2 4 3 2 2 3 2" xfId="48287"/>
    <cellStyle name="40% - Акцент5 2 4 3 2 2 4" xfId="48288"/>
    <cellStyle name="40% - Акцент5 2 4 3 2 2 5" xfId="48289"/>
    <cellStyle name="40% - Акцент5 2 4 3 2 2 6" xfId="48290"/>
    <cellStyle name="40% - Акцент5 2 4 3 2 2 7" xfId="48291"/>
    <cellStyle name="40% - Акцент5 2 4 3 2 2 8" xfId="48292"/>
    <cellStyle name="40% - Акцент5 2 4 3 2 2 9" xfId="48293"/>
    <cellStyle name="40% - Акцент5 2 4 3 2 3" xfId="48294"/>
    <cellStyle name="40% - Акцент5 2 4 3 2 3 2" xfId="48295"/>
    <cellStyle name="40% - Акцент5 2 4 3 2 3 2 2" xfId="48296"/>
    <cellStyle name="40% - Акцент5 2 4 3 2 3 3" xfId="48297"/>
    <cellStyle name="40% - Акцент5 2 4 3 2 3 4" xfId="48298"/>
    <cellStyle name="40% - Акцент5 2 4 3 2 3 5" xfId="48299"/>
    <cellStyle name="40% - Акцент5 2 4 3 2 3 6" xfId="48300"/>
    <cellStyle name="40% - Акцент5 2 4 3 2 3 7" xfId="48301"/>
    <cellStyle name="40% - Акцент5 2 4 3 2 4" xfId="48302"/>
    <cellStyle name="40% - Акцент5 2 4 3 2 4 2" xfId="48303"/>
    <cellStyle name="40% - Акцент5 2 4 3 2 5" xfId="48304"/>
    <cellStyle name="40% - Акцент5 2 4 3 2 6" xfId="48305"/>
    <cellStyle name="40% - Акцент5 2 4 3 2 7" xfId="48306"/>
    <cellStyle name="40% - Акцент5 2 4 3 2 8" xfId="48307"/>
    <cellStyle name="40% - Акцент5 2 4 3 2 9" xfId="48308"/>
    <cellStyle name="40% - Акцент5 2 4 3 3" xfId="48309"/>
    <cellStyle name="40% - Акцент5 2 4 3 3 10" xfId="48310"/>
    <cellStyle name="40% - Акцент5 2 4 3 3 2" xfId="48311"/>
    <cellStyle name="40% - Акцент5 2 4 3 3 2 2" xfId="48312"/>
    <cellStyle name="40% - Акцент5 2 4 3 3 2 2 2" xfId="48313"/>
    <cellStyle name="40% - Акцент5 2 4 3 3 2 2 2 2" xfId="48314"/>
    <cellStyle name="40% - Акцент5 2 4 3 3 2 2 3" xfId="48315"/>
    <cellStyle name="40% - Акцент5 2 4 3 3 2 2 4" xfId="48316"/>
    <cellStyle name="40% - Акцент5 2 4 3 3 2 2 5" xfId="48317"/>
    <cellStyle name="40% - Акцент5 2 4 3 3 2 2 6" xfId="48318"/>
    <cellStyle name="40% - Акцент5 2 4 3 3 2 2 7" xfId="48319"/>
    <cellStyle name="40% - Акцент5 2 4 3 3 2 3" xfId="48320"/>
    <cellStyle name="40% - Акцент5 2 4 3 3 2 3 2" xfId="48321"/>
    <cellStyle name="40% - Акцент5 2 4 3 3 2 4" xfId="48322"/>
    <cellStyle name="40% - Акцент5 2 4 3 3 2 5" xfId="48323"/>
    <cellStyle name="40% - Акцент5 2 4 3 3 2 6" xfId="48324"/>
    <cellStyle name="40% - Акцент5 2 4 3 3 2 7" xfId="48325"/>
    <cellStyle name="40% - Акцент5 2 4 3 3 2 8" xfId="48326"/>
    <cellStyle name="40% - Акцент5 2 4 3 3 2 9" xfId="48327"/>
    <cellStyle name="40% - Акцент5 2 4 3 3 3" xfId="48328"/>
    <cellStyle name="40% - Акцент5 2 4 3 3 3 2" xfId="48329"/>
    <cellStyle name="40% - Акцент5 2 4 3 3 3 2 2" xfId="48330"/>
    <cellStyle name="40% - Акцент5 2 4 3 3 3 3" xfId="48331"/>
    <cellStyle name="40% - Акцент5 2 4 3 3 3 4" xfId="48332"/>
    <cellStyle name="40% - Акцент5 2 4 3 3 3 5" xfId="48333"/>
    <cellStyle name="40% - Акцент5 2 4 3 3 3 6" xfId="48334"/>
    <cellStyle name="40% - Акцент5 2 4 3 3 3 7" xfId="48335"/>
    <cellStyle name="40% - Акцент5 2 4 3 3 4" xfId="48336"/>
    <cellStyle name="40% - Акцент5 2 4 3 3 4 2" xfId="48337"/>
    <cellStyle name="40% - Акцент5 2 4 3 3 5" xfId="48338"/>
    <cellStyle name="40% - Акцент5 2 4 3 3 6" xfId="48339"/>
    <cellStyle name="40% - Акцент5 2 4 3 3 7" xfId="48340"/>
    <cellStyle name="40% - Акцент5 2 4 3 3 8" xfId="48341"/>
    <cellStyle name="40% - Акцент5 2 4 3 3 9" xfId="48342"/>
    <cellStyle name="40% - Акцент5 2 4 3 4" xfId="48343"/>
    <cellStyle name="40% - Акцент5 2 4 3 4 2" xfId="48344"/>
    <cellStyle name="40% - Акцент5 2 4 3 4 2 2" xfId="48345"/>
    <cellStyle name="40% - Акцент5 2 4 3 4 2 2 2" xfId="48346"/>
    <cellStyle name="40% - Акцент5 2 4 3 4 2 3" xfId="48347"/>
    <cellStyle name="40% - Акцент5 2 4 3 4 2 4" xfId="48348"/>
    <cellStyle name="40% - Акцент5 2 4 3 4 2 5" xfId="48349"/>
    <cellStyle name="40% - Акцент5 2 4 3 4 2 6" xfId="48350"/>
    <cellStyle name="40% - Акцент5 2 4 3 4 2 7" xfId="48351"/>
    <cellStyle name="40% - Акцент5 2 4 3 4 3" xfId="48352"/>
    <cellStyle name="40% - Акцент5 2 4 3 4 3 2" xfId="48353"/>
    <cellStyle name="40% - Акцент5 2 4 3 4 4" xfId="48354"/>
    <cellStyle name="40% - Акцент5 2 4 3 4 5" xfId="48355"/>
    <cellStyle name="40% - Акцент5 2 4 3 4 6" xfId="48356"/>
    <cellStyle name="40% - Акцент5 2 4 3 4 7" xfId="48357"/>
    <cellStyle name="40% - Акцент5 2 4 3 4 8" xfId="48358"/>
    <cellStyle name="40% - Акцент5 2 4 3 4 9" xfId="48359"/>
    <cellStyle name="40% - Акцент5 2 4 3 5" xfId="48360"/>
    <cellStyle name="40% - Акцент5 2 4 3 5 2" xfId="48361"/>
    <cellStyle name="40% - Акцент5 2 4 3 5 2 2" xfId="48362"/>
    <cellStyle name="40% - Акцент5 2 4 3 5 2 2 2" xfId="48363"/>
    <cellStyle name="40% - Акцент5 2 4 3 5 2 3" xfId="48364"/>
    <cellStyle name="40% - Акцент5 2 4 3 5 2 4" xfId="48365"/>
    <cellStyle name="40% - Акцент5 2 4 3 5 2 5" xfId="48366"/>
    <cellStyle name="40% - Акцент5 2 4 3 5 2 6" xfId="48367"/>
    <cellStyle name="40% - Акцент5 2 4 3 5 2 7" xfId="48368"/>
    <cellStyle name="40% - Акцент5 2 4 3 5 3" xfId="48369"/>
    <cellStyle name="40% - Акцент5 2 4 3 5 3 2" xfId="48370"/>
    <cellStyle name="40% - Акцент5 2 4 3 5 4" xfId="48371"/>
    <cellStyle name="40% - Акцент5 2 4 3 5 5" xfId="48372"/>
    <cellStyle name="40% - Акцент5 2 4 3 5 6" xfId="48373"/>
    <cellStyle name="40% - Акцент5 2 4 3 5 7" xfId="48374"/>
    <cellStyle name="40% - Акцент5 2 4 3 5 8" xfId="48375"/>
    <cellStyle name="40% - Акцент5 2 4 3 5 9" xfId="48376"/>
    <cellStyle name="40% - Акцент5 2 4 3 6" xfId="48377"/>
    <cellStyle name="40% - Акцент5 2 4 3 6 2" xfId="48378"/>
    <cellStyle name="40% - Акцент5 2 4 3 6 2 2" xfId="48379"/>
    <cellStyle name="40% - Акцент5 2 4 3 6 3" xfId="48380"/>
    <cellStyle name="40% - Акцент5 2 4 3 6 4" xfId="48381"/>
    <cellStyle name="40% - Акцент5 2 4 3 6 5" xfId="48382"/>
    <cellStyle name="40% - Акцент5 2 4 3 6 6" xfId="48383"/>
    <cellStyle name="40% - Акцент5 2 4 3 6 7" xfId="48384"/>
    <cellStyle name="40% - Акцент5 2 4 3 7" xfId="48385"/>
    <cellStyle name="40% - Акцент5 2 4 3 7 2" xfId="48386"/>
    <cellStyle name="40% - Акцент5 2 4 3 8" xfId="48387"/>
    <cellStyle name="40% - Акцент5 2 4 3 9" xfId="48388"/>
    <cellStyle name="40% - Акцент5 2 4 4" xfId="48389"/>
    <cellStyle name="40% - Акцент5 2 4 4 10" xfId="48390"/>
    <cellStyle name="40% - Акцент5 2 4 4 11" xfId="48391"/>
    <cellStyle name="40% - Акцент5 2 4 4 12" xfId="48392"/>
    <cellStyle name="40% - Акцент5 2 4 4 13" xfId="48393"/>
    <cellStyle name="40% - Акцент5 2 4 4 2" xfId="48394"/>
    <cellStyle name="40% - Акцент5 2 4 4 2 10" xfId="48395"/>
    <cellStyle name="40% - Акцент5 2 4 4 2 2" xfId="48396"/>
    <cellStyle name="40% - Акцент5 2 4 4 2 2 2" xfId="48397"/>
    <cellStyle name="40% - Акцент5 2 4 4 2 2 2 2" xfId="48398"/>
    <cellStyle name="40% - Акцент5 2 4 4 2 2 2 2 2" xfId="48399"/>
    <cellStyle name="40% - Акцент5 2 4 4 2 2 2 3" xfId="48400"/>
    <cellStyle name="40% - Акцент5 2 4 4 2 2 2 4" xfId="48401"/>
    <cellStyle name="40% - Акцент5 2 4 4 2 2 2 5" xfId="48402"/>
    <cellStyle name="40% - Акцент5 2 4 4 2 2 2 6" xfId="48403"/>
    <cellStyle name="40% - Акцент5 2 4 4 2 2 2 7" xfId="48404"/>
    <cellStyle name="40% - Акцент5 2 4 4 2 2 3" xfId="48405"/>
    <cellStyle name="40% - Акцент5 2 4 4 2 2 3 2" xfId="48406"/>
    <cellStyle name="40% - Акцент5 2 4 4 2 2 4" xfId="48407"/>
    <cellStyle name="40% - Акцент5 2 4 4 2 2 5" xfId="48408"/>
    <cellStyle name="40% - Акцент5 2 4 4 2 2 6" xfId="48409"/>
    <cellStyle name="40% - Акцент5 2 4 4 2 2 7" xfId="48410"/>
    <cellStyle name="40% - Акцент5 2 4 4 2 2 8" xfId="48411"/>
    <cellStyle name="40% - Акцент5 2 4 4 2 2 9" xfId="48412"/>
    <cellStyle name="40% - Акцент5 2 4 4 2 3" xfId="48413"/>
    <cellStyle name="40% - Акцент5 2 4 4 2 3 2" xfId="48414"/>
    <cellStyle name="40% - Акцент5 2 4 4 2 3 2 2" xfId="48415"/>
    <cellStyle name="40% - Акцент5 2 4 4 2 3 3" xfId="48416"/>
    <cellStyle name="40% - Акцент5 2 4 4 2 3 4" xfId="48417"/>
    <cellStyle name="40% - Акцент5 2 4 4 2 3 5" xfId="48418"/>
    <cellStyle name="40% - Акцент5 2 4 4 2 3 6" xfId="48419"/>
    <cellStyle name="40% - Акцент5 2 4 4 2 3 7" xfId="48420"/>
    <cellStyle name="40% - Акцент5 2 4 4 2 4" xfId="48421"/>
    <cellStyle name="40% - Акцент5 2 4 4 2 4 2" xfId="48422"/>
    <cellStyle name="40% - Акцент5 2 4 4 2 5" xfId="48423"/>
    <cellStyle name="40% - Акцент5 2 4 4 2 6" xfId="48424"/>
    <cellStyle name="40% - Акцент5 2 4 4 2 7" xfId="48425"/>
    <cellStyle name="40% - Акцент5 2 4 4 2 8" xfId="48426"/>
    <cellStyle name="40% - Акцент5 2 4 4 2 9" xfId="48427"/>
    <cellStyle name="40% - Акцент5 2 4 4 3" xfId="48428"/>
    <cellStyle name="40% - Акцент5 2 4 4 3 10" xfId="48429"/>
    <cellStyle name="40% - Акцент5 2 4 4 3 2" xfId="48430"/>
    <cellStyle name="40% - Акцент5 2 4 4 3 2 2" xfId="48431"/>
    <cellStyle name="40% - Акцент5 2 4 4 3 2 2 2" xfId="48432"/>
    <cellStyle name="40% - Акцент5 2 4 4 3 2 2 2 2" xfId="48433"/>
    <cellStyle name="40% - Акцент5 2 4 4 3 2 2 3" xfId="48434"/>
    <cellStyle name="40% - Акцент5 2 4 4 3 2 2 4" xfId="48435"/>
    <cellStyle name="40% - Акцент5 2 4 4 3 2 2 5" xfId="48436"/>
    <cellStyle name="40% - Акцент5 2 4 4 3 2 2 6" xfId="48437"/>
    <cellStyle name="40% - Акцент5 2 4 4 3 2 2 7" xfId="48438"/>
    <cellStyle name="40% - Акцент5 2 4 4 3 2 3" xfId="48439"/>
    <cellStyle name="40% - Акцент5 2 4 4 3 2 3 2" xfId="48440"/>
    <cellStyle name="40% - Акцент5 2 4 4 3 2 4" xfId="48441"/>
    <cellStyle name="40% - Акцент5 2 4 4 3 2 5" xfId="48442"/>
    <cellStyle name="40% - Акцент5 2 4 4 3 2 6" xfId="48443"/>
    <cellStyle name="40% - Акцент5 2 4 4 3 2 7" xfId="48444"/>
    <cellStyle name="40% - Акцент5 2 4 4 3 2 8" xfId="48445"/>
    <cellStyle name="40% - Акцент5 2 4 4 3 2 9" xfId="48446"/>
    <cellStyle name="40% - Акцент5 2 4 4 3 3" xfId="48447"/>
    <cellStyle name="40% - Акцент5 2 4 4 3 3 2" xfId="48448"/>
    <cellStyle name="40% - Акцент5 2 4 4 3 3 2 2" xfId="48449"/>
    <cellStyle name="40% - Акцент5 2 4 4 3 3 3" xfId="48450"/>
    <cellStyle name="40% - Акцент5 2 4 4 3 3 4" xfId="48451"/>
    <cellStyle name="40% - Акцент5 2 4 4 3 3 5" xfId="48452"/>
    <cellStyle name="40% - Акцент5 2 4 4 3 3 6" xfId="48453"/>
    <cellStyle name="40% - Акцент5 2 4 4 3 3 7" xfId="48454"/>
    <cellStyle name="40% - Акцент5 2 4 4 3 4" xfId="48455"/>
    <cellStyle name="40% - Акцент5 2 4 4 3 4 2" xfId="48456"/>
    <cellStyle name="40% - Акцент5 2 4 4 3 5" xfId="48457"/>
    <cellStyle name="40% - Акцент5 2 4 4 3 6" xfId="48458"/>
    <cellStyle name="40% - Акцент5 2 4 4 3 7" xfId="48459"/>
    <cellStyle name="40% - Акцент5 2 4 4 3 8" xfId="48460"/>
    <cellStyle name="40% - Акцент5 2 4 4 3 9" xfId="48461"/>
    <cellStyle name="40% - Акцент5 2 4 4 4" xfId="48462"/>
    <cellStyle name="40% - Акцент5 2 4 4 4 2" xfId="48463"/>
    <cellStyle name="40% - Акцент5 2 4 4 4 2 2" xfId="48464"/>
    <cellStyle name="40% - Акцент5 2 4 4 4 2 2 2" xfId="48465"/>
    <cellStyle name="40% - Акцент5 2 4 4 4 2 3" xfId="48466"/>
    <cellStyle name="40% - Акцент5 2 4 4 4 2 4" xfId="48467"/>
    <cellStyle name="40% - Акцент5 2 4 4 4 2 5" xfId="48468"/>
    <cellStyle name="40% - Акцент5 2 4 4 4 2 6" xfId="48469"/>
    <cellStyle name="40% - Акцент5 2 4 4 4 2 7" xfId="48470"/>
    <cellStyle name="40% - Акцент5 2 4 4 4 3" xfId="48471"/>
    <cellStyle name="40% - Акцент5 2 4 4 4 3 2" xfId="48472"/>
    <cellStyle name="40% - Акцент5 2 4 4 4 4" xfId="48473"/>
    <cellStyle name="40% - Акцент5 2 4 4 4 5" xfId="48474"/>
    <cellStyle name="40% - Акцент5 2 4 4 4 6" xfId="48475"/>
    <cellStyle name="40% - Акцент5 2 4 4 4 7" xfId="48476"/>
    <cellStyle name="40% - Акцент5 2 4 4 4 8" xfId="48477"/>
    <cellStyle name="40% - Акцент5 2 4 4 4 9" xfId="48478"/>
    <cellStyle name="40% - Акцент5 2 4 4 5" xfId="48479"/>
    <cellStyle name="40% - Акцент5 2 4 4 5 2" xfId="48480"/>
    <cellStyle name="40% - Акцент5 2 4 4 5 2 2" xfId="48481"/>
    <cellStyle name="40% - Акцент5 2 4 4 5 2 2 2" xfId="48482"/>
    <cellStyle name="40% - Акцент5 2 4 4 5 2 3" xfId="48483"/>
    <cellStyle name="40% - Акцент5 2 4 4 5 2 4" xfId="48484"/>
    <cellStyle name="40% - Акцент5 2 4 4 5 2 5" xfId="48485"/>
    <cellStyle name="40% - Акцент5 2 4 4 5 2 6" xfId="48486"/>
    <cellStyle name="40% - Акцент5 2 4 4 5 2 7" xfId="48487"/>
    <cellStyle name="40% - Акцент5 2 4 4 5 3" xfId="48488"/>
    <cellStyle name="40% - Акцент5 2 4 4 5 3 2" xfId="48489"/>
    <cellStyle name="40% - Акцент5 2 4 4 5 4" xfId="48490"/>
    <cellStyle name="40% - Акцент5 2 4 4 5 5" xfId="48491"/>
    <cellStyle name="40% - Акцент5 2 4 4 5 6" xfId="48492"/>
    <cellStyle name="40% - Акцент5 2 4 4 5 7" xfId="48493"/>
    <cellStyle name="40% - Акцент5 2 4 4 5 8" xfId="48494"/>
    <cellStyle name="40% - Акцент5 2 4 4 5 9" xfId="48495"/>
    <cellStyle name="40% - Акцент5 2 4 4 6" xfId="48496"/>
    <cellStyle name="40% - Акцент5 2 4 4 6 2" xfId="48497"/>
    <cellStyle name="40% - Акцент5 2 4 4 6 2 2" xfId="48498"/>
    <cellStyle name="40% - Акцент5 2 4 4 6 3" xfId="48499"/>
    <cellStyle name="40% - Акцент5 2 4 4 6 4" xfId="48500"/>
    <cellStyle name="40% - Акцент5 2 4 4 6 5" xfId="48501"/>
    <cellStyle name="40% - Акцент5 2 4 4 6 6" xfId="48502"/>
    <cellStyle name="40% - Акцент5 2 4 4 6 7" xfId="48503"/>
    <cellStyle name="40% - Акцент5 2 4 4 7" xfId="48504"/>
    <cellStyle name="40% - Акцент5 2 4 4 7 2" xfId="48505"/>
    <cellStyle name="40% - Акцент5 2 4 4 8" xfId="48506"/>
    <cellStyle name="40% - Акцент5 2 4 4 9" xfId="48507"/>
    <cellStyle name="40% - Акцент5 2 4 5" xfId="48508"/>
    <cellStyle name="40% - Акцент5 2 4 5 10" xfId="48509"/>
    <cellStyle name="40% - Акцент5 2 4 5 2" xfId="48510"/>
    <cellStyle name="40% - Акцент5 2 4 5 2 2" xfId="48511"/>
    <cellStyle name="40% - Акцент5 2 4 5 2 2 2" xfId="48512"/>
    <cellStyle name="40% - Акцент5 2 4 5 2 2 2 2" xfId="48513"/>
    <cellStyle name="40% - Акцент5 2 4 5 2 2 3" xfId="48514"/>
    <cellStyle name="40% - Акцент5 2 4 5 2 2 4" xfId="48515"/>
    <cellStyle name="40% - Акцент5 2 4 5 2 2 5" xfId="48516"/>
    <cellStyle name="40% - Акцент5 2 4 5 2 2 6" xfId="48517"/>
    <cellStyle name="40% - Акцент5 2 4 5 2 2 7" xfId="48518"/>
    <cellStyle name="40% - Акцент5 2 4 5 2 3" xfId="48519"/>
    <cellStyle name="40% - Акцент5 2 4 5 2 3 2" xfId="48520"/>
    <cellStyle name="40% - Акцент5 2 4 5 2 4" xfId="48521"/>
    <cellStyle name="40% - Акцент5 2 4 5 2 5" xfId="48522"/>
    <cellStyle name="40% - Акцент5 2 4 5 2 6" xfId="48523"/>
    <cellStyle name="40% - Акцент5 2 4 5 2 7" xfId="48524"/>
    <cellStyle name="40% - Акцент5 2 4 5 2 8" xfId="48525"/>
    <cellStyle name="40% - Акцент5 2 4 5 2 9" xfId="48526"/>
    <cellStyle name="40% - Акцент5 2 4 5 3" xfId="48527"/>
    <cellStyle name="40% - Акцент5 2 4 5 3 2" xfId="48528"/>
    <cellStyle name="40% - Акцент5 2 4 5 3 2 2" xfId="48529"/>
    <cellStyle name="40% - Акцент5 2 4 5 3 3" xfId="48530"/>
    <cellStyle name="40% - Акцент5 2 4 5 3 4" xfId="48531"/>
    <cellStyle name="40% - Акцент5 2 4 5 3 5" xfId="48532"/>
    <cellStyle name="40% - Акцент5 2 4 5 3 6" xfId="48533"/>
    <cellStyle name="40% - Акцент5 2 4 5 3 7" xfId="48534"/>
    <cellStyle name="40% - Акцент5 2 4 5 4" xfId="48535"/>
    <cellStyle name="40% - Акцент5 2 4 5 4 2" xfId="48536"/>
    <cellStyle name="40% - Акцент5 2 4 5 5" xfId="48537"/>
    <cellStyle name="40% - Акцент5 2 4 5 6" xfId="48538"/>
    <cellStyle name="40% - Акцент5 2 4 5 7" xfId="48539"/>
    <cellStyle name="40% - Акцент5 2 4 5 8" xfId="48540"/>
    <cellStyle name="40% - Акцент5 2 4 5 9" xfId="48541"/>
    <cellStyle name="40% - Акцент5 2 4 6" xfId="48542"/>
    <cellStyle name="40% - Акцент5 2 4 6 10" xfId="48543"/>
    <cellStyle name="40% - Акцент5 2 4 6 2" xfId="48544"/>
    <cellStyle name="40% - Акцент5 2 4 6 2 2" xfId="48545"/>
    <cellStyle name="40% - Акцент5 2 4 6 2 2 2" xfId="48546"/>
    <cellStyle name="40% - Акцент5 2 4 6 2 2 2 2" xfId="48547"/>
    <cellStyle name="40% - Акцент5 2 4 6 2 2 3" xfId="48548"/>
    <cellStyle name="40% - Акцент5 2 4 6 2 2 4" xfId="48549"/>
    <cellStyle name="40% - Акцент5 2 4 6 2 2 5" xfId="48550"/>
    <cellStyle name="40% - Акцент5 2 4 6 2 2 6" xfId="48551"/>
    <cellStyle name="40% - Акцент5 2 4 6 2 2 7" xfId="48552"/>
    <cellStyle name="40% - Акцент5 2 4 6 2 3" xfId="48553"/>
    <cellStyle name="40% - Акцент5 2 4 6 2 3 2" xfId="48554"/>
    <cellStyle name="40% - Акцент5 2 4 6 2 4" xfId="48555"/>
    <cellStyle name="40% - Акцент5 2 4 6 2 5" xfId="48556"/>
    <cellStyle name="40% - Акцент5 2 4 6 2 6" xfId="48557"/>
    <cellStyle name="40% - Акцент5 2 4 6 2 7" xfId="48558"/>
    <cellStyle name="40% - Акцент5 2 4 6 2 8" xfId="48559"/>
    <cellStyle name="40% - Акцент5 2 4 6 2 9" xfId="48560"/>
    <cellStyle name="40% - Акцент5 2 4 6 3" xfId="48561"/>
    <cellStyle name="40% - Акцент5 2 4 6 3 2" xfId="48562"/>
    <cellStyle name="40% - Акцент5 2 4 6 3 2 2" xfId="48563"/>
    <cellStyle name="40% - Акцент5 2 4 6 3 3" xfId="48564"/>
    <cellStyle name="40% - Акцент5 2 4 6 3 4" xfId="48565"/>
    <cellStyle name="40% - Акцент5 2 4 6 3 5" xfId="48566"/>
    <cellStyle name="40% - Акцент5 2 4 6 3 6" xfId="48567"/>
    <cellStyle name="40% - Акцент5 2 4 6 3 7" xfId="48568"/>
    <cellStyle name="40% - Акцент5 2 4 6 4" xfId="48569"/>
    <cellStyle name="40% - Акцент5 2 4 6 4 2" xfId="48570"/>
    <cellStyle name="40% - Акцент5 2 4 6 5" xfId="48571"/>
    <cellStyle name="40% - Акцент5 2 4 6 6" xfId="48572"/>
    <cellStyle name="40% - Акцент5 2 4 6 7" xfId="48573"/>
    <cellStyle name="40% - Акцент5 2 4 6 8" xfId="48574"/>
    <cellStyle name="40% - Акцент5 2 4 6 9" xfId="48575"/>
    <cellStyle name="40% - Акцент5 2 4 7" xfId="48576"/>
    <cellStyle name="40% - Акцент5 2 4 7 2" xfId="48577"/>
    <cellStyle name="40% - Акцент5 2 4 7 2 2" xfId="48578"/>
    <cellStyle name="40% - Акцент5 2 4 7 2 2 2" xfId="48579"/>
    <cellStyle name="40% - Акцент5 2 4 7 2 3" xfId="48580"/>
    <cellStyle name="40% - Акцент5 2 4 7 2 4" xfId="48581"/>
    <cellStyle name="40% - Акцент5 2 4 7 2 5" xfId="48582"/>
    <cellStyle name="40% - Акцент5 2 4 7 2 6" xfId="48583"/>
    <cellStyle name="40% - Акцент5 2 4 7 2 7" xfId="48584"/>
    <cellStyle name="40% - Акцент5 2 4 7 3" xfId="48585"/>
    <cellStyle name="40% - Акцент5 2 4 7 3 2" xfId="48586"/>
    <cellStyle name="40% - Акцент5 2 4 7 4" xfId="48587"/>
    <cellStyle name="40% - Акцент5 2 4 7 5" xfId="48588"/>
    <cellStyle name="40% - Акцент5 2 4 7 6" xfId="48589"/>
    <cellStyle name="40% - Акцент5 2 4 7 7" xfId="48590"/>
    <cellStyle name="40% - Акцент5 2 4 7 8" xfId="48591"/>
    <cellStyle name="40% - Акцент5 2 4 7 9" xfId="48592"/>
    <cellStyle name="40% - Акцент5 2 4 8" xfId="48593"/>
    <cellStyle name="40% - Акцент5 2 4 8 2" xfId="48594"/>
    <cellStyle name="40% - Акцент5 2 4 8 2 2" xfId="48595"/>
    <cellStyle name="40% - Акцент5 2 4 8 2 2 2" xfId="48596"/>
    <cellStyle name="40% - Акцент5 2 4 8 2 3" xfId="48597"/>
    <cellStyle name="40% - Акцент5 2 4 8 2 4" xfId="48598"/>
    <cellStyle name="40% - Акцент5 2 4 8 2 5" xfId="48599"/>
    <cellStyle name="40% - Акцент5 2 4 8 2 6" xfId="48600"/>
    <cellStyle name="40% - Акцент5 2 4 8 2 7" xfId="48601"/>
    <cellStyle name="40% - Акцент5 2 4 8 3" xfId="48602"/>
    <cellStyle name="40% - Акцент5 2 4 8 3 2" xfId="48603"/>
    <cellStyle name="40% - Акцент5 2 4 8 4" xfId="48604"/>
    <cellStyle name="40% - Акцент5 2 4 8 5" xfId="48605"/>
    <cellStyle name="40% - Акцент5 2 4 8 6" xfId="48606"/>
    <cellStyle name="40% - Акцент5 2 4 8 7" xfId="48607"/>
    <cellStyle name="40% - Акцент5 2 4 8 8" xfId="48608"/>
    <cellStyle name="40% - Акцент5 2 4 8 9" xfId="48609"/>
    <cellStyle name="40% - Акцент5 2 4 9" xfId="48610"/>
    <cellStyle name="40% - Акцент5 2 4 9 2" xfId="48611"/>
    <cellStyle name="40% - Акцент5 2 4 9 2 2" xfId="48612"/>
    <cellStyle name="40% - Акцент5 2 4 9 2 2 2" xfId="48613"/>
    <cellStyle name="40% - Акцент5 2 4 9 2 3" xfId="48614"/>
    <cellStyle name="40% - Акцент5 2 4 9 2 4" xfId="48615"/>
    <cellStyle name="40% - Акцент5 2 4 9 2 5" xfId="48616"/>
    <cellStyle name="40% - Акцент5 2 4 9 2 6" xfId="48617"/>
    <cellStyle name="40% - Акцент5 2 4 9 2 7" xfId="48618"/>
    <cellStyle name="40% - Акцент5 2 4 9 3" xfId="48619"/>
    <cellStyle name="40% - Акцент5 2 4 9 3 2" xfId="48620"/>
    <cellStyle name="40% - Акцент5 2 4 9 4" xfId="48621"/>
    <cellStyle name="40% - Акцент5 2 4 9 5" xfId="48622"/>
    <cellStyle name="40% - Акцент5 2 4 9 6" xfId="48623"/>
    <cellStyle name="40% - Акцент5 2 4 9 7" xfId="48624"/>
    <cellStyle name="40% - Акцент5 2 4 9 8" xfId="48625"/>
    <cellStyle name="40% - Акцент5 2 4 9 9" xfId="48626"/>
    <cellStyle name="40% - Акцент5 2 5" xfId="48627"/>
    <cellStyle name="40% - Акцент5 2 5 10" xfId="48628"/>
    <cellStyle name="40% - Акцент5 2 5 11" xfId="48629"/>
    <cellStyle name="40% - Акцент5 2 5 12" xfId="48630"/>
    <cellStyle name="40% - Акцент5 2 5 13" xfId="48631"/>
    <cellStyle name="40% - Акцент5 2 5 14" xfId="48632"/>
    <cellStyle name="40% - Акцент5 2 5 2" xfId="48633"/>
    <cellStyle name="40% - Акцент5 2 5 2 10" xfId="48634"/>
    <cellStyle name="40% - Акцент5 2 5 2 2" xfId="48635"/>
    <cellStyle name="40% - Акцент5 2 5 2 2 2" xfId="48636"/>
    <cellStyle name="40% - Акцент5 2 5 2 2 2 2" xfId="48637"/>
    <cellStyle name="40% - Акцент5 2 5 2 2 2 2 2" xfId="48638"/>
    <cellStyle name="40% - Акцент5 2 5 2 2 2 3" xfId="48639"/>
    <cellStyle name="40% - Акцент5 2 5 2 2 2 4" xfId="48640"/>
    <cellStyle name="40% - Акцент5 2 5 2 2 2 5" xfId="48641"/>
    <cellStyle name="40% - Акцент5 2 5 2 2 2 6" xfId="48642"/>
    <cellStyle name="40% - Акцент5 2 5 2 2 2 7" xfId="48643"/>
    <cellStyle name="40% - Акцент5 2 5 2 2 3" xfId="48644"/>
    <cellStyle name="40% - Акцент5 2 5 2 2 3 2" xfId="48645"/>
    <cellStyle name="40% - Акцент5 2 5 2 2 4" xfId="48646"/>
    <cellStyle name="40% - Акцент5 2 5 2 2 5" xfId="48647"/>
    <cellStyle name="40% - Акцент5 2 5 2 2 6" xfId="48648"/>
    <cellStyle name="40% - Акцент5 2 5 2 2 7" xfId="48649"/>
    <cellStyle name="40% - Акцент5 2 5 2 2 8" xfId="48650"/>
    <cellStyle name="40% - Акцент5 2 5 2 2 9" xfId="48651"/>
    <cellStyle name="40% - Акцент5 2 5 2 3" xfId="48652"/>
    <cellStyle name="40% - Акцент5 2 5 2 3 2" xfId="48653"/>
    <cellStyle name="40% - Акцент5 2 5 2 3 2 2" xfId="48654"/>
    <cellStyle name="40% - Акцент5 2 5 2 3 3" xfId="48655"/>
    <cellStyle name="40% - Акцент5 2 5 2 3 4" xfId="48656"/>
    <cellStyle name="40% - Акцент5 2 5 2 3 5" xfId="48657"/>
    <cellStyle name="40% - Акцент5 2 5 2 3 6" xfId="48658"/>
    <cellStyle name="40% - Акцент5 2 5 2 3 7" xfId="48659"/>
    <cellStyle name="40% - Акцент5 2 5 2 4" xfId="48660"/>
    <cellStyle name="40% - Акцент5 2 5 2 4 2" xfId="48661"/>
    <cellStyle name="40% - Акцент5 2 5 2 5" xfId="48662"/>
    <cellStyle name="40% - Акцент5 2 5 2 6" xfId="48663"/>
    <cellStyle name="40% - Акцент5 2 5 2 7" xfId="48664"/>
    <cellStyle name="40% - Акцент5 2 5 2 8" xfId="48665"/>
    <cellStyle name="40% - Акцент5 2 5 2 9" xfId="48666"/>
    <cellStyle name="40% - Акцент5 2 5 3" xfId="48667"/>
    <cellStyle name="40% - Акцент5 2 5 3 10" xfId="48668"/>
    <cellStyle name="40% - Акцент5 2 5 3 2" xfId="48669"/>
    <cellStyle name="40% - Акцент5 2 5 3 2 2" xfId="48670"/>
    <cellStyle name="40% - Акцент5 2 5 3 2 2 2" xfId="48671"/>
    <cellStyle name="40% - Акцент5 2 5 3 2 2 2 2" xfId="48672"/>
    <cellStyle name="40% - Акцент5 2 5 3 2 2 3" xfId="48673"/>
    <cellStyle name="40% - Акцент5 2 5 3 2 2 4" xfId="48674"/>
    <cellStyle name="40% - Акцент5 2 5 3 2 2 5" xfId="48675"/>
    <cellStyle name="40% - Акцент5 2 5 3 2 2 6" xfId="48676"/>
    <cellStyle name="40% - Акцент5 2 5 3 2 2 7" xfId="48677"/>
    <cellStyle name="40% - Акцент5 2 5 3 2 3" xfId="48678"/>
    <cellStyle name="40% - Акцент5 2 5 3 2 3 2" xfId="48679"/>
    <cellStyle name="40% - Акцент5 2 5 3 2 4" xfId="48680"/>
    <cellStyle name="40% - Акцент5 2 5 3 2 5" xfId="48681"/>
    <cellStyle name="40% - Акцент5 2 5 3 2 6" xfId="48682"/>
    <cellStyle name="40% - Акцент5 2 5 3 2 7" xfId="48683"/>
    <cellStyle name="40% - Акцент5 2 5 3 2 8" xfId="48684"/>
    <cellStyle name="40% - Акцент5 2 5 3 2 9" xfId="48685"/>
    <cellStyle name="40% - Акцент5 2 5 3 3" xfId="48686"/>
    <cellStyle name="40% - Акцент5 2 5 3 3 2" xfId="48687"/>
    <cellStyle name="40% - Акцент5 2 5 3 3 2 2" xfId="48688"/>
    <cellStyle name="40% - Акцент5 2 5 3 3 3" xfId="48689"/>
    <cellStyle name="40% - Акцент5 2 5 3 3 4" xfId="48690"/>
    <cellStyle name="40% - Акцент5 2 5 3 3 5" xfId="48691"/>
    <cellStyle name="40% - Акцент5 2 5 3 3 6" xfId="48692"/>
    <cellStyle name="40% - Акцент5 2 5 3 3 7" xfId="48693"/>
    <cellStyle name="40% - Акцент5 2 5 3 4" xfId="48694"/>
    <cellStyle name="40% - Акцент5 2 5 3 4 2" xfId="48695"/>
    <cellStyle name="40% - Акцент5 2 5 3 5" xfId="48696"/>
    <cellStyle name="40% - Акцент5 2 5 3 6" xfId="48697"/>
    <cellStyle name="40% - Акцент5 2 5 3 7" xfId="48698"/>
    <cellStyle name="40% - Акцент5 2 5 3 8" xfId="48699"/>
    <cellStyle name="40% - Акцент5 2 5 3 9" xfId="48700"/>
    <cellStyle name="40% - Акцент5 2 5 4" xfId="48701"/>
    <cellStyle name="40% - Акцент5 2 5 4 10" xfId="48702"/>
    <cellStyle name="40% - Акцент5 2 5 4 2" xfId="48703"/>
    <cellStyle name="40% - Акцент5 2 5 4 2 2" xfId="48704"/>
    <cellStyle name="40% - Акцент5 2 5 4 2 2 2" xfId="48705"/>
    <cellStyle name="40% - Акцент5 2 5 4 2 2 2 2" xfId="48706"/>
    <cellStyle name="40% - Акцент5 2 5 4 2 2 3" xfId="48707"/>
    <cellStyle name="40% - Акцент5 2 5 4 2 2 4" xfId="48708"/>
    <cellStyle name="40% - Акцент5 2 5 4 2 2 5" xfId="48709"/>
    <cellStyle name="40% - Акцент5 2 5 4 2 2 6" xfId="48710"/>
    <cellStyle name="40% - Акцент5 2 5 4 2 2 7" xfId="48711"/>
    <cellStyle name="40% - Акцент5 2 5 4 2 3" xfId="48712"/>
    <cellStyle name="40% - Акцент5 2 5 4 2 3 2" xfId="48713"/>
    <cellStyle name="40% - Акцент5 2 5 4 2 4" xfId="48714"/>
    <cellStyle name="40% - Акцент5 2 5 4 2 5" xfId="48715"/>
    <cellStyle name="40% - Акцент5 2 5 4 2 6" xfId="48716"/>
    <cellStyle name="40% - Акцент5 2 5 4 2 7" xfId="48717"/>
    <cellStyle name="40% - Акцент5 2 5 4 2 8" xfId="48718"/>
    <cellStyle name="40% - Акцент5 2 5 4 2 9" xfId="48719"/>
    <cellStyle name="40% - Акцент5 2 5 4 3" xfId="48720"/>
    <cellStyle name="40% - Акцент5 2 5 4 3 2" xfId="48721"/>
    <cellStyle name="40% - Акцент5 2 5 4 3 2 2" xfId="48722"/>
    <cellStyle name="40% - Акцент5 2 5 4 3 3" xfId="48723"/>
    <cellStyle name="40% - Акцент5 2 5 4 3 4" xfId="48724"/>
    <cellStyle name="40% - Акцент5 2 5 4 3 5" xfId="48725"/>
    <cellStyle name="40% - Акцент5 2 5 4 3 6" xfId="48726"/>
    <cellStyle name="40% - Акцент5 2 5 4 3 7" xfId="48727"/>
    <cellStyle name="40% - Акцент5 2 5 4 4" xfId="48728"/>
    <cellStyle name="40% - Акцент5 2 5 4 4 2" xfId="48729"/>
    <cellStyle name="40% - Акцент5 2 5 4 5" xfId="48730"/>
    <cellStyle name="40% - Акцент5 2 5 4 6" xfId="48731"/>
    <cellStyle name="40% - Акцент5 2 5 4 7" xfId="48732"/>
    <cellStyle name="40% - Акцент5 2 5 4 8" xfId="48733"/>
    <cellStyle name="40% - Акцент5 2 5 4 9" xfId="48734"/>
    <cellStyle name="40% - Акцент5 2 5 5" xfId="48735"/>
    <cellStyle name="40% - Акцент5 2 5 5 2" xfId="48736"/>
    <cellStyle name="40% - Акцент5 2 5 5 2 2" xfId="48737"/>
    <cellStyle name="40% - Акцент5 2 5 5 2 2 2" xfId="48738"/>
    <cellStyle name="40% - Акцент5 2 5 5 2 3" xfId="48739"/>
    <cellStyle name="40% - Акцент5 2 5 5 2 4" xfId="48740"/>
    <cellStyle name="40% - Акцент5 2 5 5 2 5" xfId="48741"/>
    <cellStyle name="40% - Акцент5 2 5 5 2 6" xfId="48742"/>
    <cellStyle name="40% - Акцент5 2 5 5 2 7" xfId="48743"/>
    <cellStyle name="40% - Акцент5 2 5 5 3" xfId="48744"/>
    <cellStyle name="40% - Акцент5 2 5 5 3 2" xfId="48745"/>
    <cellStyle name="40% - Акцент5 2 5 5 4" xfId="48746"/>
    <cellStyle name="40% - Акцент5 2 5 5 5" xfId="48747"/>
    <cellStyle name="40% - Акцент5 2 5 5 6" xfId="48748"/>
    <cellStyle name="40% - Акцент5 2 5 5 7" xfId="48749"/>
    <cellStyle name="40% - Акцент5 2 5 5 8" xfId="48750"/>
    <cellStyle name="40% - Акцент5 2 5 5 9" xfId="48751"/>
    <cellStyle name="40% - Акцент5 2 5 6" xfId="48752"/>
    <cellStyle name="40% - Акцент5 2 5 6 2" xfId="48753"/>
    <cellStyle name="40% - Акцент5 2 5 6 2 2" xfId="48754"/>
    <cellStyle name="40% - Акцент5 2 5 6 2 2 2" xfId="48755"/>
    <cellStyle name="40% - Акцент5 2 5 6 2 3" xfId="48756"/>
    <cellStyle name="40% - Акцент5 2 5 6 2 4" xfId="48757"/>
    <cellStyle name="40% - Акцент5 2 5 6 2 5" xfId="48758"/>
    <cellStyle name="40% - Акцент5 2 5 6 2 6" xfId="48759"/>
    <cellStyle name="40% - Акцент5 2 5 6 2 7" xfId="48760"/>
    <cellStyle name="40% - Акцент5 2 5 6 3" xfId="48761"/>
    <cellStyle name="40% - Акцент5 2 5 6 3 2" xfId="48762"/>
    <cellStyle name="40% - Акцент5 2 5 6 4" xfId="48763"/>
    <cellStyle name="40% - Акцент5 2 5 6 5" xfId="48764"/>
    <cellStyle name="40% - Акцент5 2 5 6 6" xfId="48765"/>
    <cellStyle name="40% - Акцент5 2 5 6 7" xfId="48766"/>
    <cellStyle name="40% - Акцент5 2 5 6 8" xfId="48767"/>
    <cellStyle name="40% - Акцент5 2 5 6 9" xfId="48768"/>
    <cellStyle name="40% - Акцент5 2 5 7" xfId="48769"/>
    <cellStyle name="40% - Акцент5 2 5 7 2" xfId="48770"/>
    <cellStyle name="40% - Акцент5 2 5 7 2 2" xfId="48771"/>
    <cellStyle name="40% - Акцент5 2 5 7 3" xfId="48772"/>
    <cellStyle name="40% - Акцент5 2 5 7 4" xfId="48773"/>
    <cellStyle name="40% - Акцент5 2 5 7 5" xfId="48774"/>
    <cellStyle name="40% - Акцент5 2 5 7 6" xfId="48775"/>
    <cellStyle name="40% - Акцент5 2 5 7 7" xfId="48776"/>
    <cellStyle name="40% - Акцент5 2 5 8" xfId="48777"/>
    <cellStyle name="40% - Акцент5 2 5 8 2" xfId="48778"/>
    <cellStyle name="40% - Акцент5 2 5 9" xfId="48779"/>
    <cellStyle name="40% - Акцент5 2 6" xfId="48780"/>
    <cellStyle name="40% - Акцент5 2 6 10" xfId="48781"/>
    <cellStyle name="40% - Акцент5 2 6 11" xfId="48782"/>
    <cellStyle name="40% - Акцент5 2 6 12" xfId="48783"/>
    <cellStyle name="40% - Акцент5 2 6 13" xfId="48784"/>
    <cellStyle name="40% - Акцент5 2 6 14" xfId="48785"/>
    <cellStyle name="40% - Акцент5 2 6 2" xfId="48786"/>
    <cellStyle name="40% - Акцент5 2 6 2 10" xfId="48787"/>
    <cellStyle name="40% - Акцент5 2 6 2 2" xfId="48788"/>
    <cellStyle name="40% - Акцент5 2 6 2 2 2" xfId="48789"/>
    <cellStyle name="40% - Акцент5 2 6 2 2 2 2" xfId="48790"/>
    <cellStyle name="40% - Акцент5 2 6 2 2 2 2 2" xfId="48791"/>
    <cellStyle name="40% - Акцент5 2 6 2 2 2 3" xfId="48792"/>
    <cellStyle name="40% - Акцент5 2 6 2 2 2 4" xfId="48793"/>
    <cellStyle name="40% - Акцент5 2 6 2 2 2 5" xfId="48794"/>
    <cellStyle name="40% - Акцент5 2 6 2 2 2 6" xfId="48795"/>
    <cellStyle name="40% - Акцент5 2 6 2 2 2 7" xfId="48796"/>
    <cellStyle name="40% - Акцент5 2 6 2 2 3" xfId="48797"/>
    <cellStyle name="40% - Акцент5 2 6 2 2 3 2" xfId="48798"/>
    <cellStyle name="40% - Акцент5 2 6 2 2 4" xfId="48799"/>
    <cellStyle name="40% - Акцент5 2 6 2 2 5" xfId="48800"/>
    <cellStyle name="40% - Акцент5 2 6 2 2 6" xfId="48801"/>
    <cellStyle name="40% - Акцент5 2 6 2 2 7" xfId="48802"/>
    <cellStyle name="40% - Акцент5 2 6 2 2 8" xfId="48803"/>
    <cellStyle name="40% - Акцент5 2 6 2 2 9" xfId="48804"/>
    <cellStyle name="40% - Акцент5 2 6 2 3" xfId="48805"/>
    <cellStyle name="40% - Акцент5 2 6 2 3 2" xfId="48806"/>
    <cellStyle name="40% - Акцент5 2 6 2 3 2 2" xfId="48807"/>
    <cellStyle name="40% - Акцент5 2 6 2 3 3" xfId="48808"/>
    <cellStyle name="40% - Акцент5 2 6 2 3 4" xfId="48809"/>
    <cellStyle name="40% - Акцент5 2 6 2 3 5" xfId="48810"/>
    <cellStyle name="40% - Акцент5 2 6 2 3 6" xfId="48811"/>
    <cellStyle name="40% - Акцент5 2 6 2 3 7" xfId="48812"/>
    <cellStyle name="40% - Акцент5 2 6 2 4" xfId="48813"/>
    <cellStyle name="40% - Акцент5 2 6 2 4 2" xfId="48814"/>
    <cellStyle name="40% - Акцент5 2 6 2 5" xfId="48815"/>
    <cellStyle name="40% - Акцент5 2 6 2 6" xfId="48816"/>
    <cellStyle name="40% - Акцент5 2 6 2 7" xfId="48817"/>
    <cellStyle name="40% - Акцент5 2 6 2 8" xfId="48818"/>
    <cellStyle name="40% - Акцент5 2 6 2 9" xfId="48819"/>
    <cellStyle name="40% - Акцент5 2 6 3" xfId="48820"/>
    <cellStyle name="40% - Акцент5 2 6 3 10" xfId="48821"/>
    <cellStyle name="40% - Акцент5 2 6 3 2" xfId="48822"/>
    <cellStyle name="40% - Акцент5 2 6 3 2 2" xfId="48823"/>
    <cellStyle name="40% - Акцент5 2 6 3 2 2 2" xfId="48824"/>
    <cellStyle name="40% - Акцент5 2 6 3 2 2 2 2" xfId="48825"/>
    <cellStyle name="40% - Акцент5 2 6 3 2 2 3" xfId="48826"/>
    <cellStyle name="40% - Акцент5 2 6 3 2 2 4" xfId="48827"/>
    <cellStyle name="40% - Акцент5 2 6 3 2 2 5" xfId="48828"/>
    <cellStyle name="40% - Акцент5 2 6 3 2 2 6" xfId="48829"/>
    <cellStyle name="40% - Акцент5 2 6 3 2 2 7" xfId="48830"/>
    <cellStyle name="40% - Акцент5 2 6 3 2 3" xfId="48831"/>
    <cellStyle name="40% - Акцент5 2 6 3 2 3 2" xfId="48832"/>
    <cellStyle name="40% - Акцент5 2 6 3 2 4" xfId="48833"/>
    <cellStyle name="40% - Акцент5 2 6 3 2 5" xfId="48834"/>
    <cellStyle name="40% - Акцент5 2 6 3 2 6" xfId="48835"/>
    <cellStyle name="40% - Акцент5 2 6 3 2 7" xfId="48836"/>
    <cellStyle name="40% - Акцент5 2 6 3 2 8" xfId="48837"/>
    <cellStyle name="40% - Акцент5 2 6 3 2 9" xfId="48838"/>
    <cellStyle name="40% - Акцент5 2 6 3 3" xfId="48839"/>
    <cellStyle name="40% - Акцент5 2 6 3 3 2" xfId="48840"/>
    <cellStyle name="40% - Акцент5 2 6 3 3 2 2" xfId="48841"/>
    <cellStyle name="40% - Акцент5 2 6 3 3 3" xfId="48842"/>
    <cellStyle name="40% - Акцент5 2 6 3 3 4" xfId="48843"/>
    <cellStyle name="40% - Акцент5 2 6 3 3 5" xfId="48844"/>
    <cellStyle name="40% - Акцент5 2 6 3 3 6" xfId="48845"/>
    <cellStyle name="40% - Акцент5 2 6 3 3 7" xfId="48846"/>
    <cellStyle name="40% - Акцент5 2 6 3 4" xfId="48847"/>
    <cellStyle name="40% - Акцент5 2 6 3 4 2" xfId="48848"/>
    <cellStyle name="40% - Акцент5 2 6 3 5" xfId="48849"/>
    <cellStyle name="40% - Акцент5 2 6 3 6" xfId="48850"/>
    <cellStyle name="40% - Акцент5 2 6 3 7" xfId="48851"/>
    <cellStyle name="40% - Акцент5 2 6 3 8" xfId="48852"/>
    <cellStyle name="40% - Акцент5 2 6 3 9" xfId="48853"/>
    <cellStyle name="40% - Акцент5 2 6 4" xfId="48854"/>
    <cellStyle name="40% - Акцент5 2 6 4 10" xfId="48855"/>
    <cellStyle name="40% - Акцент5 2 6 4 2" xfId="48856"/>
    <cellStyle name="40% - Акцент5 2 6 4 2 2" xfId="48857"/>
    <cellStyle name="40% - Акцент5 2 6 4 2 2 2" xfId="48858"/>
    <cellStyle name="40% - Акцент5 2 6 4 2 2 2 2" xfId="48859"/>
    <cellStyle name="40% - Акцент5 2 6 4 2 2 3" xfId="48860"/>
    <cellStyle name="40% - Акцент5 2 6 4 2 2 4" xfId="48861"/>
    <cellStyle name="40% - Акцент5 2 6 4 2 2 5" xfId="48862"/>
    <cellStyle name="40% - Акцент5 2 6 4 2 2 6" xfId="48863"/>
    <cellStyle name="40% - Акцент5 2 6 4 2 2 7" xfId="48864"/>
    <cellStyle name="40% - Акцент5 2 6 4 2 3" xfId="48865"/>
    <cellStyle name="40% - Акцент5 2 6 4 2 3 2" xfId="48866"/>
    <cellStyle name="40% - Акцент5 2 6 4 2 4" xfId="48867"/>
    <cellStyle name="40% - Акцент5 2 6 4 2 5" xfId="48868"/>
    <cellStyle name="40% - Акцент5 2 6 4 2 6" xfId="48869"/>
    <cellStyle name="40% - Акцент5 2 6 4 2 7" xfId="48870"/>
    <cellStyle name="40% - Акцент5 2 6 4 2 8" xfId="48871"/>
    <cellStyle name="40% - Акцент5 2 6 4 2 9" xfId="48872"/>
    <cellStyle name="40% - Акцент5 2 6 4 3" xfId="48873"/>
    <cellStyle name="40% - Акцент5 2 6 4 3 2" xfId="48874"/>
    <cellStyle name="40% - Акцент5 2 6 4 3 2 2" xfId="48875"/>
    <cellStyle name="40% - Акцент5 2 6 4 3 3" xfId="48876"/>
    <cellStyle name="40% - Акцент5 2 6 4 3 4" xfId="48877"/>
    <cellStyle name="40% - Акцент5 2 6 4 3 5" xfId="48878"/>
    <cellStyle name="40% - Акцент5 2 6 4 3 6" xfId="48879"/>
    <cellStyle name="40% - Акцент5 2 6 4 3 7" xfId="48880"/>
    <cellStyle name="40% - Акцент5 2 6 4 4" xfId="48881"/>
    <cellStyle name="40% - Акцент5 2 6 4 4 2" xfId="48882"/>
    <cellStyle name="40% - Акцент5 2 6 4 5" xfId="48883"/>
    <cellStyle name="40% - Акцент5 2 6 4 6" xfId="48884"/>
    <cellStyle name="40% - Акцент5 2 6 4 7" xfId="48885"/>
    <cellStyle name="40% - Акцент5 2 6 4 8" xfId="48886"/>
    <cellStyle name="40% - Акцент5 2 6 4 9" xfId="48887"/>
    <cellStyle name="40% - Акцент5 2 6 5" xfId="48888"/>
    <cellStyle name="40% - Акцент5 2 6 5 2" xfId="48889"/>
    <cellStyle name="40% - Акцент5 2 6 5 2 2" xfId="48890"/>
    <cellStyle name="40% - Акцент5 2 6 5 2 2 2" xfId="48891"/>
    <cellStyle name="40% - Акцент5 2 6 5 2 3" xfId="48892"/>
    <cellStyle name="40% - Акцент5 2 6 5 2 4" xfId="48893"/>
    <cellStyle name="40% - Акцент5 2 6 5 2 5" xfId="48894"/>
    <cellStyle name="40% - Акцент5 2 6 5 2 6" xfId="48895"/>
    <cellStyle name="40% - Акцент5 2 6 5 2 7" xfId="48896"/>
    <cellStyle name="40% - Акцент5 2 6 5 3" xfId="48897"/>
    <cellStyle name="40% - Акцент5 2 6 5 3 2" xfId="48898"/>
    <cellStyle name="40% - Акцент5 2 6 5 4" xfId="48899"/>
    <cellStyle name="40% - Акцент5 2 6 5 5" xfId="48900"/>
    <cellStyle name="40% - Акцент5 2 6 5 6" xfId="48901"/>
    <cellStyle name="40% - Акцент5 2 6 5 7" xfId="48902"/>
    <cellStyle name="40% - Акцент5 2 6 5 8" xfId="48903"/>
    <cellStyle name="40% - Акцент5 2 6 5 9" xfId="48904"/>
    <cellStyle name="40% - Акцент5 2 6 6" xfId="48905"/>
    <cellStyle name="40% - Акцент5 2 6 6 2" xfId="48906"/>
    <cellStyle name="40% - Акцент5 2 6 6 2 2" xfId="48907"/>
    <cellStyle name="40% - Акцент5 2 6 6 2 2 2" xfId="48908"/>
    <cellStyle name="40% - Акцент5 2 6 6 2 3" xfId="48909"/>
    <cellStyle name="40% - Акцент5 2 6 6 2 4" xfId="48910"/>
    <cellStyle name="40% - Акцент5 2 6 6 2 5" xfId="48911"/>
    <cellStyle name="40% - Акцент5 2 6 6 2 6" xfId="48912"/>
    <cellStyle name="40% - Акцент5 2 6 6 2 7" xfId="48913"/>
    <cellStyle name="40% - Акцент5 2 6 6 3" xfId="48914"/>
    <cellStyle name="40% - Акцент5 2 6 6 3 2" xfId="48915"/>
    <cellStyle name="40% - Акцент5 2 6 6 4" xfId="48916"/>
    <cellStyle name="40% - Акцент5 2 6 6 5" xfId="48917"/>
    <cellStyle name="40% - Акцент5 2 6 6 6" xfId="48918"/>
    <cellStyle name="40% - Акцент5 2 6 6 7" xfId="48919"/>
    <cellStyle name="40% - Акцент5 2 6 6 8" xfId="48920"/>
    <cellStyle name="40% - Акцент5 2 6 6 9" xfId="48921"/>
    <cellStyle name="40% - Акцент5 2 6 7" xfId="48922"/>
    <cellStyle name="40% - Акцент5 2 6 7 2" xfId="48923"/>
    <cellStyle name="40% - Акцент5 2 6 7 2 2" xfId="48924"/>
    <cellStyle name="40% - Акцент5 2 6 7 3" xfId="48925"/>
    <cellStyle name="40% - Акцент5 2 6 7 4" xfId="48926"/>
    <cellStyle name="40% - Акцент5 2 6 7 5" xfId="48927"/>
    <cellStyle name="40% - Акцент5 2 6 7 6" xfId="48928"/>
    <cellStyle name="40% - Акцент5 2 6 7 7" xfId="48929"/>
    <cellStyle name="40% - Акцент5 2 6 8" xfId="48930"/>
    <cellStyle name="40% - Акцент5 2 6 8 2" xfId="48931"/>
    <cellStyle name="40% - Акцент5 2 6 9" xfId="48932"/>
    <cellStyle name="40% - Акцент5 2 7" xfId="48933"/>
    <cellStyle name="40% - Акцент5 2 7 10" xfId="48934"/>
    <cellStyle name="40% - Акцент5 2 7 11" xfId="48935"/>
    <cellStyle name="40% - Акцент5 2 7 12" xfId="48936"/>
    <cellStyle name="40% - Акцент5 2 7 13" xfId="48937"/>
    <cellStyle name="40% - Акцент5 2 7 2" xfId="48938"/>
    <cellStyle name="40% - Акцент5 2 7 2 10" xfId="48939"/>
    <cellStyle name="40% - Акцент5 2 7 2 2" xfId="48940"/>
    <cellStyle name="40% - Акцент5 2 7 2 2 2" xfId="48941"/>
    <cellStyle name="40% - Акцент5 2 7 2 2 2 2" xfId="48942"/>
    <cellStyle name="40% - Акцент5 2 7 2 2 2 2 2" xfId="48943"/>
    <cellStyle name="40% - Акцент5 2 7 2 2 2 3" xfId="48944"/>
    <cellStyle name="40% - Акцент5 2 7 2 2 2 4" xfId="48945"/>
    <cellStyle name="40% - Акцент5 2 7 2 2 2 5" xfId="48946"/>
    <cellStyle name="40% - Акцент5 2 7 2 2 2 6" xfId="48947"/>
    <cellStyle name="40% - Акцент5 2 7 2 2 2 7" xfId="48948"/>
    <cellStyle name="40% - Акцент5 2 7 2 2 3" xfId="48949"/>
    <cellStyle name="40% - Акцент5 2 7 2 2 3 2" xfId="48950"/>
    <cellStyle name="40% - Акцент5 2 7 2 2 4" xfId="48951"/>
    <cellStyle name="40% - Акцент5 2 7 2 2 5" xfId="48952"/>
    <cellStyle name="40% - Акцент5 2 7 2 2 6" xfId="48953"/>
    <cellStyle name="40% - Акцент5 2 7 2 2 7" xfId="48954"/>
    <cellStyle name="40% - Акцент5 2 7 2 2 8" xfId="48955"/>
    <cellStyle name="40% - Акцент5 2 7 2 2 9" xfId="48956"/>
    <cellStyle name="40% - Акцент5 2 7 2 3" xfId="48957"/>
    <cellStyle name="40% - Акцент5 2 7 2 3 2" xfId="48958"/>
    <cellStyle name="40% - Акцент5 2 7 2 3 2 2" xfId="48959"/>
    <cellStyle name="40% - Акцент5 2 7 2 3 3" xfId="48960"/>
    <cellStyle name="40% - Акцент5 2 7 2 3 4" xfId="48961"/>
    <cellStyle name="40% - Акцент5 2 7 2 3 5" xfId="48962"/>
    <cellStyle name="40% - Акцент5 2 7 2 3 6" xfId="48963"/>
    <cellStyle name="40% - Акцент5 2 7 2 3 7" xfId="48964"/>
    <cellStyle name="40% - Акцент5 2 7 2 4" xfId="48965"/>
    <cellStyle name="40% - Акцент5 2 7 2 4 2" xfId="48966"/>
    <cellStyle name="40% - Акцент5 2 7 2 5" xfId="48967"/>
    <cellStyle name="40% - Акцент5 2 7 2 6" xfId="48968"/>
    <cellStyle name="40% - Акцент5 2 7 2 7" xfId="48969"/>
    <cellStyle name="40% - Акцент5 2 7 2 8" xfId="48970"/>
    <cellStyle name="40% - Акцент5 2 7 2 9" xfId="48971"/>
    <cellStyle name="40% - Акцент5 2 7 3" xfId="48972"/>
    <cellStyle name="40% - Акцент5 2 7 3 10" xfId="48973"/>
    <cellStyle name="40% - Акцент5 2 7 3 2" xfId="48974"/>
    <cellStyle name="40% - Акцент5 2 7 3 2 2" xfId="48975"/>
    <cellStyle name="40% - Акцент5 2 7 3 2 2 2" xfId="48976"/>
    <cellStyle name="40% - Акцент5 2 7 3 2 2 2 2" xfId="48977"/>
    <cellStyle name="40% - Акцент5 2 7 3 2 2 3" xfId="48978"/>
    <cellStyle name="40% - Акцент5 2 7 3 2 2 4" xfId="48979"/>
    <cellStyle name="40% - Акцент5 2 7 3 2 2 5" xfId="48980"/>
    <cellStyle name="40% - Акцент5 2 7 3 2 2 6" xfId="48981"/>
    <cellStyle name="40% - Акцент5 2 7 3 2 2 7" xfId="48982"/>
    <cellStyle name="40% - Акцент5 2 7 3 2 3" xfId="48983"/>
    <cellStyle name="40% - Акцент5 2 7 3 2 3 2" xfId="48984"/>
    <cellStyle name="40% - Акцент5 2 7 3 2 4" xfId="48985"/>
    <cellStyle name="40% - Акцент5 2 7 3 2 5" xfId="48986"/>
    <cellStyle name="40% - Акцент5 2 7 3 2 6" xfId="48987"/>
    <cellStyle name="40% - Акцент5 2 7 3 2 7" xfId="48988"/>
    <cellStyle name="40% - Акцент5 2 7 3 2 8" xfId="48989"/>
    <cellStyle name="40% - Акцент5 2 7 3 2 9" xfId="48990"/>
    <cellStyle name="40% - Акцент5 2 7 3 3" xfId="48991"/>
    <cellStyle name="40% - Акцент5 2 7 3 3 2" xfId="48992"/>
    <cellStyle name="40% - Акцент5 2 7 3 3 2 2" xfId="48993"/>
    <cellStyle name="40% - Акцент5 2 7 3 3 3" xfId="48994"/>
    <cellStyle name="40% - Акцент5 2 7 3 3 4" xfId="48995"/>
    <cellStyle name="40% - Акцент5 2 7 3 3 5" xfId="48996"/>
    <cellStyle name="40% - Акцент5 2 7 3 3 6" xfId="48997"/>
    <cellStyle name="40% - Акцент5 2 7 3 3 7" xfId="48998"/>
    <cellStyle name="40% - Акцент5 2 7 3 4" xfId="48999"/>
    <cellStyle name="40% - Акцент5 2 7 3 4 2" xfId="49000"/>
    <cellStyle name="40% - Акцент5 2 7 3 5" xfId="49001"/>
    <cellStyle name="40% - Акцент5 2 7 3 6" xfId="49002"/>
    <cellStyle name="40% - Акцент5 2 7 3 7" xfId="49003"/>
    <cellStyle name="40% - Акцент5 2 7 3 8" xfId="49004"/>
    <cellStyle name="40% - Акцент5 2 7 3 9" xfId="49005"/>
    <cellStyle name="40% - Акцент5 2 7 4" xfId="49006"/>
    <cellStyle name="40% - Акцент5 2 7 4 2" xfId="49007"/>
    <cellStyle name="40% - Акцент5 2 7 4 2 2" xfId="49008"/>
    <cellStyle name="40% - Акцент5 2 7 4 2 2 2" xfId="49009"/>
    <cellStyle name="40% - Акцент5 2 7 4 2 3" xfId="49010"/>
    <cellStyle name="40% - Акцент5 2 7 4 2 4" xfId="49011"/>
    <cellStyle name="40% - Акцент5 2 7 4 2 5" xfId="49012"/>
    <cellStyle name="40% - Акцент5 2 7 4 2 6" xfId="49013"/>
    <cellStyle name="40% - Акцент5 2 7 4 2 7" xfId="49014"/>
    <cellStyle name="40% - Акцент5 2 7 4 3" xfId="49015"/>
    <cellStyle name="40% - Акцент5 2 7 4 3 2" xfId="49016"/>
    <cellStyle name="40% - Акцент5 2 7 4 4" xfId="49017"/>
    <cellStyle name="40% - Акцент5 2 7 4 5" xfId="49018"/>
    <cellStyle name="40% - Акцент5 2 7 4 6" xfId="49019"/>
    <cellStyle name="40% - Акцент5 2 7 4 7" xfId="49020"/>
    <cellStyle name="40% - Акцент5 2 7 4 8" xfId="49021"/>
    <cellStyle name="40% - Акцент5 2 7 4 9" xfId="49022"/>
    <cellStyle name="40% - Акцент5 2 7 5" xfId="49023"/>
    <cellStyle name="40% - Акцент5 2 7 5 2" xfId="49024"/>
    <cellStyle name="40% - Акцент5 2 7 5 2 2" xfId="49025"/>
    <cellStyle name="40% - Акцент5 2 7 5 2 2 2" xfId="49026"/>
    <cellStyle name="40% - Акцент5 2 7 5 2 3" xfId="49027"/>
    <cellStyle name="40% - Акцент5 2 7 5 2 4" xfId="49028"/>
    <cellStyle name="40% - Акцент5 2 7 5 2 5" xfId="49029"/>
    <cellStyle name="40% - Акцент5 2 7 5 2 6" xfId="49030"/>
    <cellStyle name="40% - Акцент5 2 7 5 2 7" xfId="49031"/>
    <cellStyle name="40% - Акцент5 2 7 5 3" xfId="49032"/>
    <cellStyle name="40% - Акцент5 2 7 5 3 2" xfId="49033"/>
    <cellStyle name="40% - Акцент5 2 7 5 4" xfId="49034"/>
    <cellStyle name="40% - Акцент5 2 7 5 5" xfId="49035"/>
    <cellStyle name="40% - Акцент5 2 7 5 6" xfId="49036"/>
    <cellStyle name="40% - Акцент5 2 7 5 7" xfId="49037"/>
    <cellStyle name="40% - Акцент5 2 7 5 8" xfId="49038"/>
    <cellStyle name="40% - Акцент5 2 7 5 9" xfId="49039"/>
    <cellStyle name="40% - Акцент5 2 7 6" xfId="49040"/>
    <cellStyle name="40% - Акцент5 2 7 6 2" xfId="49041"/>
    <cellStyle name="40% - Акцент5 2 7 6 2 2" xfId="49042"/>
    <cellStyle name="40% - Акцент5 2 7 6 3" xfId="49043"/>
    <cellStyle name="40% - Акцент5 2 7 6 4" xfId="49044"/>
    <cellStyle name="40% - Акцент5 2 7 6 5" xfId="49045"/>
    <cellStyle name="40% - Акцент5 2 7 6 6" xfId="49046"/>
    <cellStyle name="40% - Акцент5 2 7 6 7" xfId="49047"/>
    <cellStyle name="40% - Акцент5 2 7 7" xfId="49048"/>
    <cellStyle name="40% - Акцент5 2 7 7 2" xfId="49049"/>
    <cellStyle name="40% - Акцент5 2 7 8" xfId="49050"/>
    <cellStyle name="40% - Акцент5 2 7 9" xfId="49051"/>
    <cellStyle name="40% - Акцент5 2 8" xfId="49052"/>
    <cellStyle name="40% - Акцент5 2 8 10" xfId="49053"/>
    <cellStyle name="40% - Акцент5 2 8 11" xfId="49054"/>
    <cellStyle name="40% - Акцент5 2 8 12" xfId="49055"/>
    <cellStyle name="40% - Акцент5 2 8 13" xfId="49056"/>
    <cellStyle name="40% - Акцент5 2 8 2" xfId="49057"/>
    <cellStyle name="40% - Акцент5 2 8 2 10" xfId="49058"/>
    <cellStyle name="40% - Акцент5 2 8 2 2" xfId="49059"/>
    <cellStyle name="40% - Акцент5 2 8 2 2 2" xfId="49060"/>
    <cellStyle name="40% - Акцент5 2 8 2 2 2 2" xfId="49061"/>
    <cellStyle name="40% - Акцент5 2 8 2 2 2 2 2" xfId="49062"/>
    <cellStyle name="40% - Акцент5 2 8 2 2 2 3" xfId="49063"/>
    <cellStyle name="40% - Акцент5 2 8 2 2 2 4" xfId="49064"/>
    <cellStyle name="40% - Акцент5 2 8 2 2 2 5" xfId="49065"/>
    <cellStyle name="40% - Акцент5 2 8 2 2 2 6" xfId="49066"/>
    <cellStyle name="40% - Акцент5 2 8 2 2 2 7" xfId="49067"/>
    <cellStyle name="40% - Акцент5 2 8 2 2 3" xfId="49068"/>
    <cellStyle name="40% - Акцент5 2 8 2 2 3 2" xfId="49069"/>
    <cellStyle name="40% - Акцент5 2 8 2 2 4" xfId="49070"/>
    <cellStyle name="40% - Акцент5 2 8 2 2 5" xfId="49071"/>
    <cellStyle name="40% - Акцент5 2 8 2 2 6" xfId="49072"/>
    <cellStyle name="40% - Акцент5 2 8 2 2 7" xfId="49073"/>
    <cellStyle name="40% - Акцент5 2 8 2 2 8" xfId="49074"/>
    <cellStyle name="40% - Акцент5 2 8 2 2 9" xfId="49075"/>
    <cellStyle name="40% - Акцент5 2 8 2 3" xfId="49076"/>
    <cellStyle name="40% - Акцент5 2 8 2 3 2" xfId="49077"/>
    <cellStyle name="40% - Акцент5 2 8 2 3 2 2" xfId="49078"/>
    <cellStyle name="40% - Акцент5 2 8 2 3 3" xfId="49079"/>
    <cellStyle name="40% - Акцент5 2 8 2 3 4" xfId="49080"/>
    <cellStyle name="40% - Акцент5 2 8 2 3 5" xfId="49081"/>
    <cellStyle name="40% - Акцент5 2 8 2 3 6" xfId="49082"/>
    <cellStyle name="40% - Акцент5 2 8 2 3 7" xfId="49083"/>
    <cellStyle name="40% - Акцент5 2 8 2 4" xfId="49084"/>
    <cellStyle name="40% - Акцент5 2 8 2 4 2" xfId="49085"/>
    <cellStyle name="40% - Акцент5 2 8 2 5" xfId="49086"/>
    <cellStyle name="40% - Акцент5 2 8 2 6" xfId="49087"/>
    <cellStyle name="40% - Акцент5 2 8 2 7" xfId="49088"/>
    <cellStyle name="40% - Акцент5 2 8 2 8" xfId="49089"/>
    <cellStyle name="40% - Акцент5 2 8 2 9" xfId="49090"/>
    <cellStyle name="40% - Акцент5 2 8 3" xfId="49091"/>
    <cellStyle name="40% - Акцент5 2 8 3 10" xfId="49092"/>
    <cellStyle name="40% - Акцент5 2 8 3 2" xfId="49093"/>
    <cellStyle name="40% - Акцент5 2 8 3 2 2" xfId="49094"/>
    <cellStyle name="40% - Акцент5 2 8 3 2 2 2" xfId="49095"/>
    <cellStyle name="40% - Акцент5 2 8 3 2 2 2 2" xfId="49096"/>
    <cellStyle name="40% - Акцент5 2 8 3 2 2 3" xfId="49097"/>
    <cellStyle name="40% - Акцент5 2 8 3 2 2 4" xfId="49098"/>
    <cellStyle name="40% - Акцент5 2 8 3 2 2 5" xfId="49099"/>
    <cellStyle name="40% - Акцент5 2 8 3 2 2 6" xfId="49100"/>
    <cellStyle name="40% - Акцент5 2 8 3 2 2 7" xfId="49101"/>
    <cellStyle name="40% - Акцент5 2 8 3 2 3" xfId="49102"/>
    <cellStyle name="40% - Акцент5 2 8 3 2 3 2" xfId="49103"/>
    <cellStyle name="40% - Акцент5 2 8 3 2 4" xfId="49104"/>
    <cellStyle name="40% - Акцент5 2 8 3 2 5" xfId="49105"/>
    <cellStyle name="40% - Акцент5 2 8 3 2 6" xfId="49106"/>
    <cellStyle name="40% - Акцент5 2 8 3 2 7" xfId="49107"/>
    <cellStyle name="40% - Акцент5 2 8 3 2 8" xfId="49108"/>
    <cellStyle name="40% - Акцент5 2 8 3 2 9" xfId="49109"/>
    <cellStyle name="40% - Акцент5 2 8 3 3" xfId="49110"/>
    <cellStyle name="40% - Акцент5 2 8 3 3 2" xfId="49111"/>
    <cellStyle name="40% - Акцент5 2 8 3 3 2 2" xfId="49112"/>
    <cellStyle name="40% - Акцент5 2 8 3 3 3" xfId="49113"/>
    <cellStyle name="40% - Акцент5 2 8 3 3 4" xfId="49114"/>
    <cellStyle name="40% - Акцент5 2 8 3 3 5" xfId="49115"/>
    <cellStyle name="40% - Акцент5 2 8 3 3 6" xfId="49116"/>
    <cellStyle name="40% - Акцент5 2 8 3 3 7" xfId="49117"/>
    <cellStyle name="40% - Акцент5 2 8 3 4" xfId="49118"/>
    <cellStyle name="40% - Акцент5 2 8 3 4 2" xfId="49119"/>
    <cellStyle name="40% - Акцент5 2 8 3 5" xfId="49120"/>
    <cellStyle name="40% - Акцент5 2 8 3 6" xfId="49121"/>
    <cellStyle name="40% - Акцент5 2 8 3 7" xfId="49122"/>
    <cellStyle name="40% - Акцент5 2 8 3 8" xfId="49123"/>
    <cellStyle name="40% - Акцент5 2 8 3 9" xfId="49124"/>
    <cellStyle name="40% - Акцент5 2 8 4" xfId="49125"/>
    <cellStyle name="40% - Акцент5 2 8 4 2" xfId="49126"/>
    <cellStyle name="40% - Акцент5 2 8 4 2 2" xfId="49127"/>
    <cellStyle name="40% - Акцент5 2 8 4 2 2 2" xfId="49128"/>
    <cellStyle name="40% - Акцент5 2 8 4 2 3" xfId="49129"/>
    <cellStyle name="40% - Акцент5 2 8 4 2 4" xfId="49130"/>
    <cellStyle name="40% - Акцент5 2 8 4 2 5" xfId="49131"/>
    <cellStyle name="40% - Акцент5 2 8 4 2 6" xfId="49132"/>
    <cellStyle name="40% - Акцент5 2 8 4 2 7" xfId="49133"/>
    <cellStyle name="40% - Акцент5 2 8 4 3" xfId="49134"/>
    <cellStyle name="40% - Акцент5 2 8 4 3 2" xfId="49135"/>
    <cellStyle name="40% - Акцент5 2 8 4 4" xfId="49136"/>
    <cellStyle name="40% - Акцент5 2 8 4 5" xfId="49137"/>
    <cellStyle name="40% - Акцент5 2 8 4 6" xfId="49138"/>
    <cellStyle name="40% - Акцент5 2 8 4 7" xfId="49139"/>
    <cellStyle name="40% - Акцент5 2 8 4 8" xfId="49140"/>
    <cellStyle name="40% - Акцент5 2 8 4 9" xfId="49141"/>
    <cellStyle name="40% - Акцент5 2 8 5" xfId="49142"/>
    <cellStyle name="40% - Акцент5 2 8 5 2" xfId="49143"/>
    <cellStyle name="40% - Акцент5 2 8 5 2 2" xfId="49144"/>
    <cellStyle name="40% - Акцент5 2 8 5 2 2 2" xfId="49145"/>
    <cellStyle name="40% - Акцент5 2 8 5 2 3" xfId="49146"/>
    <cellStyle name="40% - Акцент5 2 8 5 2 4" xfId="49147"/>
    <cellStyle name="40% - Акцент5 2 8 5 2 5" xfId="49148"/>
    <cellStyle name="40% - Акцент5 2 8 5 2 6" xfId="49149"/>
    <cellStyle name="40% - Акцент5 2 8 5 2 7" xfId="49150"/>
    <cellStyle name="40% - Акцент5 2 8 5 3" xfId="49151"/>
    <cellStyle name="40% - Акцент5 2 8 5 3 2" xfId="49152"/>
    <cellStyle name="40% - Акцент5 2 8 5 4" xfId="49153"/>
    <cellStyle name="40% - Акцент5 2 8 5 5" xfId="49154"/>
    <cellStyle name="40% - Акцент5 2 8 5 6" xfId="49155"/>
    <cellStyle name="40% - Акцент5 2 8 5 7" xfId="49156"/>
    <cellStyle name="40% - Акцент5 2 8 5 8" xfId="49157"/>
    <cellStyle name="40% - Акцент5 2 8 5 9" xfId="49158"/>
    <cellStyle name="40% - Акцент5 2 8 6" xfId="49159"/>
    <cellStyle name="40% - Акцент5 2 8 6 2" xfId="49160"/>
    <cellStyle name="40% - Акцент5 2 8 6 2 2" xfId="49161"/>
    <cellStyle name="40% - Акцент5 2 8 6 3" xfId="49162"/>
    <cellStyle name="40% - Акцент5 2 8 6 4" xfId="49163"/>
    <cellStyle name="40% - Акцент5 2 8 6 5" xfId="49164"/>
    <cellStyle name="40% - Акцент5 2 8 6 6" xfId="49165"/>
    <cellStyle name="40% - Акцент5 2 8 6 7" xfId="49166"/>
    <cellStyle name="40% - Акцент5 2 8 7" xfId="49167"/>
    <cellStyle name="40% - Акцент5 2 8 7 2" xfId="49168"/>
    <cellStyle name="40% - Акцент5 2 8 8" xfId="49169"/>
    <cellStyle name="40% - Акцент5 2 8 9" xfId="49170"/>
    <cellStyle name="40% - Акцент5 2 9" xfId="49171"/>
    <cellStyle name="40% - Акцент5 2 9 10" xfId="49172"/>
    <cellStyle name="40% - Акцент5 2 9 2" xfId="49173"/>
    <cellStyle name="40% - Акцент5 2 9 2 2" xfId="49174"/>
    <cellStyle name="40% - Акцент5 2 9 2 2 2" xfId="49175"/>
    <cellStyle name="40% - Акцент5 2 9 2 2 2 2" xfId="49176"/>
    <cellStyle name="40% - Акцент5 2 9 2 2 3" xfId="49177"/>
    <cellStyle name="40% - Акцент5 2 9 2 2 4" xfId="49178"/>
    <cellStyle name="40% - Акцент5 2 9 2 2 5" xfId="49179"/>
    <cellStyle name="40% - Акцент5 2 9 2 2 6" xfId="49180"/>
    <cellStyle name="40% - Акцент5 2 9 2 2 7" xfId="49181"/>
    <cellStyle name="40% - Акцент5 2 9 2 3" xfId="49182"/>
    <cellStyle name="40% - Акцент5 2 9 2 3 2" xfId="49183"/>
    <cellStyle name="40% - Акцент5 2 9 2 4" xfId="49184"/>
    <cellStyle name="40% - Акцент5 2 9 2 5" xfId="49185"/>
    <cellStyle name="40% - Акцент5 2 9 2 6" xfId="49186"/>
    <cellStyle name="40% - Акцент5 2 9 2 7" xfId="49187"/>
    <cellStyle name="40% - Акцент5 2 9 2 8" xfId="49188"/>
    <cellStyle name="40% - Акцент5 2 9 2 9" xfId="49189"/>
    <cellStyle name="40% - Акцент5 2 9 3" xfId="49190"/>
    <cellStyle name="40% - Акцент5 2 9 3 2" xfId="49191"/>
    <cellStyle name="40% - Акцент5 2 9 3 2 2" xfId="49192"/>
    <cellStyle name="40% - Акцент5 2 9 3 3" xfId="49193"/>
    <cellStyle name="40% - Акцент5 2 9 3 4" xfId="49194"/>
    <cellStyle name="40% - Акцент5 2 9 3 5" xfId="49195"/>
    <cellStyle name="40% - Акцент5 2 9 3 6" xfId="49196"/>
    <cellStyle name="40% - Акцент5 2 9 3 7" xfId="49197"/>
    <cellStyle name="40% - Акцент5 2 9 4" xfId="49198"/>
    <cellStyle name="40% - Акцент5 2 9 4 2" xfId="49199"/>
    <cellStyle name="40% - Акцент5 2 9 5" xfId="49200"/>
    <cellStyle name="40% - Акцент5 2 9 6" xfId="49201"/>
    <cellStyle name="40% - Акцент5 2 9 7" xfId="49202"/>
    <cellStyle name="40% - Акцент5 2 9 8" xfId="49203"/>
    <cellStyle name="40% - Акцент5 2 9 9" xfId="49204"/>
    <cellStyle name="40% - Акцент5 3" xfId="49205"/>
    <cellStyle name="40% - Акцент5 3 2" xfId="49206"/>
    <cellStyle name="40% - Акцент5 3 2 2" xfId="49207"/>
    <cellStyle name="40% - Акцент5 3 2 2 10" xfId="49208"/>
    <cellStyle name="40% - Акцент5 3 2 2 11" xfId="49209"/>
    <cellStyle name="40% - Акцент5 3 2 2 2" xfId="49210"/>
    <cellStyle name="40% - Акцент5 3 2 2 2 10" xfId="49211"/>
    <cellStyle name="40% - Акцент5 3 2 2 2 2" xfId="49212"/>
    <cellStyle name="40% - Акцент5 3 2 2 2 2 2" xfId="49213"/>
    <cellStyle name="40% - Акцент5 3 2 2 2 2 2 2" xfId="49214"/>
    <cellStyle name="40% - Акцент5 3 2 2 2 2 2 3" xfId="49215"/>
    <cellStyle name="40% - Акцент5 3 2 2 2 2 3" xfId="49216"/>
    <cellStyle name="40% - Акцент5 3 2 2 2 2 4" xfId="49217"/>
    <cellStyle name="40% - Акцент5 3 2 2 2 2 5" xfId="49218"/>
    <cellStyle name="40% - Акцент5 3 2 2 2 2 6" xfId="49219"/>
    <cellStyle name="40% - Акцент5 3 2 2 2 2 7" xfId="49220"/>
    <cellStyle name="40% - Акцент5 3 2 2 2 3" xfId="49221"/>
    <cellStyle name="40% - Акцент5 3 2 2 2 3 2" xfId="49222"/>
    <cellStyle name="40% - Акцент5 3 2 2 2 3 2 2" xfId="49223"/>
    <cellStyle name="40% - Акцент5 3 2 2 2 3 2 3" xfId="49224"/>
    <cellStyle name="40% - Акцент5 3 2 2 2 3 3" xfId="49225"/>
    <cellStyle name="40% - Акцент5 3 2 2 2 3 4" xfId="49226"/>
    <cellStyle name="40% - Акцент5 3 2 2 2 3 5" xfId="49227"/>
    <cellStyle name="40% - Акцент5 3 2 2 2 3 6" xfId="49228"/>
    <cellStyle name="40% - Акцент5 3 2 2 2 3 7" xfId="49229"/>
    <cellStyle name="40% - Акцент5 3 2 2 2 4" xfId="49230"/>
    <cellStyle name="40% - Акцент5 3 2 2 2 4 2" xfId="49231"/>
    <cellStyle name="40% - Акцент5 3 2 2 2 4 3" xfId="49232"/>
    <cellStyle name="40% - Акцент5 3 2 2 2 5" xfId="49233"/>
    <cellStyle name="40% - Акцент5 3 2 2 2 6" xfId="49234"/>
    <cellStyle name="40% - Акцент5 3 2 2 2 7" xfId="49235"/>
    <cellStyle name="40% - Акцент5 3 2 2 2 8" xfId="49236"/>
    <cellStyle name="40% - Акцент5 3 2 2 2 9" xfId="49237"/>
    <cellStyle name="40% - Акцент5 3 2 2 3" xfId="49238"/>
    <cellStyle name="40% - Акцент5 3 2 2 3 2" xfId="49239"/>
    <cellStyle name="40% - Акцент5 3 2 2 3 2 2" xfId="49240"/>
    <cellStyle name="40% - Акцент5 3 2 2 3 2 3" xfId="49241"/>
    <cellStyle name="40% - Акцент5 3 2 2 3 3" xfId="49242"/>
    <cellStyle name="40% - Акцент5 3 2 2 3 4" xfId="49243"/>
    <cellStyle name="40% - Акцент5 3 2 2 3 5" xfId="49244"/>
    <cellStyle name="40% - Акцент5 3 2 2 3 6" xfId="49245"/>
    <cellStyle name="40% - Акцент5 3 2 2 3 7" xfId="49246"/>
    <cellStyle name="40% - Акцент5 3 2 2 4" xfId="49247"/>
    <cellStyle name="40% - Акцент5 3 2 2 4 2" xfId="49248"/>
    <cellStyle name="40% - Акцент5 3 2 2 4 2 2" xfId="49249"/>
    <cellStyle name="40% - Акцент5 3 2 2 4 2 3" xfId="49250"/>
    <cellStyle name="40% - Акцент5 3 2 2 4 3" xfId="49251"/>
    <cellStyle name="40% - Акцент5 3 2 2 4 4" xfId="49252"/>
    <cellStyle name="40% - Акцент5 3 2 2 4 5" xfId="49253"/>
    <cellStyle name="40% - Акцент5 3 2 2 4 6" xfId="49254"/>
    <cellStyle name="40% - Акцент5 3 2 2 4 7" xfId="49255"/>
    <cellStyle name="40% - Акцент5 3 2 2 5" xfId="49256"/>
    <cellStyle name="40% - Акцент5 3 2 2 5 2" xfId="49257"/>
    <cellStyle name="40% - Акцент5 3 2 2 5 3" xfId="49258"/>
    <cellStyle name="40% - Акцент5 3 2 2 6" xfId="49259"/>
    <cellStyle name="40% - Акцент5 3 2 2 7" xfId="49260"/>
    <cellStyle name="40% - Акцент5 3 2 2 8" xfId="49261"/>
    <cellStyle name="40% - Акцент5 3 2 2 9" xfId="49262"/>
    <cellStyle name="40% - Акцент5 3 2 3" xfId="49263"/>
    <cellStyle name="40% - Акцент5 3 2 3 10" xfId="49264"/>
    <cellStyle name="40% - Акцент5 3 2 3 11" xfId="49265"/>
    <cellStyle name="40% - Акцент5 3 2 3 2" xfId="49266"/>
    <cellStyle name="40% - Акцент5 3 2 3 2 2" xfId="49267"/>
    <cellStyle name="40% - Акцент5 3 2 3 2 2 2" xfId="49268"/>
    <cellStyle name="40% - Акцент5 3 2 3 2 2 2 2" xfId="49269"/>
    <cellStyle name="40% - Акцент5 3 2 3 2 2 3" xfId="49270"/>
    <cellStyle name="40% - Акцент5 3 2 3 2 2 4" xfId="49271"/>
    <cellStyle name="40% - Акцент5 3 2 3 2 2 5" xfId="49272"/>
    <cellStyle name="40% - Акцент5 3 2 3 2 2 6" xfId="49273"/>
    <cellStyle name="40% - Акцент5 3 2 3 2 2 7" xfId="49274"/>
    <cellStyle name="40% - Акцент5 3 2 3 2 3" xfId="49275"/>
    <cellStyle name="40% - Акцент5 3 2 3 2 3 2" xfId="49276"/>
    <cellStyle name="40% - Акцент5 3 2 3 2 4" xfId="49277"/>
    <cellStyle name="40% - Акцент5 3 2 3 2 5" xfId="49278"/>
    <cellStyle name="40% - Акцент5 3 2 3 2 6" xfId="49279"/>
    <cellStyle name="40% - Акцент5 3 2 3 2 7" xfId="49280"/>
    <cellStyle name="40% - Акцент5 3 2 3 2 8" xfId="49281"/>
    <cellStyle name="40% - Акцент5 3 2 3 2 9" xfId="49282"/>
    <cellStyle name="40% - Акцент5 3 2 3 3" xfId="49283"/>
    <cellStyle name="40% - Акцент5 3 2 3 3 2" xfId="49284"/>
    <cellStyle name="40% - Акцент5 3 2 3 3 2 2" xfId="49285"/>
    <cellStyle name="40% - Акцент5 3 2 3 3 2 3" xfId="49286"/>
    <cellStyle name="40% - Акцент5 3 2 3 3 3" xfId="49287"/>
    <cellStyle name="40% - Акцент5 3 2 3 3 4" xfId="49288"/>
    <cellStyle name="40% - Акцент5 3 2 3 3 5" xfId="49289"/>
    <cellStyle name="40% - Акцент5 3 2 3 3 6" xfId="49290"/>
    <cellStyle name="40% - Акцент5 3 2 3 3 7" xfId="49291"/>
    <cellStyle name="40% - Акцент5 3 2 3 4" xfId="49292"/>
    <cellStyle name="40% - Акцент5 3 2 3 4 2" xfId="49293"/>
    <cellStyle name="40% - Акцент5 3 2 3 4 2 2" xfId="49294"/>
    <cellStyle name="40% - Акцент5 3 2 3 4 2 3" xfId="49295"/>
    <cellStyle name="40% - Акцент5 3 2 3 4 3" xfId="49296"/>
    <cellStyle name="40% - Акцент5 3 2 3 4 4" xfId="49297"/>
    <cellStyle name="40% - Акцент5 3 2 3 4 5" xfId="49298"/>
    <cellStyle name="40% - Акцент5 3 2 3 4 6" xfId="49299"/>
    <cellStyle name="40% - Акцент5 3 2 3 4 7" xfId="49300"/>
    <cellStyle name="40% - Акцент5 3 2 3 5" xfId="49301"/>
    <cellStyle name="40% - Акцент5 3 2 3 5 2" xfId="49302"/>
    <cellStyle name="40% - Акцент5 3 2 3 5 3" xfId="49303"/>
    <cellStyle name="40% - Акцент5 3 2 3 6" xfId="49304"/>
    <cellStyle name="40% - Акцент5 3 2 3 7" xfId="49305"/>
    <cellStyle name="40% - Акцент5 3 2 3 8" xfId="49306"/>
    <cellStyle name="40% - Акцент5 3 2 3 9" xfId="49307"/>
    <cellStyle name="40% - Акцент5 3 2 4" xfId="49308"/>
    <cellStyle name="40% - Акцент5 3 2 4 2" xfId="49309"/>
    <cellStyle name="40% - Акцент5 3 2 4 2 2" xfId="49310"/>
    <cellStyle name="40% - Акцент5 3 2 4 2 2 2" xfId="49311"/>
    <cellStyle name="40% - Акцент5 3 2 4 2 3" xfId="49312"/>
    <cellStyle name="40% - Акцент5 3 2 4 2 4" xfId="49313"/>
    <cellStyle name="40% - Акцент5 3 2 4 2 5" xfId="49314"/>
    <cellStyle name="40% - Акцент5 3 2 4 2 6" xfId="49315"/>
    <cellStyle name="40% - Акцент5 3 2 4 2 7" xfId="49316"/>
    <cellStyle name="40% - Акцент5 3 2 4 3" xfId="49317"/>
    <cellStyle name="40% - Акцент5 3 2 4 3 2" xfId="49318"/>
    <cellStyle name="40% - Акцент5 3 2 4 4" xfId="49319"/>
    <cellStyle name="40% - Акцент5 3 2 4 5" xfId="49320"/>
    <cellStyle name="40% - Акцент5 3 2 4 6" xfId="49321"/>
    <cellStyle name="40% - Акцент5 3 2 4 7" xfId="49322"/>
    <cellStyle name="40% - Акцент5 3 2 4 8" xfId="49323"/>
    <cellStyle name="40% - Акцент5 3 2 4 9" xfId="49324"/>
    <cellStyle name="40% - Акцент5 3 2 5" xfId="49325"/>
    <cellStyle name="40% - Акцент5 3 2 6" xfId="49326"/>
    <cellStyle name="40% - Акцент5 3 2 6 2" xfId="49327"/>
    <cellStyle name="40% - Акцент5 3 2 6 2 2" xfId="49328"/>
    <cellStyle name="40% - Акцент5 3 2 6 2 3" xfId="49329"/>
    <cellStyle name="40% - Акцент5 3 2 6 3" xfId="49330"/>
    <cellStyle name="40% - Акцент5 3 2 6 4" xfId="49331"/>
    <cellStyle name="40% - Акцент5 3 2 6 5" xfId="49332"/>
    <cellStyle name="40% - Акцент5 3 2 6 6" xfId="49333"/>
    <cellStyle name="40% - Акцент5 3 2 6 7" xfId="49334"/>
    <cellStyle name="40% - Акцент5 3 2 7" xfId="49335"/>
    <cellStyle name="40% - Акцент5 3 2 8" xfId="49336"/>
    <cellStyle name="40% - Акцент5 3 3" xfId="49337"/>
    <cellStyle name="40% - Акцент5 3 3 10" xfId="49338"/>
    <cellStyle name="40% - Акцент5 3 3 11" xfId="49339"/>
    <cellStyle name="40% - Акцент5 3 3 2" xfId="49340"/>
    <cellStyle name="40% - Акцент5 3 3 2 10" xfId="49341"/>
    <cellStyle name="40% - Акцент5 3 3 2 2" xfId="49342"/>
    <cellStyle name="40% - Акцент5 3 3 2 2 2" xfId="49343"/>
    <cellStyle name="40% - Акцент5 3 3 2 2 2 2" xfId="49344"/>
    <cellStyle name="40% - Акцент5 3 3 2 2 2 3" xfId="49345"/>
    <cellStyle name="40% - Акцент5 3 3 2 2 3" xfId="49346"/>
    <cellStyle name="40% - Акцент5 3 3 2 2 4" xfId="49347"/>
    <cellStyle name="40% - Акцент5 3 3 2 2 5" xfId="49348"/>
    <cellStyle name="40% - Акцент5 3 3 2 2 6" xfId="49349"/>
    <cellStyle name="40% - Акцент5 3 3 2 2 7" xfId="49350"/>
    <cellStyle name="40% - Акцент5 3 3 2 3" xfId="49351"/>
    <cellStyle name="40% - Акцент5 3 3 2 3 2" xfId="49352"/>
    <cellStyle name="40% - Акцент5 3 3 2 3 2 2" xfId="49353"/>
    <cellStyle name="40% - Акцент5 3 3 2 3 2 3" xfId="49354"/>
    <cellStyle name="40% - Акцент5 3 3 2 3 3" xfId="49355"/>
    <cellStyle name="40% - Акцент5 3 3 2 3 4" xfId="49356"/>
    <cellStyle name="40% - Акцент5 3 3 2 3 5" xfId="49357"/>
    <cellStyle name="40% - Акцент5 3 3 2 3 6" xfId="49358"/>
    <cellStyle name="40% - Акцент5 3 3 2 3 7" xfId="49359"/>
    <cellStyle name="40% - Акцент5 3 3 2 4" xfId="49360"/>
    <cellStyle name="40% - Акцент5 3 3 2 4 2" xfId="49361"/>
    <cellStyle name="40% - Акцент5 3 3 2 4 3" xfId="49362"/>
    <cellStyle name="40% - Акцент5 3 3 2 5" xfId="49363"/>
    <cellStyle name="40% - Акцент5 3 3 2 6" xfId="49364"/>
    <cellStyle name="40% - Акцент5 3 3 2 7" xfId="49365"/>
    <cellStyle name="40% - Акцент5 3 3 2 8" xfId="49366"/>
    <cellStyle name="40% - Акцент5 3 3 2 9" xfId="49367"/>
    <cellStyle name="40% - Акцент5 3 3 3" xfId="49368"/>
    <cellStyle name="40% - Акцент5 3 3 3 2" xfId="49369"/>
    <cellStyle name="40% - Акцент5 3 3 3 2 2" xfId="49370"/>
    <cellStyle name="40% - Акцент5 3 3 3 2 3" xfId="49371"/>
    <cellStyle name="40% - Акцент5 3 3 3 3" xfId="49372"/>
    <cellStyle name="40% - Акцент5 3 3 3 4" xfId="49373"/>
    <cellStyle name="40% - Акцент5 3 3 3 5" xfId="49374"/>
    <cellStyle name="40% - Акцент5 3 3 3 6" xfId="49375"/>
    <cellStyle name="40% - Акцент5 3 3 3 7" xfId="49376"/>
    <cellStyle name="40% - Акцент5 3 3 4" xfId="49377"/>
    <cellStyle name="40% - Акцент5 3 3 4 2" xfId="49378"/>
    <cellStyle name="40% - Акцент5 3 3 4 2 2" xfId="49379"/>
    <cellStyle name="40% - Акцент5 3 3 4 2 3" xfId="49380"/>
    <cellStyle name="40% - Акцент5 3 3 4 3" xfId="49381"/>
    <cellStyle name="40% - Акцент5 3 3 4 4" xfId="49382"/>
    <cellStyle name="40% - Акцент5 3 3 4 5" xfId="49383"/>
    <cellStyle name="40% - Акцент5 3 3 4 6" xfId="49384"/>
    <cellStyle name="40% - Акцент5 3 3 4 7" xfId="49385"/>
    <cellStyle name="40% - Акцент5 3 3 5" xfId="49386"/>
    <cellStyle name="40% - Акцент5 3 3 5 2" xfId="49387"/>
    <cellStyle name="40% - Акцент5 3 3 5 3" xfId="49388"/>
    <cellStyle name="40% - Акцент5 3 3 6" xfId="49389"/>
    <cellStyle name="40% - Акцент5 3 3 7" xfId="49390"/>
    <cellStyle name="40% - Акцент5 3 3 8" xfId="49391"/>
    <cellStyle name="40% - Акцент5 3 3 9" xfId="49392"/>
    <cellStyle name="40% - Акцент5 3 4" xfId="49393"/>
    <cellStyle name="40% - Акцент5 3 4 10" xfId="49394"/>
    <cellStyle name="40% - Акцент5 3 4 11" xfId="49395"/>
    <cellStyle name="40% - Акцент5 3 4 2" xfId="49396"/>
    <cellStyle name="40% - Акцент5 3 4 2 2" xfId="49397"/>
    <cellStyle name="40% - Акцент5 3 4 2 2 2" xfId="49398"/>
    <cellStyle name="40% - Акцент5 3 4 2 2 2 2" xfId="49399"/>
    <cellStyle name="40% - Акцент5 3 4 2 2 3" xfId="49400"/>
    <cellStyle name="40% - Акцент5 3 4 2 2 4" xfId="49401"/>
    <cellStyle name="40% - Акцент5 3 4 2 2 5" xfId="49402"/>
    <cellStyle name="40% - Акцент5 3 4 2 2 6" xfId="49403"/>
    <cellStyle name="40% - Акцент5 3 4 2 2 7" xfId="49404"/>
    <cellStyle name="40% - Акцент5 3 4 2 3" xfId="49405"/>
    <cellStyle name="40% - Акцент5 3 4 2 3 2" xfId="49406"/>
    <cellStyle name="40% - Акцент5 3 4 2 4" xfId="49407"/>
    <cellStyle name="40% - Акцент5 3 4 2 5" xfId="49408"/>
    <cellStyle name="40% - Акцент5 3 4 2 6" xfId="49409"/>
    <cellStyle name="40% - Акцент5 3 4 2 7" xfId="49410"/>
    <cellStyle name="40% - Акцент5 3 4 2 8" xfId="49411"/>
    <cellStyle name="40% - Акцент5 3 4 2 9" xfId="49412"/>
    <cellStyle name="40% - Акцент5 3 4 3" xfId="49413"/>
    <cellStyle name="40% - Акцент5 3 4 3 2" xfId="49414"/>
    <cellStyle name="40% - Акцент5 3 4 3 2 2" xfId="49415"/>
    <cellStyle name="40% - Акцент5 3 4 3 2 3" xfId="49416"/>
    <cellStyle name="40% - Акцент5 3 4 3 3" xfId="49417"/>
    <cellStyle name="40% - Акцент5 3 4 3 4" xfId="49418"/>
    <cellStyle name="40% - Акцент5 3 4 3 5" xfId="49419"/>
    <cellStyle name="40% - Акцент5 3 4 3 6" xfId="49420"/>
    <cellStyle name="40% - Акцент5 3 4 3 7" xfId="49421"/>
    <cellStyle name="40% - Акцент5 3 4 4" xfId="49422"/>
    <cellStyle name="40% - Акцент5 3 4 4 2" xfId="49423"/>
    <cellStyle name="40% - Акцент5 3 4 4 2 2" xfId="49424"/>
    <cellStyle name="40% - Акцент5 3 4 4 2 3" xfId="49425"/>
    <cellStyle name="40% - Акцент5 3 4 4 3" xfId="49426"/>
    <cellStyle name="40% - Акцент5 3 4 4 4" xfId="49427"/>
    <cellStyle name="40% - Акцент5 3 4 4 5" xfId="49428"/>
    <cellStyle name="40% - Акцент5 3 4 4 6" xfId="49429"/>
    <cellStyle name="40% - Акцент5 3 4 4 7" xfId="49430"/>
    <cellStyle name="40% - Акцент5 3 4 5" xfId="49431"/>
    <cellStyle name="40% - Акцент5 3 4 5 2" xfId="49432"/>
    <cellStyle name="40% - Акцент5 3 4 5 3" xfId="49433"/>
    <cellStyle name="40% - Акцент5 3 4 6" xfId="49434"/>
    <cellStyle name="40% - Акцент5 3 4 7" xfId="49435"/>
    <cellStyle name="40% - Акцент5 3 4 8" xfId="49436"/>
    <cellStyle name="40% - Акцент5 3 4 9" xfId="49437"/>
    <cellStyle name="40% - Акцент5 3 5" xfId="49438"/>
    <cellStyle name="40% - Акцент5 3 5 2" xfId="49439"/>
    <cellStyle name="40% - Акцент5 3 5 2 2" xfId="49440"/>
    <cellStyle name="40% - Акцент5 3 5 2 2 2" xfId="49441"/>
    <cellStyle name="40% - Акцент5 3 5 2 3" xfId="49442"/>
    <cellStyle name="40% - Акцент5 3 5 2 4" xfId="49443"/>
    <cellStyle name="40% - Акцент5 3 5 2 5" xfId="49444"/>
    <cellStyle name="40% - Акцент5 3 5 2 6" xfId="49445"/>
    <cellStyle name="40% - Акцент5 3 5 2 7" xfId="49446"/>
    <cellStyle name="40% - Акцент5 3 5 3" xfId="49447"/>
    <cellStyle name="40% - Акцент5 3 5 3 2" xfId="49448"/>
    <cellStyle name="40% - Акцент5 3 5 4" xfId="49449"/>
    <cellStyle name="40% - Акцент5 3 5 5" xfId="49450"/>
    <cellStyle name="40% - Акцент5 3 5 6" xfId="49451"/>
    <cellStyle name="40% - Акцент5 3 5 7" xfId="49452"/>
    <cellStyle name="40% - Акцент5 3 5 8" xfId="49453"/>
    <cellStyle name="40% - Акцент5 3 5 9" xfId="49454"/>
    <cellStyle name="40% - Акцент5 3 6" xfId="49455"/>
    <cellStyle name="40% - Акцент5 3 7" xfId="49456"/>
    <cellStyle name="40% - Акцент5 3 7 2" xfId="49457"/>
    <cellStyle name="40% - Акцент5 3 7 2 2" xfId="49458"/>
    <cellStyle name="40% - Акцент5 3 7 2 3" xfId="49459"/>
    <cellStyle name="40% - Акцент5 3 7 3" xfId="49460"/>
    <cellStyle name="40% - Акцент5 3 7 4" xfId="49461"/>
    <cellStyle name="40% - Акцент5 3 7 5" xfId="49462"/>
    <cellStyle name="40% - Акцент5 3 7 6" xfId="49463"/>
    <cellStyle name="40% - Акцент5 3 7 7" xfId="49464"/>
    <cellStyle name="40% - Акцент5 3 8" xfId="49465"/>
    <cellStyle name="40% - Акцент5 3 8 2" xfId="49466"/>
    <cellStyle name="40% - Акцент5 3 8 2 2" xfId="49467"/>
    <cellStyle name="40% - Акцент5 3 8 3" xfId="49468"/>
    <cellStyle name="40% - Акцент5 3 8 4" xfId="49469"/>
    <cellStyle name="40% - Акцент5 3 8 5" xfId="49470"/>
    <cellStyle name="40% - Акцент5 3 8 6" xfId="49471"/>
    <cellStyle name="40% - Акцент5 3 8 7" xfId="49472"/>
    <cellStyle name="40% - Акцент5 3 9" xfId="49473"/>
    <cellStyle name="40% - Акцент5 4" xfId="49474"/>
    <cellStyle name="40% - Акцент5 4 2" xfId="49475"/>
    <cellStyle name="40% - Акцент5 4 2 10" xfId="49476"/>
    <cellStyle name="40% - Акцент5 4 2 11" xfId="49477"/>
    <cellStyle name="40% - Акцент5 4 2 12" xfId="49478"/>
    <cellStyle name="40% - Акцент5 4 2 2" xfId="49479"/>
    <cellStyle name="40% - Акцент5 4 2 2 10" xfId="49480"/>
    <cellStyle name="40% - Акцент5 4 2 2 11" xfId="49481"/>
    <cellStyle name="40% - Акцент5 4 2 2 2" xfId="49482"/>
    <cellStyle name="40% - Акцент5 4 2 2 2 2" xfId="49483"/>
    <cellStyle name="40% - Акцент5 4 2 2 2 2 2" xfId="49484"/>
    <cellStyle name="40% - Акцент5 4 2 2 2 2 3" xfId="49485"/>
    <cellStyle name="40% - Акцент5 4 2 2 2 2 4" xfId="49486"/>
    <cellStyle name="40% - Акцент5 4 2 2 2 3" xfId="49487"/>
    <cellStyle name="40% - Акцент5 4 2 2 2 4" xfId="49488"/>
    <cellStyle name="40% - Акцент5 4 2 2 2 5" xfId="49489"/>
    <cellStyle name="40% - Акцент5 4 2 2 2 6" xfId="49490"/>
    <cellStyle name="40% - Акцент5 4 2 2 2 7" xfId="49491"/>
    <cellStyle name="40% - Акцент5 4 2 2 2 8" xfId="49492"/>
    <cellStyle name="40% - Акцент5 4 2 2 3" xfId="49493"/>
    <cellStyle name="40% - Акцент5 4 2 2 3 2" xfId="49494"/>
    <cellStyle name="40% - Акцент5 4 2 2 3 2 2" xfId="49495"/>
    <cellStyle name="40% - Акцент5 4 2 2 3 2 3" xfId="49496"/>
    <cellStyle name="40% - Акцент5 4 2 2 3 3" xfId="49497"/>
    <cellStyle name="40% - Акцент5 4 2 2 3 4" xfId="49498"/>
    <cellStyle name="40% - Акцент5 4 2 2 3 5" xfId="49499"/>
    <cellStyle name="40% - Акцент5 4 2 2 3 6" xfId="49500"/>
    <cellStyle name="40% - Акцент5 4 2 2 3 7" xfId="49501"/>
    <cellStyle name="40% - Акцент5 4 2 2 4" xfId="49502"/>
    <cellStyle name="40% - Акцент5 4 2 2 4 2" xfId="49503"/>
    <cellStyle name="40% - Акцент5 4 2 2 4 2 2" xfId="49504"/>
    <cellStyle name="40% - Акцент5 4 2 2 4 2 3" xfId="49505"/>
    <cellStyle name="40% - Акцент5 4 2 2 4 3" xfId="49506"/>
    <cellStyle name="40% - Акцент5 4 2 2 4 4" xfId="49507"/>
    <cellStyle name="40% - Акцент5 4 2 2 4 5" xfId="49508"/>
    <cellStyle name="40% - Акцент5 4 2 2 4 6" xfId="49509"/>
    <cellStyle name="40% - Акцент5 4 2 2 4 7" xfId="49510"/>
    <cellStyle name="40% - Акцент5 4 2 2 5" xfId="49511"/>
    <cellStyle name="40% - Акцент5 4 2 2 5 2" xfId="49512"/>
    <cellStyle name="40% - Акцент5 4 2 2 5 3" xfId="49513"/>
    <cellStyle name="40% - Акцент5 4 2 2 6" xfId="49514"/>
    <cellStyle name="40% - Акцент5 4 2 2 7" xfId="49515"/>
    <cellStyle name="40% - Акцент5 4 2 2 8" xfId="49516"/>
    <cellStyle name="40% - Акцент5 4 2 2 9" xfId="49517"/>
    <cellStyle name="40% - Акцент5 4 2 3" xfId="49518"/>
    <cellStyle name="40% - Акцент5 4 2 3 2" xfId="49519"/>
    <cellStyle name="40% - Акцент5 4 2 3 2 2" xfId="49520"/>
    <cellStyle name="40% - Акцент5 4 2 3 2 3" xfId="49521"/>
    <cellStyle name="40% - Акцент5 4 2 3 2 4" xfId="49522"/>
    <cellStyle name="40% - Акцент5 4 2 3 3" xfId="49523"/>
    <cellStyle name="40% - Акцент5 4 2 3 4" xfId="49524"/>
    <cellStyle name="40% - Акцент5 4 2 3 5" xfId="49525"/>
    <cellStyle name="40% - Акцент5 4 2 3 6" xfId="49526"/>
    <cellStyle name="40% - Акцент5 4 2 3 7" xfId="49527"/>
    <cellStyle name="40% - Акцент5 4 2 3 8" xfId="49528"/>
    <cellStyle name="40% - Акцент5 4 2 4" xfId="49529"/>
    <cellStyle name="40% - Акцент5 4 2 4 2" xfId="49530"/>
    <cellStyle name="40% - Акцент5 4 2 4 2 2" xfId="49531"/>
    <cellStyle name="40% - Акцент5 4 2 4 2 3" xfId="49532"/>
    <cellStyle name="40% - Акцент5 4 2 4 3" xfId="49533"/>
    <cellStyle name="40% - Акцент5 4 2 4 4" xfId="49534"/>
    <cellStyle name="40% - Акцент5 4 2 4 5" xfId="49535"/>
    <cellStyle name="40% - Акцент5 4 2 4 6" xfId="49536"/>
    <cellStyle name="40% - Акцент5 4 2 4 7" xfId="49537"/>
    <cellStyle name="40% - Акцент5 4 2 5" xfId="49538"/>
    <cellStyle name="40% - Акцент5 4 2 5 2" xfId="49539"/>
    <cellStyle name="40% - Акцент5 4 2 5 2 2" xfId="49540"/>
    <cellStyle name="40% - Акцент5 4 2 5 2 3" xfId="49541"/>
    <cellStyle name="40% - Акцент5 4 2 5 3" xfId="49542"/>
    <cellStyle name="40% - Акцент5 4 2 5 4" xfId="49543"/>
    <cellStyle name="40% - Акцент5 4 2 5 5" xfId="49544"/>
    <cellStyle name="40% - Акцент5 4 2 5 6" xfId="49545"/>
    <cellStyle name="40% - Акцент5 4 2 5 7" xfId="49546"/>
    <cellStyle name="40% - Акцент5 4 2 6" xfId="49547"/>
    <cellStyle name="40% - Акцент5 4 2 6 2" xfId="49548"/>
    <cellStyle name="40% - Акцент5 4 2 6 3" xfId="49549"/>
    <cellStyle name="40% - Акцент5 4 2 7" xfId="49550"/>
    <cellStyle name="40% - Акцент5 4 2 8" xfId="49551"/>
    <cellStyle name="40% - Акцент5 4 2 9" xfId="49552"/>
    <cellStyle name="40% - Акцент5 4 3" xfId="49553"/>
    <cellStyle name="40% - Акцент5 4 3 10" xfId="49554"/>
    <cellStyle name="40% - Акцент5 4 3 11" xfId="49555"/>
    <cellStyle name="40% - Акцент5 4 3 2" xfId="49556"/>
    <cellStyle name="40% - Акцент5 4 3 2 10" xfId="49557"/>
    <cellStyle name="40% - Акцент5 4 3 2 2" xfId="49558"/>
    <cellStyle name="40% - Акцент5 4 3 2 2 2" xfId="49559"/>
    <cellStyle name="40% - Акцент5 4 3 2 2 2 2" xfId="49560"/>
    <cellStyle name="40% - Акцент5 4 3 2 2 2 3" xfId="49561"/>
    <cellStyle name="40% - Акцент5 4 3 2 2 3" xfId="49562"/>
    <cellStyle name="40% - Акцент5 4 3 2 2 4" xfId="49563"/>
    <cellStyle name="40% - Акцент5 4 3 2 2 5" xfId="49564"/>
    <cellStyle name="40% - Акцент5 4 3 2 2 6" xfId="49565"/>
    <cellStyle name="40% - Акцент5 4 3 2 2 7" xfId="49566"/>
    <cellStyle name="40% - Акцент5 4 3 2 3" xfId="49567"/>
    <cellStyle name="40% - Акцент5 4 3 2 3 2" xfId="49568"/>
    <cellStyle name="40% - Акцент5 4 3 2 3 2 2" xfId="49569"/>
    <cellStyle name="40% - Акцент5 4 3 2 3 2 3" xfId="49570"/>
    <cellStyle name="40% - Акцент5 4 3 2 3 3" xfId="49571"/>
    <cellStyle name="40% - Акцент5 4 3 2 3 4" xfId="49572"/>
    <cellStyle name="40% - Акцент5 4 3 2 3 5" xfId="49573"/>
    <cellStyle name="40% - Акцент5 4 3 2 3 6" xfId="49574"/>
    <cellStyle name="40% - Акцент5 4 3 2 3 7" xfId="49575"/>
    <cellStyle name="40% - Акцент5 4 3 2 4" xfId="49576"/>
    <cellStyle name="40% - Акцент5 4 3 2 4 2" xfId="49577"/>
    <cellStyle name="40% - Акцент5 4 3 2 4 3" xfId="49578"/>
    <cellStyle name="40% - Акцент5 4 3 2 5" xfId="49579"/>
    <cellStyle name="40% - Акцент5 4 3 2 6" xfId="49580"/>
    <cellStyle name="40% - Акцент5 4 3 2 7" xfId="49581"/>
    <cellStyle name="40% - Акцент5 4 3 2 8" xfId="49582"/>
    <cellStyle name="40% - Акцент5 4 3 2 9" xfId="49583"/>
    <cellStyle name="40% - Акцент5 4 3 3" xfId="49584"/>
    <cellStyle name="40% - Акцент5 4 3 3 2" xfId="49585"/>
    <cellStyle name="40% - Акцент5 4 3 3 2 2" xfId="49586"/>
    <cellStyle name="40% - Акцент5 4 3 3 2 3" xfId="49587"/>
    <cellStyle name="40% - Акцент5 4 3 3 3" xfId="49588"/>
    <cellStyle name="40% - Акцент5 4 3 3 4" xfId="49589"/>
    <cellStyle name="40% - Акцент5 4 3 3 5" xfId="49590"/>
    <cellStyle name="40% - Акцент5 4 3 3 6" xfId="49591"/>
    <cellStyle name="40% - Акцент5 4 3 3 7" xfId="49592"/>
    <cellStyle name="40% - Акцент5 4 3 4" xfId="49593"/>
    <cellStyle name="40% - Акцент5 4 3 4 2" xfId="49594"/>
    <cellStyle name="40% - Акцент5 4 3 4 2 2" xfId="49595"/>
    <cellStyle name="40% - Акцент5 4 3 4 2 3" xfId="49596"/>
    <cellStyle name="40% - Акцент5 4 3 4 3" xfId="49597"/>
    <cellStyle name="40% - Акцент5 4 3 4 4" xfId="49598"/>
    <cellStyle name="40% - Акцент5 4 3 4 5" xfId="49599"/>
    <cellStyle name="40% - Акцент5 4 3 4 6" xfId="49600"/>
    <cellStyle name="40% - Акцент5 4 3 4 7" xfId="49601"/>
    <cellStyle name="40% - Акцент5 4 3 5" xfId="49602"/>
    <cellStyle name="40% - Акцент5 4 3 5 2" xfId="49603"/>
    <cellStyle name="40% - Акцент5 4 3 5 3" xfId="49604"/>
    <cellStyle name="40% - Акцент5 4 3 6" xfId="49605"/>
    <cellStyle name="40% - Акцент5 4 3 7" xfId="49606"/>
    <cellStyle name="40% - Акцент5 4 3 8" xfId="49607"/>
    <cellStyle name="40% - Акцент5 4 3 9" xfId="49608"/>
    <cellStyle name="40% - Акцент5 4 4" xfId="49609"/>
    <cellStyle name="40% - Акцент5 4 4 10" xfId="49610"/>
    <cellStyle name="40% - Акцент5 4 4 11" xfId="49611"/>
    <cellStyle name="40% - Акцент5 4 4 2" xfId="49612"/>
    <cellStyle name="40% - Акцент5 4 4 2 2" xfId="49613"/>
    <cellStyle name="40% - Акцент5 4 4 2 2 2" xfId="49614"/>
    <cellStyle name="40% - Акцент5 4 4 2 2 2 2" xfId="49615"/>
    <cellStyle name="40% - Акцент5 4 4 2 2 3" xfId="49616"/>
    <cellStyle name="40% - Акцент5 4 4 2 2 4" xfId="49617"/>
    <cellStyle name="40% - Акцент5 4 4 2 2 5" xfId="49618"/>
    <cellStyle name="40% - Акцент5 4 4 2 2 6" xfId="49619"/>
    <cellStyle name="40% - Акцент5 4 4 2 2 7" xfId="49620"/>
    <cellStyle name="40% - Акцент5 4 4 2 3" xfId="49621"/>
    <cellStyle name="40% - Акцент5 4 4 2 3 2" xfId="49622"/>
    <cellStyle name="40% - Акцент5 4 4 2 4" xfId="49623"/>
    <cellStyle name="40% - Акцент5 4 4 2 5" xfId="49624"/>
    <cellStyle name="40% - Акцент5 4 4 2 6" xfId="49625"/>
    <cellStyle name="40% - Акцент5 4 4 2 7" xfId="49626"/>
    <cellStyle name="40% - Акцент5 4 4 2 8" xfId="49627"/>
    <cellStyle name="40% - Акцент5 4 4 2 9" xfId="49628"/>
    <cellStyle name="40% - Акцент5 4 4 3" xfId="49629"/>
    <cellStyle name="40% - Акцент5 4 4 3 2" xfId="49630"/>
    <cellStyle name="40% - Акцент5 4 4 3 2 2" xfId="49631"/>
    <cellStyle name="40% - Акцент5 4 4 3 2 3" xfId="49632"/>
    <cellStyle name="40% - Акцент5 4 4 3 3" xfId="49633"/>
    <cellStyle name="40% - Акцент5 4 4 3 4" xfId="49634"/>
    <cellStyle name="40% - Акцент5 4 4 3 5" xfId="49635"/>
    <cellStyle name="40% - Акцент5 4 4 3 6" xfId="49636"/>
    <cellStyle name="40% - Акцент5 4 4 3 7" xfId="49637"/>
    <cellStyle name="40% - Акцент5 4 4 4" xfId="49638"/>
    <cellStyle name="40% - Акцент5 4 4 4 2" xfId="49639"/>
    <cellStyle name="40% - Акцент5 4 4 4 2 2" xfId="49640"/>
    <cellStyle name="40% - Акцент5 4 4 4 2 3" xfId="49641"/>
    <cellStyle name="40% - Акцент5 4 4 4 3" xfId="49642"/>
    <cellStyle name="40% - Акцент5 4 4 4 4" xfId="49643"/>
    <cellStyle name="40% - Акцент5 4 4 4 5" xfId="49644"/>
    <cellStyle name="40% - Акцент5 4 4 4 6" xfId="49645"/>
    <cellStyle name="40% - Акцент5 4 4 4 7" xfId="49646"/>
    <cellStyle name="40% - Акцент5 4 4 5" xfId="49647"/>
    <cellStyle name="40% - Акцент5 4 4 5 2" xfId="49648"/>
    <cellStyle name="40% - Акцент5 4 4 5 3" xfId="49649"/>
    <cellStyle name="40% - Акцент5 4 4 6" xfId="49650"/>
    <cellStyle name="40% - Акцент5 4 4 7" xfId="49651"/>
    <cellStyle name="40% - Акцент5 4 4 8" xfId="49652"/>
    <cellStyle name="40% - Акцент5 4 4 9" xfId="49653"/>
    <cellStyle name="40% - Акцент5 4 5" xfId="49654"/>
    <cellStyle name="40% - Акцент5 4 5 2" xfId="49655"/>
    <cellStyle name="40% - Акцент5 4 5 2 2" xfId="49656"/>
    <cellStyle name="40% - Акцент5 4 5 2 2 2" xfId="49657"/>
    <cellStyle name="40% - Акцент5 4 5 2 3" xfId="49658"/>
    <cellStyle name="40% - Акцент5 4 5 2 4" xfId="49659"/>
    <cellStyle name="40% - Акцент5 4 5 2 5" xfId="49660"/>
    <cellStyle name="40% - Акцент5 4 5 2 6" xfId="49661"/>
    <cellStyle name="40% - Акцент5 4 5 2 7" xfId="49662"/>
    <cellStyle name="40% - Акцент5 4 5 3" xfId="49663"/>
    <cellStyle name="40% - Акцент5 4 5 3 2" xfId="49664"/>
    <cellStyle name="40% - Акцент5 4 5 4" xfId="49665"/>
    <cellStyle name="40% - Акцент5 4 5 5" xfId="49666"/>
    <cellStyle name="40% - Акцент5 4 5 6" xfId="49667"/>
    <cellStyle name="40% - Акцент5 4 5 7" xfId="49668"/>
    <cellStyle name="40% - Акцент5 4 5 8" xfId="49669"/>
    <cellStyle name="40% - Акцент5 4 5 9" xfId="49670"/>
    <cellStyle name="40% - Акцент5 4 6" xfId="49671"/>
    <cellStyle name="40% - Акцент5 4 7" xfId="49672"/>
    <cellStyle name="40% - Акцент5 4 7 2" xfId="49673"/>
    <cellStyle name="40% - Акцент5 4 7 2 2" xfId="49674"/>
    <cellStyle name="40% - Акцент5 4 7 2 3" xfId="49675"/>
    <cellStyle name="40% - Акцент5 4 7 3" xfId="49676"/>
    <cellStyle name="40% - Акцент5 4 7 4" xfId="49677"/>
    <cellStyle name="40% - Акцент5 4 7 5" xfId="49678"/>
    <cellStyle name="40% - Акцент5 4 7 6" xfId="49679"/>
    <cellStyle name="40% - Акцент5 4 7 7" xfId="49680"/>
    <cellStyle name="40% - Акцент5 4 8" xfId="49681"/>
    <cellStyle name="40% - Акцент5 4 8 2" xfId="49682"/>
    <cellStyle name="40% - Акцент5 4 8 2 2" xfId="49683"/>
    <cellStyle name="40% - Акцент5 4 8 3" xfId="49684"/>
    <cellStyle name="40% - Акцент5 4 8 4" xfId="49685"/>
    <cellStyle name="40% - Акцент5 4 8 5" xfId="49686"/>
    <cellStyle name="40% - Акцент5 4 8 6" xfId="49687"/>
    <cellStyle name="40% - Акцент5 4 8 7" xfId="49688"/>
    <cellStyle name="40% - Акцент5 4 9" xfId="49689"/>
    <cellStyle name="40% - Акцент5 5" xfId="49690"/>
    <cellStyle name="40% - Акцент5 5 2" xfId="49691"/>
    <cellStyle name="40% - Акцент5 5 3" xfId="49692"/>
    <cellStyle name="40% - Акцент5 5 3 2" xfId="49693"/>
    <cellStyle name="40% - Акцент5 5 3 2 2" xfId="49694"/>
    <cellStyle name="40% - Акцент5 5 3 2 3" xfId="49695"/>
    <cellStyle name="40% - Акцент5 5 3 3" xfId="49696"/>
    <cellStyle name="40% - Акцент5 5 3 4" xfId="49697"/>
    <cellStyle name="40% - Акцент5 5 3 5" xfId="49698"/>
    <cellStyle name="40% - Акцент5 5 3 6" xfId="49699"/>
    <cellStyle name="40% - Акцент5 5 3 7" xfId="49700"/>
    <cellStyle name="40% - Акцент5 5 4" xfId="49701"/>
    <cellStyle name="40% - Акцент5 5 4 2" xfId="49702"/>
    <cellStyle name="40% - Акцент5 5 4 2 2" xfId="49703"/>
    <cellStyle name="40% - Акцент5 5 4 3" xfId="49704"/>
    <cellStyle name="40% - Акцент5 5 4 4" xfId="49705"/>
    <cellStyle name="40% - Акцент5 5 4 5" xfId="49706"/>
    <cellStyle name="40% - Акцент5 5 4 6" xfId="49707"/>
    <cellStyle name="40% - Акцент5 5 4 7" xfId="49708"/>
    <cellStyle name="40% - Акцент5 5 5" xfId="49709"/>
    <cellStyle name="40% - Акцент5 6" xfId="49710"/>
    <cellStyle name="40% - Акцент5 6 2" xfId="49711"/>
    <cellStyle name="40% - Акцент5 6 2 2" xfId="49712"/>
    <cellStyle name="40% - Акцент5 6 3" xfId="49713"/>
    <cellStyle name="40% - Акцент5 6 4" xfId="49714"/>
    <cellStyle name="40% - Акцент5 6 5" xfId="49715"/>
    <cellStyle name="40% - Акцент5 6 6" xfId="49716"/>
    <cellStyle name="40% - Акцент5 6 7" xfId="49717"/>
    <cellStyle name="40% - Акцент5 7" xfId="49718"/>
    <cellStyle name="40% - Акцент5 8" xfId="49719"/>
    <cellStyle name="40% - Акцент5 9" xfId="49720"/>
    <cellStyle name="40% - Акцент6 2" xfId="49721"/>
    <cellStyle name="40% - Акцент6 2 10" xfId="49722"/>
    <cellStyle name="40% - Акцент6 2 10 10" xfId="49723"/>
    <cellStyle name="40% - Акцент6 2 10 2" xfId="49724"/>
    <cellStyle name="40% - Акцент6 2 10 2 2" xfId="49725"/>
    <cellStyle name="40% - Акцент6 2 10 2 2 2" xfId="49726"/>
    <cellStyle name="40% - Акцент6 2 10 2 2 2 2" xfId="49727"/>
    <cellStyle name="40% - Акцент6 2 10 2 2 3" xfId="49728"/>
    <cellStyle name="40% - Акцент6 2 10 2 2 4" xfId="49729"/>
    <cellStyle name="40% - Акцент6 2 10 2 2 5" xfId="49730"/>
    <cellStyle name="40% - Акцент6 2 10 2 2 6" xfId="49731"/>
    <cellStyle name="40% - Акцент6 2 10 2 2 7" xfId="49732"/>
    <cellStyle name="40% - Акцент6 2 10 2 3" xfId="49733"/>
    <cellStyle name="40% - Акцент6 2 10 2 3 2" xfId="49734"/>
    <cellStyle name="40% - Акцент6 2 10 2 4" xfId="49735"/>
    <cellStyle name="40% - Акцент6 2 10 2 5" xfId="49736"/>
    <cellStyle name="40% - Акцент6 2 10 2 6" xfId="49737"/>
    <cellStyle name="40% - Акцент6 2 10 2 7" xfId="49738"/>
    <cellStyle name="40% - Акцент6 2 10 2 8" xfId="49739"/>
    <cellStyle name="40% - Акцент6 2 10 2 9" xfId="49740"/>
    <cellStyle name="40% - Акцент6 2 10 3" xfId="49741"/>
    <cellStyle name="40% - Акцент6 2 10 3 2" xfId="49742"/>
    <cellStyle name="40% - Акцент6 2 10 3 2 2" xfId="49743"/>
    <cellStyle name="40% - Акцент6 2 10 3 3" xfId="49744"/>
    <cellStyle name="40% - Акцент6 2 10 3 4" xfId="49745"/>
    <cellStyle name="40% - Акцент6 2 10 3 5" xfId="49746"/>
    <cellStyle name="40% - Акцент6 2 10 3 6" xfId="49747"/>
    <cellStyle name="40% - Акцент6 2 10 3 7" xfId="49748"/>
    <cellStyle name="40% - Акцент6 2 10 4" xfId="49749"/>
    <cellStyle name="40% - Акцент6 2 10 4 2" xfId="49750"/>
    <cellStyle name="40% - Акцент6 2 10 5" xfId="49751"/>
    <cellStyle name="40% - Акцент6 2 10 6" xfId="49752"/>
    <cellStyle name="40% - Акцент6 2 10 7" xfId="49753"/>
    <cellStyle name="40% - Акцент6 2 10 8" xfId="49754"/>
    <cellStyle name="40% - Акцент6 2 10 9" xfId="49755"/>
    <cellStyle name="40% - Акцент6 2 11" xfId="49756"/>
    <cellStyle name="40% - Акцент6 2 11 2" xfId="49757"/>
    <cellStyle name="40% - Акцент6 2 11 2 2" xfId="49758"/>
    <cellStyle name="40% - Акцент6 2 11 2 2 2" xfId="49759"/>
    <cellStyle name="40% - Акцент6 2 11 2 3" xfId="49760"/>
    <cellStyle name="40% - Акцент6 2 11 2 4" xfId="49761"/>
    <cellStyle name="40% - Акцент6 2 11 2 5" xfId="49762"/>
    <cellStyle name="40% - Акцент6 2 11 2 6" xfId="49763"/>
    <cellStyle name="40% - Акцент6 2 11 2 7" xfId="49764"/>
    <cellStyle name="40% - Акцент6 2 11 3" xfId="49765"/>
    <cellStyle name="40% - Акцент6 2 11 3 2" xfId="49766"/>
    <cellStyle name="40% - Акцент6 2 11 4" xfId="49767"/>
    <cellStyle name="40% - Акцент6 2 11 5" xfId="49768"/>
    <cellStyle name="40% - Акцент6 2 11 6" xfId="49769"/>
    <cellStyle name="40% - Акцент6 2 11 7" xfId="49770"/>
    <cellStyle name="40% - Акцент6 2 11 8" xfId="49771"/>
    <cellStyle name="40% - Акцент6 2 11 9" xfId="49772"/>
    <cellStyle name="40% - Акцент6 2 12" xfId="49773"/>
    <cellStyle name="40% - Акцент6 2 12 2" xfId="49774"/>
    <cellStyle name="40% - Акцент6 2 12 2 2" xfId="49775"/>
    <cellStyle name="40% - Акцент6 2 12 2 2 2" xfId="49776"/>
    <cellStyle name="40% - Акцент6 2 12 2 3" xfId="49777"/>
    <cellStyle name="40% - Акцент6 2 12 2 4" xfId="49778"/>
    <cellStyle name="40% - Акцент6 2 12 2 5" xfId="49779"/>
    <cellStyle name="40% - Акцент6 2 12 2 6" xfId="49780"/>
    <cellStyle name="40% - Акцент6 2 12 2 7" xfId="49781"/>
    <cellStyle name="40% - Акцент6 2 12 3" xfId="49782"/>
    <cellStyle name="40% - Акцент6 2 12 3 2" xfId="49783"/>
    <cellStyle name="40% - Акцент6 2 12 4" xfId="49784"/>
    <cellStyle name="40% - Акцент6 2 12 5" xfId="49785"/>
    <cellStyle name="40% - Акцент6 2 12 6" xfId="49786"/>
    <cellStyle name="40% - Акцент6 2 12 7" xfId="49787"/>
    <cellStyle name="40% - Акцент6 2 12 8" xfId="49788"/>
    <cellStyle name="40% - Акцент6 2 12 9" xfId="49789"/>
    <cellStyle name="40% - Акцент6 2 13" xfId="49790"/>
    <cellStyle name="40% - Акцент6 2 13 2" xfId="49791"/>
    <cellStyle name="40% - Акцент6 2 13 2 2" xfId="49792"/>
    <cellStyle name="40% - Акцент6 2 13 2 2 2" xfId="49793"/>
    <cellStyle name="40% - Акцент6 2 13 2 3" xfId="49794"/>
    <cellStyle name="40% - Акцент6 2 13 2 4" xfId="49795"/>
    <cellStyle name="40% - Акцент6 2 13 2 5" xfId="49796"/>
    <cellStyle name="40% - Акцент6 2 13 2 6" xfId="49797"/>
    <cellStyle name="40% - Акцент6 2 13 2 7" xfId="49798"/>
    <cellStyle name="40% - Акцент6 2 13 3" xfId="49799"/>
    <cellStyle name="40% - Акцент6 2 13 3 2" xfId="49800"/>
    <cellStyle name="40% - Акцент6 2 13 4" xfId="49801"/>
    <cellStyle name="40% - Акцент6 2 13 5" xfId="49802"/>
    <cellStyle name="40% - Акцент6 2 13 6" xfId="49803"/>
    <cellStyle name="40% - Акцент6 2 13 7" xfId="49804"/>
    <cellStyle name="40% - Акцент6 2 13 8" xfId="49805"/>
    <cellStyle name="40% - Акцент6 2 13 9" xfId="49806"/>
    <cellStyle name="40% - Акцент6 2 14" xfId="49807"/>
    <cellStyle name="40% - Акцент6 2 14 2" xfId="49808"/>
    <cellStyle name="40% - Акцент6 2 14 2 2" xfId="49809"/>
    <cellStyle name="40% - Акцент6 2 14 2 2 2" xfId="49810"/>
    <cellStyle name="40% - Акцент6 2 14 2 3" xfId="49811"/>
    <cellStyle name="40% - Акцент6 2 14 2 4" xfId="49812"/>
    <cellStyle name="40% - Акцент6 2 14 2 5" xfId="49813"/>
    <cellStyle name="40% - Акцент6 2 14 2 6" xfId="49814"/>
    <cellStyle name="40% - Акцент6 2 14 2 7" xfId="49815"/>
    <cellStyle name="40% - Акцент6 2 14 3" xfId="49816"/>
    <cellStyle name="40% - Акцент6 2 14 3 2" xfId="49817"/>
    <cellStyle name="40% - Акцент6 2 14 4" xfId="49818"/>
    <cellStyle name="40% - Акцент6 2 14 5" xfId="49819"/>
    <cellStyle name="40% - Акцент6 2 14 6" xfId="49820"/>
    <cellStyle name="40% - Акцент6 2 14 7" xfId="49821"/>
    <cellStyle name="40% - Акцент6 2 14 8" xfId="49822"/>
    <cellStyle name="40% - Акцент6 2 14 9" xfId="49823"/>
    <cellStyle name="40% - Акцент6 2 15" xfId="49824"/>
    <cellStyle name="40% - Акцент6 2 15 2" xfId="49825"/>
    <cellStyle name="40% - Акцент6 2 15 2 2" xfId="49826"/>
    <cellStyle name="40% - Акцент6 2 15 2 3" xfId="49827"/>
    <cellStyle name="40% - Акцент6 2 15 3" xfId="49828"/>
    <cellStyle name="40% - Акцент6 2 15 4" xfId="49829"/>
    <cellStyle name="40% - Акцент6 2 15 5" xfId="49830"/>
    <cellStyle name="40% - Акцент6 2 15 6" xfId="49831"/>
    <cellStyle name="40% - Акцент6 2 15 7" xfId="49832"/>
    <cellStyle name="40% - Акцент6 2 16" xfId="49833"/>
    <cellStyle name="40% - Акцент6 2 16 2" xfId="49834"/>
    <cellStyle name="40% - Акцент6 2 16 2 2" xfId="49835"/>
    <cellStyle name="40% - Акцент6 2 16 3" xfId="49836"/>
    <cellStyle name="40% - Акцент6 2 16 3 2" xfId="49837"/>
    <cellStyle name="40% - Акцент6 2 16 4" xfId="49838"/>
    <cellStyle name="40% - Акцент6 2 16 5" xfId="49839"/>
    <cellStyle name="40% - Акцент6 2 16 6" xfId="49840"/>
    <cellStyle name="40% - Акцент6 2 16 7" xfId="49841"/>
    <cellStyle name="40% - Акцент6 2 17" xfId="49842"/>
    <cellStyle name="40% - Акцент6 2 17 2" xfId="49843"/>
    <cellStyle name="40% - Акцент6 2 18" xfId="49844"/>
    <cellStyle name="40% - Акцент6 2 18 2" xfId="49845"/>
    <cellStyle name="40% - Акцент6 2 19" xfId="49846"/>
    <cellStyle name="40% - Акцент6 2 2" xfId="49847"/>
    <cellStyle name="40% - Акцент6 2 2 10" xfId="49848"/>
    <cellStyle name="40% - Акцент6 2 2 10 2" xfId="49849"/>
    <cellStyle name="40% - Акцент6 2 2 10 2 2" xfId="49850"/>
    <cellStyle name="40% - Акцент6 2 2 10 2 2 2" xfId="49851"/>
    <cellStyle name="40% - Акцент6 2 2 10 2 3" xfId="49852"/>
    <cellStyle name="40% - Акцент6 2 2 10 2 4" xfId="49853"/>
    <cellStyle name="40% - Акцент6 2 2 10 2 5" xfId="49854"/>
    <cellStyle name="40% - Акцент6 2 2 10 2 6" xfId="49855"/>
    <cellStyle name="40% - Акцент6 2 2 10 2 7" xfId="49856"/>
    <cellStyle name="40% - Акцент6 2 2 10 3" xfId="49857"/>
    <cellStyle name="40% - Акцент6 2 2 10 3 2" xfId="49858"/>
    <cellStyle name="40% - Акцент6 2 2 10 4" xfId="49859"/>
    <cellStyle name="40% - Акцент6 2 2 10 5" xfId="49860"/>
    <cellStyle name="40% - Акцент6 2 2 10 6" xfId="49861"/>
    <cellStyle name="40% - Акцент6 2 2 10 7" xfId="49862"/>
    <cellStyle name="40% - Акцент6 2 2 10 8" xfId="49863"/>
    <cellStyle name="40% - Акцент6 2 2 10 9" xfId="49864"/>
    <cellStyle name="40% - Акцент6 2 2 11" xfId="49865"/>
    <cellStyle name="40% - Акцент6 2 2 11 2" xfId="49866"/>
    <cellStyle name="40% - Акцент6 2 2 11 2 2" xfId="49867"/>
    <cellStyle name="40% - Акцент6 2 2 11 2 2 2" xfId="49868"/>
    <cellStyle name="40% - Акцент6 2 2 11 2 3" xfId="49869"/>
    <cellStyle name="40% - Акцент6 2 2 11 2 4" xfId="49870"/>
    <cellStyle name="40% - Акцент6 2 2 11 2 5" xfId="49871"/>
    <cellStyle name="40% - Акцент6 2 2 11 2 6" xfId="49872"/>
    <cellStyle name="40% - Акцент6 2 2 11 2 7" xfId="49873"/>
    <cellStyle name="40% - Акцент6 2 2 11 3" xfId="49874"/>
    <cellStyle name="40% - Акцент6 2 2 11 3 2" xfId="49875"/>
    <cellStyle name="40% - Акцент6 2 2 11 4" xfId="49876"/>
    <cellStyle name="40% - Акцент6 2 2 11 5" xfId="49877"/>
    <cellStyle name="40% - Акцент6 2 2 11 6" xfId="49878"/>
    <cellStyle name="40% - Акцент6 2 2 11 7" xfId="49879"/>
    <cellStyle name="40% - Акцент6 2 2 11 8" xfId="49880"/>
    <cellStyle name="40% - Акцент6 2 2 11 9" xfId="49881"/>
    <cellStyle name="40% - Акцент6 2 2 12" xfId="49882"/>
    <cellStyle name="40% - Акцент6 2 2 12 2" xfId="49883"/>
    <cellStyle name="40% - Акцент6 2 2 12 2 2" xfId="49884"/>
    <cellStyle name="40% - Акцент6 2 2 12 2 2 2" xfId="49885"/>
    <cellStyle name="40% - Акцент6 2 2 12 2 3" xfId="49886"/>
    <cellStyle name="40% - Акцент6 2 2 12 2 4" xfId="49887"/>
    <cellStyle name="40% - Акцент6 2 2 12 2 5" xfId="49888"/>
    <cellStyle name="40% - Акцент6 2 2 12 2 6" xfId="49889"/>
    <cellStyle name="40% - Акцент6 2 2 12 2 7" xfId="49890"/>
    <cellStyle name="40% - Акцент6 2 2 12 3" xfId="49891"/>
    <cellStyle name="40% - Акцент6 2 2 12 3 2" xfId="49892"/>
    <cellStyle name="40% - Акцент6 2 2 12 4" xfId="49893"/>
    <cellStyle name="40% - Акцент6 2 2 12 5" xfId="49894"/>
    <cellStyle name="40% - Акцент6 2 2 12 6" xfId="49895"/>
    <cellStyle name="40% - Акцент6 2 2 12 7" xfId="49896"/>
    <cellStyle name="40% - Акцент6 2 2 12 8" xfId="49897"/>
    <cellStyle name="40% - Акцент6 2 2 12 9" xfId="49898"/>
    <cellStyle name="40% - Акцент6 2 2 13" xfId="49899"/>
    <cellStyle name="40% - Акцент6 2 2 13 2" xfId="49900"/>
    <cellStyle name="40% - Акцент6 2 2 13 2 2" xfId="49901"/>
    <cellStyle name="40% - Акцент6 2 2 13 2 2 2" xfId="49902"/>
    <cellStyle name="40% - Акцент6 2 2 13 2 3" xfId="49903"/>
    <cellStyle name="40% - Акцент6 2 2 13 2 4" xfId="49904"/>
    <cellStyle name="40% - Акцент6 2 2 13 2 5" xfId="49905"/>
    <cellStyle name="40% - Акцент6 2 2 13 2 6" xfId="49906"/>
    <cellStyle name="40% - Акцент6 2 2 13 2 7" xfId="49907"/>
    <cellStyle name="40% - Акцент6 2 2 13 3" xfId="49908"/>
    <cellStyle name="40% - Акцент6 2 2 13 3 2" xfId="49909"/>
    <cellStyle name="40% - Акцент6 2 2 13 4" xfId="49910"/>
    <cellStyle name="40% - Акцент6 2 2 13 5" xfId="49911"/>
    <cellStyle name="40% - Акцент6 2 2 13 6" xfId="49912"/>
    <cellStyle name="40% - Акцент6 2 2 13 7" xfId="49913"/>
    <cellStyle name="40% - Акцент6 2 2 13 8" xfId="49914"/>
    <cellStyle name="40% - Акцент6 2 2 13 9" xfId="49915"/>
    <cellStyle name="40% - Акцент6 2 2 14" xfId="49916"/>
    <cellStyle name="40% - Акцент6 2 2 14 2" xfId="49917"/>
    <cellStyle name="40% - Акцент6 2 2 14 2 2" xfId="49918"/>
    <cellStyle name="40% - Акцент6 2 2 14 2 3" xfId="49919"/>
    <cellStyle name="40% - Акцент6 2 2 14 3" xfId="49920"/>
    <cellStyle name="40% - Акцент6 2 2 14 4" xfId="49921"/>
    <cellStyle name="40% - Акцент6 2 2 14 5" xfId="49922"/>
    <cellStyle name="40% - Акцент6 2 2 14 6" xfId="49923"/>
    <cellStyle name="40% - Акцент6 2 2 14 7" xfId="49924"/>
    <cellStyle name="40% - Акцент6 2 2 15" xfId="49925"/>
    <cellStyle name="40% - Акцент6 2 2 15 2" xfId="49926"/>
    <cellStyle name="40% - Акцент6 2 2 15 2 2" xfId="49927"/>
    <cellStyle name="40% - Акцент6 2 2 15 2 3" xfId="49928"/>
    <cellStyle name="40% - Акцент6 2 2 15 3" xfId="49929"/>
    <cellStyle name="40% - Акцент6 2 2 15 4" xfId="49930"/>
    <cellStyle name="40% - Акцент6 2 2 15 5" xfId="49931"/>
    <cellStyle name="40% - Акцент6 2 2 15 6" xfId="49932"/>
    <cellStyle name="40% - Акцент6 2 2 15 7" xfId="49933"/>
    <cellStyle name="40% - Акцент6 2 2 16" xfId="49934"/>
    <cellStyle name="40% - Акцент6 2 2 16 2" xfId="49935"/>
    <cellStyle name="40% - Акцент6 2 2 16 3" xfId="49936"/>
    <cellStyle name="40% - Акцент6 2 2 17" xfId="49937"/>
    <cellStyle name="40% - Акцент6 2 2 18" xfId="49938"/>
    <cellStyle name="40% - Акцент6 2 2 19" xfId="49939"/>
    <cellStyle name="40% - Акцент6 2 2 2" xfId="49940"/>
    <cellStyle name="40% - Акцент6 2 2 2 10" xfId="49941"/>
    <cellStyle name="40% - Акцент6 2 2 2 10 2" xfId="49942"/>
    <cellStyle name="40% - Акцент6 2 2 2 10 2 2" xfId="49943"/>
    <cellStyle name="40% - Акцент6 2 2 2 10 2 2 2" xfId="49944"/>
    <cellStyle name="40% - Акцент6 2 2 2 10 2 3" xfId="49945"/>
    <cellStyle name="40% - Акцент6 2 2 2 10 2 4" xfId="49946"/>
    <cellStyle name="40% - Акцент6 2 2 2 10 2 5" xfId="49947"/>
    <cellStyle name="40% - Акцент6 2 2 2 10 2 6" xfId="49948"/>
    <cellStyle name="40% - Акцент6 2 2 2 10 2 7" xfId="49949"/>
    <cellStyle name="40% - Акцент6 2 2 2 10 3" xfId="49950"/>
    <cellStyle name="40% - Акцент6 2 2 2 10 3 2" xfId="49951"/>
    <cellStyle name="40% - Акцент6 2 2 2 10 4" xfId="49952"/>
    <cellStyle name="40% - Акцент6 2 2 2 10 5" xfId="49953"/>
    <cellStyle name="40% - Акцент6 2 2 2 10 6" xfId="49954"/>
    <cellStyle name="40% - Акцент6 2 2 2 10 7" xfId="49955"/>
    <cellStyle name="40% - Акцент6 2 2 2 10 8" xfId="49956"/>
    <cellStyle name="40% - Акцент6 2 2 2 10 9" xfId="49957"/>
    <cellStyle name="40% - Акцент6 2 2 2 11" xfId="49958"/>
    <cellStyle name="40% - Акцент6 2 2 2 11 2" xfId="49959"/>
    <cellStyle name="40% - Акцент6 2 2 2 11 2 2" xfId="49960"/>
    <cellStyle name="40% - Акцент6 2 2 2 11 2 3" xfId="49961"/>
    <cellStyle name="40% - Акцент6 2 2 2 11 3" xfId="49962"/>
    <cellStyle name="40% - Акцент6 2 2 2 11 4" xfId="49963"/>
    <cellStyle name="40% - Акцент6 2 2 2 11 5" xfId="49964"/>
    <cellStyle name="40% - Акцент6 2 2 2 11 6" xfId="49965"/>
    <cellStyle name="40% - Акцент6 2 2 2 11 7" xfId="49966"/>
    <cellStyle name="40% - Акцент6 2 2 2 12" xfId="49967"/>
    <cellStyle name="40% - Акцент6 2 2 2 12 2" xfId="49968"/>
    <cellStyle name="40% - Акцент6 2 2 2 12 2 2" xfId="49969"/>
    <cellStyle name="40% - Акцент6 2 2 2 12 2 3" xfId="49970"/>
    <cellStyle name="40% - Акцент6 2 2 2 12 3" xfId="49971"/>
    <cellStyle name="40% - Акцент6 2 2 2 12 4" xfId="49972"/>
    <cellStyle name="40% - Акцент6 2 2 2 12 5" xfId="49973"/>
    <cellStyle name="40% - Акцент6 2 2 2 12 6" xfId="49974"/>
    <cellStyle name="40% - Акцент6 2 2 2 12 7" xfId="49975"/>
    <cellStyle name="40% - Акцент6 2 2 2 13" xfId="49976"/>
    <cellStyle name="40% - Акцент6 2 2 2 13 2" xfId="49977"/>
    <cellStyle name="40% - Акцент6 2 2 2 13 3" xfId="49978"/>
    <cellStyle name="40% - Акцент6 2 2 2 14" xfId="49979"/>
    <cellStyle name="40% - Акцент6 2 2 2 15" xfId="49980"/>
    <cellStyle name="40% - Акцент6 2 2 2 16" xfId="49981"/>
    <cellStyle name="40% - Акцент6 2 2 2 17" xfId="49982"/>
    <cellStyle name="40% - Акцент6 2 2 2 18" xfId="49983"/>
    <cellStyle name="40% - Акцент6 2 2 2 19" xfId="49984"/>
    <cellStyle name="40% - Акцент6 2 2 2 2" xfId="49985"/>
    <cellStyle name="40% - Акцент6 2 2 2 2 10" xfId="49986"/>
    <cellStyle name="40% - Акцент6 2 2 2 2 11" xfId="49987"/>
    <cellStyle name="40% - Акцент6 2 2 2 2 12" xfId="49988"/>
    <cellStyle name="40% - Акцент6 2 2 2 2 13" xfId="49989"/>
    <cellStyle name="40% - Акцент6 2 2 2 2 14" xfId="49990"/>
    <cellStyle name="40% - Акцент6 2 2 2 2 15" xfId="49991"/>
    <cellStyle name="40% - Акцент6 2 2 2 2 2" xfId="49992"/>
    <cellStyle name="40% - Акцент6 2 2 2 2 2 10" xfId="49993"/>
    <cellStyle name="40% - Акцент6 2 2 2 2 2 2" xfId="49994"/>
    <cellStyle name="40% - Акцент6 2 2 2 2 2 2 2" xfId="49995"/>
    <cellStyle name="40% - Акцент6 2 2 2 2 2 2 2 2" xfId="49996"/>
    <cellStyle name="40% - Акцент6 2 2 2 2 2 2 2 2 2" xfId="49997"/>
    <cellStyle name="40% - Акцент6 2 2 2 2 2 2 2 3" xfId="49998"/>
    <cellStyle name="40% - Акцент6 2 2 2 2 2 2 2 4" xfId="49999"/>
    <cellStyle name="40% - Акцент6 2 2 2 2 2 2 2 5" xfId="50000"/>
    <cellStyle name="40% - Акцент6 2 2 2 2 2 2 2 6" xfId="50001"/>
    <cellStyle name="40% - Акцент6 2 2 2 2 2 2 2 7" xfId="50002"/>
    <cellStyle name="40% - Акцент6 2 2 2 2 2 2 3" xfId="50003"/>
    <cellStyle name="40% - Акцент6 2 2 2 2 2 2 3 2" xfId="50004"/>
    <cellStyle name="40% - Акцент6 2 2 2 2 2 2 4" xfId="50005"/>
    <cellStyle name="40% - Акцент6 2 2 2 2 2 2 5" xfId="50006"/>
    <cellStyle name="40% - Акцент6 2 2 2 2 2 2 6" xfId="50007"/>
    <cellStyle name="40% - Акцент6 2 2 2 2 2 2 7" xfId="50008"/>
    <cellStyle name="40% - Акцент6 2 2 2 2 2 2 8" xfId="50009"/>
    <cellStyle name="40% - Акцент6 2 2 2 2 2 2 9" xfId="50010"/>
    <cellStyle name="40% - Акцент6 2 2 2 2 2 3" xfId="50011"/>
    <cellStyle name="40% - Акцент6 2 2 2 2 2 3 2" xfId="50012"/>
    <cellStyle name="40% - Акцент6 2 2 2 2 2 3 2 2" xfId="50013"/>
    <cellStyle name="40% - Акцент6 2 2 2 2 2 3 3" xfId="50014"/>
    <cellStyle name="40% - Акцент6 2 2 2 2 2 3 4" xfId="50015"/>
    <cellStyle name="40% - Акцент6 2 2 2 2 2 3 5" xfId="50016"/>
    <cellStyle name="40% - Акцент6 2 2 2 2 2 3 6" xfId="50017"/>
    <cellStyle name="40% - Акцент6 2 2 2 2 2 3 7" xfId="50018"/>
    <cellStyle name="40% - Акцент6 2 2 2 2 2 4" xfId="50019"/>
    <cellStyle name="40% - Акцент6 2 2 2 2 2 4 2" xfId="50020"/>
    <cellStyle name="40% - Акцент6 2 2 2 2 2 5" xfId="50021"/>
    <cellStyle name="40% - Акцент6 2 2 2 2 2 6" xfId="50022"/>
    <cellStyle name="40% - Акцент6 2 2 2 2 2 7" xfId="50023"/>
    <cellStyle name="40% - Акцент6 2 2 2 2 2 8" xfId="50024"/>
    <cellStyle name="40% - Акцент6 2 2 2 2 2 9" xfId="50025"/>
    <cellStyle name="40% - Акцент6 2 2 2 2 3" xfId="50026"/>
    <cellStyle name="40% - Акцент6 2 2 2 2 3 10" xfId="50027"/>
    <cellStyle name="40% - Акцент6 2 2 2 2 3 2" xfId="50028"/>
    <cellStyle name="40% - Акцент6 2 2 2 2 3 2 2" xfId="50029"/>
    <cellStyle name="40% - Акцент6 2 2 2 2 3 2 2 2" xfId="50030"/>
    <cellStyle name="40% - Акцент6 2 2 2 2 3 2 2 2 2" xfId="50031"/>
    <cellStyle name="40% - Акцент6 2 2 2 2 3 2 2 3" xfId="50032"/>
    <cellStyle name="40% - Акцент6 2 2 2 2 3 2 2 4" xfId="50033"/>
    <cellStyle name="40% - Акцент6 2 2 2 2 3 2 2 5" xfId="50034"/>
    <cellStyle name="40% - Акцент6 2 2 2 2 3 2 2 6" xfId="50035"/>
    <cellStyle name="40% - Акцент6 2 2 2 2 3 2 2 7" xfId="50036"/>
    <cellStyle name="40% - Акцент6 2 2 2 2 3 2 3" xfId="50037"/>
    <cellStyle name="40% - Акцент6 2 2 2 2 3 2 3 2" xfId="50038"/>
    <cellStyle name="40% - Акцент6 2 2 2 2 3 2 4" xfId="50039"/>
    <cellStyle name="40% - Акцент6 2 2 2 2 3 2 5" xfId="50040"/>
    <cellStyle name="40% - Акцент6 2 2 2 2 3 2 6" xfId="50041"/>
    <cellStyle name="40% - Акцент6 2 2 2 2 3 2 7" xfId="50042"/>
    <cellStyle name="40% - Акцент6 2 2 2 2 3 2 8" xfId="50043"/>
    <cellStyle name="40% - Акцент6 2 2 2 2 3 2 9" xfId="50044"/>
    <cellStyle name="40% - Акцент6 2 2 2 2 3 3" xfId="50045"/>
    <cellStyle name="40% - Акцент6 2 2 2 2 3 3 2" xfId="50046"/>
    <cellStyle name="40% - Акцент6 2 2 2 2 3 3 2 2" xfId="50047"/>
    <cellStyle name="40% - Акцент6 2 2 2 2 3 3 3" xfId="50048"/>
    <cellStyle name="40% - Акцент6 2 2 2 2 3 3 4" xfId="50049"/>
    <cellStyle name="40% - Акцент6 2 2 2 2 3 3 5" xfId="50050"/>
    <cellStyle name="40% - Акцент6 2 2 2 2 3 3 6" xfId="50051"/>
    <cellStyle name="40% - Акцент6 2 2 2 2 3 3 7" xfId="50052"/>
    <cellStyle name="40% - Акцент6 2 2 2 2 3 4" xfId="50053"/>
    <cellStyle name="40% - Акцент6 2 2 2 2 3 4 2" xfId="50054"/>
    <cellStyle name="40% - Акцент6 2 2 2 2 3 5" xfId="50055"/>
    <cellStyle name="40% - Акцент6 2 2 2 2 3 6" xfId="50056"/>
    <cellStyle name="40% - Акцент6 2 2 2 2 3 7" xfId="50057"/>
    <cellStyle name="40% - Акцент6 2 2 2 2 3 8" xfId="50058"/>
    <cellStyle name="40% - Акцент6 2 2 2 2 3 9" xfId="50059"/>
    <cellStyle name="40% - Акцент6 2 2 2 2 4" xfId="50060"/>
    <cellStyle name="40% - Акцент6 2 2 2 2 4 10" xfId="50061"/>
    <cellStyle name="40% - Акцент6 2 2 2 2 4 2" xfId="50062"/>
    <cellStyle name="40% - Акцент6 2 2 2 2 4 2 2" xfId="50063"/>
    <cellStyle name="40% - Акцент6 2 2 2 2 4 2 2 2" xfId="50064"/>
    <cellStyle name="40% - Акцент6 2 2 2 2 4 2 2 2 2" xfId="50065"/>
    <cellStyle name="40% - Акцент6 2 2 2 2 4 2 2 3" xfId="50066"/>
    <cellStyle name="40% - Акцент6 2 2 2 2 4 2 2 4" xfId="50067"/>
    <cellStyle name="40% - Акцент6 2 2 2 2 4 2 2 5" xfId="50068"/>
    <cellStyle name="40% - Акцент6 2 2 2 2 4 2 2 6" xfId="50069"/>
    <cellStyle name="40% - Акцент6 2 2 2 2 4 2 2 7" xfId="50070"/>
    <cellStyle name="40% - Акцент6 2 2 2 2 4 2 3" xfId="50071"/>
    <cellStyle name="40% - Акцент6 2 2 2 2 4 2 3 2" xfId="50072"/>
    <cellStyle name="40% - Акцент6 2 2 2 2 4 2 4" xfId="50073"/>
    <cellStyle name="40% - Акцент6 2 2 2 2 4 2 5" xfId="50074"/>
    <cellStyle name="40% - Акцент6 2 2 2 2 4 2 6" xfId="50075"/>
    <cellStyle name="40% - Акцент6 2 2 2 2 4 2 7" xfId="50076"/>
    <cellStyle name="40% - Акцент6 2 2 2 2 4 2 8" xfId="50077"/>
    <cellStyle name="40% - Акцент6 2 2 2 2 4 2 9" xfId="50078"/>
    <cellStyle name="40% - Акцент6 2 2 2 2 4 3" xfId="50079"/>
    <cellStyle name="40% - Акцент6 2 2 2 2 4 3 2" xfId="50080"/>
    <cellStyle name="40% - Акцент6 2 2 2 2 4 3 2 2" xfId="50081"/>
    <cellStyle name="40% - Акцент6 2 2 2 2 4 3 3" xfId="50082"/>
    <cellStyle name="40% - Акцент6 2 2 2 2 4 3 4" xfId="50083"/>
    <cellStyle name="40% - Акцент6 2 2 2 2 4 3 5" xfId="50084"/>
    <cellStyle name="40% - Акцент6 2 2 2 2 4 3 6" xfId="50085"/>
    <cellStyle name="40% - Акцент6 2 2 2 2 4 3 7" xfId="50086"/>
    <cellStyle name="40% - Акцент6 2 2 2 2 4 4" xfId="50087"/>
    <cellStyle name="40% - Акцент6 2 2 2 2 4 4 2" xfId="50088"/>
    <cellStyle name="40% - Акцент6 2 2 2 2 4 5" xfId="50089"/>
    <cellStyle name="40% - Акцент6 2 2 2 2 4 6" xfId="50090"/>
    <cellStyle name="40% - Акцент6 2 2 2 2 4 7" xfId="50091"/>
    <cellStyle name="40% - Акцент6 2 2 2 2 4 8" xfId="50092"/>
    <cellStyle name="40% - Акцент6 2 2 2 2 4 9" xfId="50093"/>
    <cellStyle name="40% - Акцент6 2 2 2 2 5" xfId="50094"/>
    <cellStyle name="40% - Акцент6 2 2 2 2 5 2" xfId="50095"/>
    <cellStyle name="40% - Акцент6 2 2 2 2 5 2 2" xfId="50096"/>
    <cellStyle name="40% - Акцент6 2 2 2 2 5 2 2 2" xfId="50097"/>
    <cellStyle name="40% - Акцент6 2 2 2 2 5 2 3" xfId="50098"/>
    <cellStyle name="40% - Акцент6 2 2 2 2 5 2 4" xfId="50099"/>
    <cellStyle name="40% - Акцент6 2 2 2 2 5 2 5" xfId="50100"/>
    <cellStyle name="40% - Акцент6 2 2 2 2 5 2 6" xfId="50101"/>
    <cellStyle name="40% - Акцент6 2 2 2 2 5 2 7" xfId="50102"/>
    <cellStyle name="40% - Акцент6 2 2 2 2 5 3" xfId="50103"/>
    <cellStyle name="40% - Акцент6 2 2 2 2 5 3 2" xfId="50104"/>
    <cellStyle name="40% - Акцент6 2 2 2 2 5 4" xfId="50105"/>
    <cellStyle name="40% - Акцент6 2 2 2 2 5 5" xfId="50106"/>
    <cellStyle name="40% - Акцент6 2 2 2 2 5 6" xfId="50107"/>
    <cellStyle name="40% - Акцент6 2 2 2 2 5 7" xfId="50108"/>
    <cellStyle name="40% - Акцент6 2 2 2 2 5 8" xfId="50109"/>
    <cellStyle name="40% - Акцент6 2 2 2 2 5 9" xfId="50110"/>
    <cellStyle name="40% - Акцент6 2 2 2 2 6" xfId="50111"/>
    <cellStyle name="40% - Акцент6 2 2 2 2 6 2" xfId="50112"/>
    <cellStyle name="40% - Акцент6 2 2 2 2 6 2 2" xfId="50113"/>
    <cellStyle name="40% - Акцент6 2 2 2 2 6 2 2 2" xfId="50114"/>
    <cellStyle name="40% - Акцент6 2 2 2 2 6 2 3" xfId="50115"/>
    <cellStyle name="40% - Акцент6 2 2 2 2 6 2 4" xfId="50116"/>
    <cellStyle name="40% - Акцент6 2 2 2 2 6 2 5" xfId="50117"/>
    <cellStyle name="40% - Акцент6 2 2 2 2 6 2 6" xfId="50118"/>
    <cellStyle name="40% - Акцент6 2 2 2 2 6 2 7" xfId="50119"/>
    <cellStyle name="40% - Акцент6 2 2 2 2 6 3" xfId="50120"/>
    <cellStyle name="40% - Акцент6 2 2 2 2 6 3 2" xfId="50121"/>
    <cellStyle name="40% - Акцент6 2 2 2 2 6 4" xfId="50122"/>
    <cellStyle name="40% - Акцент6 2 2 2 2 6 5" xfId="50123"/>
    <cellStyle name="40% - Акцент6 2 2 2 2 6 6" xfId="50124"/>
    <cellStyle name="40% - Акцент6 2 2 2 2 6 7" xfId="50125"/>
    <cellStyle name="40% - Акцент6 2 2 2 2 6 8" xfId="50126"/>
    <cellStyle name="40% - Акцент6 2 2 2 2 6 9" xfId="50127"/>
    <cellStyle name="40% - Акцент6 2 2 2 2 7" xfId="50128"/>
    <cellStyle name="40% - Акцент6 2 2 2 2 7 2" xfId="50129"/>
    <cellStyle name="40% - Акцент6 2 2 2 2 7 2 2" xfId="50130"/>
    <cellStyle name="40% - Акцент6 2 2 2 2 7 2 3" xfId="50131"/>
    <cellStyle name="40% - Акцент6 2 2 2 2 7 3" xfId="50132"/>
    <cellStyle name="40% - Акцент6 2 2 2 2 7 4" xfId="50133"/>
    <cellStyle name="40% - Акцент6 2 2 2 2 7 5" xfId="50134"/>
    <cellStyle name="40% - Акцент6 2 2 2 2 7 6" xfId="50135"/>
    <cellStyle name="40% - Акцент6 2 2 2 2 7 7" xfId="50136"/>
    <cellStyle name="40% - Акцент6 2 2 2 2 8" xfId="50137"/>
    <cellStyle name="40% - Акцент6 2 2 2 2 8 2" xfId="50138"/>
    <cellStyle name="40% - Акцент6 2 2 2 2 8 2 2" xfId="50139"/>
    <cellStyle name="40% - Акцент6 2 2 2 2 8 2 3" xfId="50140"/>
    <cellStyle name="40% - Акцент6 2 2 2 2 8 3" xfId="50141"/>
    <cellStyle name="40% - Акцент6 2 2 2 2 8 4" xfId="50142"/>
    <cellStyle name="40% - Акцент6 2 2 2 2 8 5" xfId="50143"/>
    <cellStyle name="40% - Акцент6 2 2 2 2 8 6" xfId="50144"/>
    <cellStyle name="40% - Акцент6 2 2 2 2 8 7" xfId="50145"/>
    <cellStyle name="40% - Акцент6 2 2 2 2 9" xfId="50146"/>
    <cellStyle name="40% - Акцент6 2 2 2 2 9 2" xfId="50147"/>
    <cellStyle name="40% - Акцент6 2 2 2 2 9 3" xfId="50148"/>
    <cellStyle name="40% - Акцент6 2 2 2 3" xfId="50149"/>
    <cellStyle name="40% - Акцент6 2 2 2 3 10" xfId="50150"/>
    <cellStyle name="40% - Акцент6 2 2 2 3 11" xfId="50151"/>
    <cellStyle name="40% - Акцент6 2 2 2 3 12" xfId="50152"/>
    <cellStyle name="40% - Акцент6 2 2 2 3 13" xfId="50153"/>
    <cellStyle name="40% - Акцент6 2 2 2 3 2" xfId="50154"/>
    <cellStyle name="40% - Акцент6 2 2 2 3 2 10" xfId="50155"/>
    <cellStyle name="40% - Акцент6 2 2 2 3 2 2" xfId="50156"/>
    <cellStyle name="40% - Акцент6 2 2 2 3 2 2 2" xfId="50157"/>
    <cellStyle name="40% - Акцент6 2 2 2 3 2 2 2 2" xfId="50158"/>
    <cellStyle name="40% - Акцент6 2 2 2 3 2 2 2 2 2" xfId="50159"/>
    <cellStyle name="40% - Акцент6 2 2 2 3 2 2 2 3" xfId="50160"/>
    <cellStyle name="40% - Акцент6 2 2 2 3 2 2 2 4" xfId="50161"/>
    <cellStyle name="40% - Акцент6 2 2 2 3 2 2 2 5" xfId="50162"/>
    <cellStyle name="40% - Акцент6 2 2 2 3 2 2 2 6" xfId="50163"/>
    <cellStyle name="40% - Акцент6 2 2 2 3 2 2 2 7" xfId="50164"/>
    <cellStyle name="40% - Акцент6 2 2 2 3 2 2 3" xfId="50165"/>
    <cellStyle name="40% - Акцент6 2 2 2 3 2 2 3 2" xfId="50166"/>
    <cellStyle name="40% - Акцент6 2 2 2 3 2 2 4" xfId="50167"/>
    <cellStyle name="40% - Акцент6 2 2 2 3 2 2 5" xfId="50168"/>
    <cellStyle name="40% - Акцент6 2 2 2 3 2 2 6" xfId="50169"/>
    <cellStyle name="40% - Акцент6 2 2 2 3 2 2 7" xfId="50170"/>
    <cellStyle name="40% - Акцент6 2 2 2 3 2 2 8" xfId="50171"/>
    <cellStyle name="40% - Акцент6 2 2 2 3 2 2 9" xfId="50172"/>
    <cellStyle name="40% - Акцент6 2 2 2 3 2 3" xfId="50173"/>
    <cellStyle name="40% - Акцент6 2 2 2 3 2 3 2" xfId="50174"/>
    <cellStyle name="40% - Акцент6 2 2 2 3 2 3 2 2" xfId="50175"/>
    <cellStyle name="40% - Акцент6 2 2 2 3 2 3 3" xfId="50176"/>
    <cellStyle name="40% - Акцент6 2 2 2 3 2 3 4" xfId="50177"/>
    <cellStyle name="40% - Акцент6 2 2 2 3 2 3 5" xfId="50178"/>
    <cellStyle name="40% - Акцент6 2 2 2 3 2 3 6" xfId="50179"/>
    <cellStyle name="40% - Акцент6 2 2 2 3 2 3 7" xfId="50180"/>
    <cellStyle name="40% - Акцент6 2 2 2 3 2 4" xfId="50181"/>
    <cellStyle name="40% - Акцент6 2 2 2 3 2 4 2" xfId="50182"/>
    <cellStyle name="40% - Акцент6 2 2 2 3 2 5" xfId="50183"/>
    <cellStyle name="40% - Акцент6 2 2 2 3 2 6" xfId="50184"/>
    <cellStyle name="40% - Акцент6 2 2 2 3 2 7" xfId="50185"/>
    <cellStyle name="40% - Акцент6 2 2 2 3 2 8" xfId="50186"/>
    <cellStyle name="40% - Акцент6 2 2 2 3 2 9" xfId="50187"/>
    <cellStyle name="40% - Акцент6 2 2 2 3 3" xfId="50188"/>
    <cellStyle name="40% - Акцент6 2 2 2 3 3 10" xfId="50189"/>
    <cellStyle name="40% - Акцент6 2 2 2 3 3 2" xfId="50190"/>
    <cellStyle name="40% - Акцент6 2 2 2 3 3 2 2" xfId="50191"/>
    <cellStyle name="40% - Акцент6 2 2 2 3 3 2 2 2" xfId="50192"/>
    <cellStyle name="40% - Акцент6 2 2 2 3 3 2 2 2 2" xfId="50193"/>
    <cellStyle name="40% - Акцент6 2 2 2 3 3 2 2 3" xfId="50194"/>
    <cellStyle name="40% - Акцент6 2 2 2 3 3 2 2 4" xfId="50195"/>
    <cellStyle name="40% - Акцент6 2 2 2 3 3 2 2 5" xfId="50196"/>
    <cellStyle name="40% - Акцент6 2 2 2 3 3 2 2 6" xfId="50197"/>
    <cellStyle name="40% - Акцент6 2 2 2 3 3 2 2 7" xfId="50198"/>
    <cellStyle name="40% - Акцент6 2 2 2 3 3 2 3" xfId="50199"/>
    <cellStyle name="40% - Акцент6 2 2 2 3 3 2 3 2" xfId="50200"/>
    <cellStyle name="40% - Акцент6 2 2 2 3 3 2 4" xfId="50201"/>
    <cellStyle name="40% - Акцент6 2 2 2 3 3 2 5" xfId="50202"/>
    <cellStyle name="40% - Акцент6 2 2 2 3 3 2 6" xfId="50203"/>
    <cellStyle name="40% - Акцент6 2 2 2 3 3 2 7" xfId="50204"/>
    <cellStyle name="40% - Акцент6 2 2 2 3 3 2 8" xfId="50205"/>
    <cellStyle name="40% - Акцент6 2 2 2 3 3 2 9" xfId="50206"/>
    <cellStyle name="40% - Акцент6 2 2 2 3 3 3" xfId="50207"/>
    <cellStyle name="40% - Акцент6 2 2 2 3 3 3 2" xfId="50208"/>
    <cellStyle name="40% - Акцент6 2 2 2 3 3 3 2 2" xfId="50209"/>
    <cellStyle name="40% - Акцент6 2 2 2 3 3 3 3" xfId="50210"/>
    <cellStyle name="40% - Акцент6 2 2 2 3 3 3 4" xfId="50211"/>
    <cellStyle name="40% - Акцент6 2 2 2 3 3 3 5" xfId="50212"/>
    <cellStyle name="40% - Акцент6 2 2 2 3 3 3 6" xfId="50213"/>
    <cellStyle name="40% - Акцент6 2 2 2 3 3 3 7" xfId="50214"/>
    <cellStyle name="40% - Акцент6 2 2 2 3 3 4" xfId="50215"/>
    <cellStyle name="40% - Акцент6 2 2 2 3 3 4 2" xfId="50216"/>
    <cellStyle name="40% - Акцент6 2 2 2 3 3 5" xfId="50217"/>
    <cellStyle name="40% - Акцент6 2 2 2 3 3 6" xfId="50218"/>
    <cellStyle name="40% - Акцент6 2 2 2 3 3 7" xfId="50219"/>
    <cellStyle name="40% - Акцент6 2 2 2 3 3 8" xfId="50220"/>
    <cellStyle name="40% - Акцент6 2 2 2 3 3 9" xfId="50221"/>
    <cellStyle name="40% - Акцент6 2 2 2 3 4" xfId="50222"/>
    <cellStyle name="40% - Акцент6 2 2 2 3 4 2" xfId="50223"/>
    <cellStyle name="40% - Акцент6 2 2 2 3 4 2 2" xfId="50224"/>
    <cellStyle name="40% - Акцент6 2 2 2 3 4 2 2 2" xfId="50225"/>
    <cellStyle name="40% - Акцент6 2 2 2 3 4 2 3" xfId="50226"/>
    <cellStyle name="40% - Акцент6 2 2 2 3 4 2 4" xfId="50227"/>
    <cellStyle name="40% - Акцент6 2 2 2 3 4 2 5" xfId="50228"/>
    <cellStyle name="40% - Акцент6 2 2 2 3 4 2 6" xfId="50229"/>
    <cellStyle name="40% - Акцент6 2 2 2 3 4 2 7" xfId="50230"/>
    <cellStyle name="40% - Акцент6 2 2 2 3 4 3" xfId="50231"/>
    <cellStyle name="40% - Акцент6 2 2 2 3 4 3 2" xfId="50232"/>
    <cellStyle name="40% - Акцент6 2 2 2 3 4 4" xfId="50233"/>
    <cellStyle name="40% - Акцент6 2 2 2 3 4 5" xfId="50234"/>
    <cellStyle name="40% - Акцент6 2 2 2 3 4 6" xfId="50235"/>
    <cellStyle name="40% - Акцент6 2 2 2 3 4 7" xfId="50236"/>
    <cellStyle name="40% - Акцент6 2 2 2 3 4 8" xfId="50237"/>
    <cellStyle name="40% - Акцент6 2 2 2 3 4 9" xfId="50238"/>
    <cellStyle name="40% - Акцент6 2 2 2 3 5" xfId="50239"/>
    <cellStyle name="40% - Акцент6 2 2 2 3 5 2" xfId="50240"/>
    <cellStyle name="40% - Акцент6 2 2 2 3 5 2 2" xfId="50241"/>
    <cellStyle name="40% - Акцент6 2 2 2 3 5 2 2 2" xfId="50242"/>
    <cellStyle name="40% - Акцент6 2 2 2 3 5 2 3" xfId="50243"/>
    <cellStyle name="40% - Акцент6 2 2 2 3 5 2 4" xfId="50244"/>
    <cellStyle name="40% - Акцент6 2 2 2 3 5 2 5" xfId="50245"/>
    <cellStyle name="40% - Акцент6 2 2 2 3 5 2 6" xfId="50246"/>
    <cellStyle name="40% - Акцент6 2 2 2 3 5 2 7" xfId="50247"/>
    <cellStyle name="40% - Акцент6 2 2 2 3 5 3" xfId="50248"/>
    <cellStyle name="40% - Акцент6 2 2 2 3 5 3 2" xfId="50249"/>
    <cellStyle name="40% - Акцент6 2 2 2 3 5 4" xfId="50250"/>
    <cellStyle name="40% - Акцент6 2 2 2 3 5 5" xfId="50251"/>
    <cellStyle name="40% - Акцент6 2 2 2 3 5 6" xfId="50252"/>
    <cellStyle name="40% - Акцент6 2 2 2 3 5 7" xfId="50253"/>
    <cellStyle name="40% - Акцент6 2 2 2 3 5 8" xfId="50254"/>
    <cellStyle name="40% - Акцент6 2 2 2 3 5 9" xfId="50255"/>
    <cellStyle name="40% - Акцент6 2 2 2 3 6" xfId="50256"/>
    <cellStyle name="40% - Акцент6 2 2 2 3 6 2" xfId="50257"/>
    <cellStyle name="40% - Акцент6 2 2 2 3 6 2 2" xfId="50258"/>
    <cellStyle name="40% - Акцент6 2 2 2 3 6 3" xfId="50259"/>
    <cellStyle name="40% - Акцент6 2 2 2 3 6 4" xfId="50260"/>
    <cellStyle name="40% - Акцент6 2 2 2 3 6 5" xfId="50261"/>
    <cellStyle name="40% - Акцент6 2 2 2 3 6 6" xfId="50262"/>
    <cellStyle name="40% - Акцент6 2 2 2 3 6 7" xfId="50263"/>
    <cellStyle name="40% - Акцент6 2 2 2 3 7" xfId="50264"/>
    <cellStyle name="40% - Акцент6 2 2 2 3 7 2" xfId="50265"/>
    <cellStyle name="40% - Акцент6 2 2 2 3 8" xfId="50266"/>
    <cellStyle name="40% - Акцент6 2 2 2 3 9" xfId="50267"/>
    <cellStyle name="40% - Акцент6 2 2 2 4" xfId="50268"/>
    <cellStyle name="40% - Акцент6 2 2 2 4 10" xfId="50269"/>
    <cellStyle name="40% - Акцент6 2 2 2 4 11" xfId="50270"/>
    <cellStyle name="40% - Акцент6 2 2 2 4 12" xfId="50271"/>
    <cellStyle name="40% - Акцент6 2 2 2 4 13" xfId="50272"/>
    <cellStyle name="40% - Акцент6 2 2 2 4 2" xfId="50273"/>
    <cellStyle name="40% - Акцент6 2 2 2 4 2 10" xfId="50274"/>
    <cellStyle name="40% - Акцент6 2 2 2 4 2 2" xfId="50275"/>
    <cellStyle name="40% - Акцент6 2 2 2 4 2 2 2" xfId="50276"/>
    <cellStyle name="40% - Акцент6 2 2 2 4 2 2 2 2" xfId="50277"/>
    <cellStyle name="40% - Акцент6 2 2 2 4 2 2 2 2 2" xfId="50278"/>
    <cellStyle name="40% - Акцент6 2 2 2 4 2 2 2 3" xfId="50279"/>
    <cellStyle name="40% - Акцент6 2 2 2 4 2 2 2 4" xfId="50280"/>
    <cellStyle name="40% - Акцент6 2 2 2 4 2 2 2 5" xfId="50281"/>
    <cellStyle name="40% - Акцент6 2 2 2 4 2 2 2 6" xfId="50282"/>
    <cellStyle name="40% - Акцент6 2 2 2 4 2 2 2 7" xfId="50283"/>
    <cellStyle name="40% - Акцент6 2 2 2 4 2 2 3" xfId="50284"/>
    <cellStyle name="40% - Акцент6 2 2 2 4 2 2 3 2" xfId="50285"/>
    <cellStyle name="40% - Акцент6 2 2 2 4 2 2 4" xfId="50286"/>
    <cellStyle name="40% - Акцент6 2 2 2 4 2 2 5" xfId="50287"/>
    <cellStyle name="40% - Акцент6 2 2 2 4 2 2 6" xfId="50288"/>
    <cellStyle name="40% - Акцент6 2 2 2 4 2 2 7" xfId="50289"/>
    <cellStyle name="40% - Акцент6 2 2 2 4 2 2 8" xfId="50290"/>
    <cellStyle name="40% - Акцент6 2 2 2 4 2 2 9" xfId="50291"/>
    <cellStyle name="40% - Акцент6 2 2 2 4 2 3" xfId="50292"/>
    <cellStyle name="40% - Акцент6 2 2 2 4 2 3 2" xfId="50293"/>
    <cellStyle name="40% - Акцент6 2 2 2 4 2 3 2 2" xfId="50294"/>
    <cellStyle name="40% - Акцент6 2 2 2 4 2 3 3" xfId="50295"/>
    <cellStyle name="40% - Акцент6 2 2 2 4 2 3 4" xfId="50296"/>
    <cellStyle name="40% - Акцент6 2 2 2 4 2 3 5" xfId="50297"/>
    <cellStyle name="40% - Акцент6 2 2 2 4 2 3 6" xfId="50298"/>
    <cellStyle name="40% - Акцент6 2 2 2 4 2 3 7" xfId="50299"/>
    <cellStyle name="40% - Акцент6 2 2 2 4 2 4" xfId="50300"/>
    <cellStyle name="40% - Акцент6 2 2 2 4 2 4 2" xfId="50301"/>
    <cellStyle name="40% - Акцент6 2 2 2 4 2 5" xfId="50302"/>
    <cellStyle name="40% - Акцент6 2 2 2 4 2 6" xfId="50303"/>
    <cellStyle name="40% - Акцент6 2 2 2 4 2 7" xfId="50304"/>
    <cellStyle name="40% - Акцент6 2 2 2 4 2 8" xfId="50305"/>
    <cellStyle name="40% - Акцент6 2 2 2 4 2 9" xfId="50306"/>
    <cellStyle name="40% - Акцент6 2 2 2 4 3" xfId="50307"/>
    <cellStyle name="40% - Акцент6 2 2 2 4 3 10" xfId="50308"/>
    <cellStyle name="40% - Акцент6 2 2 2 4 3 2" xfId="50309"/>
    <cellStyle name="40% - Акцент6 2 2 2 4 3 2 2" xfId="50310"/>
    <cellStyle name="40% - Акцент6 2 2 2 4 3 2 2 2" xfId="50311"/>
    <cellStyle name="40% - Акцент6 2 2 2 4 3 2 2 2 2" xfId="50312"/>
    <cellStyle name="40% - Акцент6 2 2 2 4 3 2 2 3" xfId="50313"/>
    <cellStyle name="40% - Акцент6 2 2 2 4 3 2 2 4" xfId="50314"/>
    <cellStyle name="40% - Акцент6 2 2 2 4 3 2 2 5" xfId="50315"/>
    <cellStyle name="40% - Акцент6 2 2 2 4 3 2 2 6" xfId="50316"/>
    <cellStyle name="40% - Акцент6 2 2 2 4 3 2 2 7" xfId="50317"/>
    <cellStyle name="40% - Акцент6 2 2 2 4 3 2 3" xfId="50318"/>
    <cellStyle name="40% - Акцент6 2 2 2 4 3 2 3 2" xfId="50319"/>
    <cellStyle name="40% - Акцент6 2 2 2 4 3 2 4" xfId="50320"/>
    <cellStyle name="40% - Акцент6 2 2 2 4 3 2 5" xfId="50321"/>
    <cellStyle name="40% - Акцент6 2 2 2 4 3 2 6" xfId="50322"/>
    <cellStyle name="40% - Акцент6 2 2 2 4 3 2 7" xfId="50323"/>
    <cellStyle name="40% - Акцент6 2 2 2 4 3 2 8" xfId="50324"/>
    <cellStyle name="40% - Акцент6 2 2 2 4 3 2 9" xfId="50325"/>
    <cellStyle name="40% - Акцент6 2 2 2 4 3 3" xfId="50326"/>
    <cellStyle name="40% - Акцент6 2 2 2 4 3 3 2" xfId="50327"/>
    <cellStyle name="40% - Акцент6 2 2 2 4 3 3 2 2" xfId="50328"/>
    <cellStyle name="40% - Акцент6 2 2 2 4 3 3 3" xfId="50329"/>
    <cellStyle name="40% - Акцент6 2 2 2 4 3 3 4" xfId="50330"/>
    <cellStyle name="40% - Акцент6 2 2 2 4 3 3 5" xfId="50331"/>
    <cellStyle name="40% - Акцент6 2 2 2 4 3 3 6" xfId="50332"/>
    <cellStyle name="40% - Акцент6 2 2 2 4 3 3 7" xfId="50333"/>
    <cellStyle name="40% - Акцент6 2 2 2 4 3 4" xfId="50334"/>
    <cellStyle name="40% - Акцент6 2 2 2 4 3 4 2" xfId="50335"/>
    <cellStyle name="40% - Акцент6 2 2 2 4 3 5" xfId="50336"/>
    <cellStyle name="40% - Акцент6 2 2 2 4 3 6" xfId="50337"/>
    <cellStyle name="40% - Акцент6 2 2 2 4 3 7" xfId="50338"/>
    <cellStyle name="40% - Акцент6 2 2 2 4 3 8" xfId="50339"/>
    <cellStyle name="40% - Акцент6 2 2 2 4 3 9" xfId="50340"/>
    <cellStyle name="40% - Акцент6 2 2 2 4 4" xfId="50341"/>
    <cellStyle name="40% - Акцент6 2 2 2 4 4 2" xfId="50342"/>
    <cellStyle name="40% - Акцент6 2 2 2 4 4 2 2" xfId="50343"/>
    <cellStyle name="40% - Акцент6 2 2 2 4 4 2 2 2" xfId="50344"/>
    <cellStyle name="40% - Акцент6 2 2 2 4 4 2 3" xfId="50345"/>
    <cellStyle name="40% - Акцент6 2 2 2 4 4 2 4" xfId="50346"/>
    <cellStyle name="40% - Акцент6 2 2 2 4 4 2 5" xfId="50347"/>
    <cellStyle name="40% - Акцент6 2 2 2 4 4 2 6" xfId="50348"/>
    <cellStyle name="40% - Акцент6 2 2 2 4 4 2 7" xfId="50349"/>
    <cellStyle name="40% - Акцент6 2 2 2 4 4 3" xfId="50350"/>
    <cellStyle name="40% - Акцент6 2 2 2 4 4 3 2" xfId="50351"/>
    <cellStyle name="40% - Акцент6 2 2 2 4 4 4" xfId="50352"/>
    <cellStyle name="40% - Акцент6 2 2 2 4 4 5" xfId="50353"/>
    <cellStyle name="40% - Акцент6 2 2 2 4 4 6" xfId="50354"/>
    <cellStyle name="40% - Акцент6 2 2 2 4 4 7" xfId="50355"/>
    <cellStyle name="40% - Акцент6 2 2 2 4 4 8" xfId="50356"/>
    <cellStyle name="40% - Акцент6 2 2 2 4 4 9" xfId="50357"/>
    <cellStyle name="40% - Акцент6 2 2 2 4 5" xfId="50358"/>
    <cellStyle name="40% - Акцент6 2 2 2 4 5 2" xfId="50359"/>
    <cellStyle name="40% - Акцент6 2 2 2 4 5 2 2" xfId="50360"/>
    <cellStyle name="40% - Акцент6 2 2 2 4 5 2 2 2" xfId="50361"/>
    <cellStyle name="40% - Акцент6 2 2 2 4 5 2 3" xfId="50362"/>
    <cellStyle name="40% - Акцент6 2 2 2 4 5 2 4" xfId="50363"/>
    <cellStyle name="40% - Акцент6 2 2 2 4 5 2 5" xfId="50364"/>
    <cellStyle name="40% - Акцент6 2 2 2 4 5 2 6" xfId="50365"/>
    <cellStyle name="40% - Акцент6 2 2 2 4 5 2 7" xfId="50366"/>
    <cellStyle name="40% - Акцент6 2 2 2 4 5 3" xfId="50367"/>
    <cellStyle name="40% - Акцент6 2 2 2 4 5 3 2" xfId="50368"/>
    <cellStyle name="40% - Акцент6 2 2 2 4 5 4" xfId="50369"/>
    <cellStyle name="40% - Акцент6 2 2 2 4 5 5" xfId="50370"/>
    <cellStyle name="40% - Акцент6 2 2 2 4 5 6" xfId="50371"/>
    <cellStyle name="40% - Акцент6 2 2 2 4 5 7" xfId="50372"/>
    <cellStyle name="40% - Акцент6 2 2 2 4 5 8" xfId="50373"/>
    <cellStyle name="40% - Акцент6 2 2 2 4 5 9" xfId="50374"/>
    <cellStyle name="40% - Акцент6 2 2 2 4 6" xfId="50375"/>
    <cellStyle name="40% - Акцент6 2 2 2 4 6 2" xfId="50376"/>
    <cellStyle name="40% - Акцент6 2 2 2 4 6 2 2" xfId="50377"/>
    <cellStyle name="40% - Акцент6 2 2 2 4 6 3" xfId="50378"/>
    <cellStyle name="40% - Акцент6 2 2 2 4 6 4" xfId="50379"/>
    <cellStyle name="40% - Акцент6 2 2 2 4 6 5" xfId="50380"/>
    <cellStyle name="40% - Акцент6 2 2 2 4 6 6" xfId="50381"/>
    <cellStyle name="40% - Акцент6 2 2 2 4 6 7" xfId="50382"/>
    <cellStyle name="40% - Акцент6 2 2 2 4 7" xfId="50383"/>
    <cellStyle name="40% - Акцент6 2 2 2 4 7 2" xfId="50384"/>
    <cellStyle name="40% - Акцент6 2 2 2 4 8" xfId="50385"/>
    <cellStyle name="40% - Акцент6 2 2 2 4 9" xfId="50386"/>
    <cellStyle name="40% - Акцент6 2 2 2 5" xfId="50387"/>
    <cellStyle name="40% - Акцент6 2 2 2 5 10" xfId="50388"/>
    <cellStyle name="40% - Акцент6 2 2 2 5 2" xfId="50389"/>
    <cellStyle name="40% - Акцент6 2 2 2 5 2 2" xfId="50390"/>
    <cellStyle name="40% - Акцент6 2 2 2 5 2 2 2" xfId="50391"/>
    <cellStyle name="40% - Акцент6 2 2 2 5 2 2 2 2" xfId="50392"/>
    <cellStyle name="40% - Акцент6 2 2 2 5 2 2 3" xfId="50393"/>
    <cellStyle name="40% - Акцент6 2 2 2 5 2 2 4" xfId="50394"/>
    <cellStyle name="40% - Акцент6 2 2 2 5 2 2 5" xfId="50395"/>
    <cellStyle name="40% - Акцент6 2 2 2 5 2 2 6" xfId="50396"/>
    <cellStyle name="40% - Акцент6 2 2 2 5 2 2 7" xfId="50397"/>
    <cellStyle name="40% - Акцент6 2 2 2 5 2 3" xfId="50398"/>
    <cellStyle name="40% - Акцент6 2 2 2 5 2 3 2" xfId="50399"/>
    <cellStyle name="40% - Акцент6 2 2 2 5 2 4" xfId="50400"/>
    <cellStyle name="40% - Акцент6 2 2 2 5 2 5" xfId="50401"/>
    <cellStyle name="40% - Акцент6 2 2 2 5 2 6" xfId="50402"/>
    <cellStyle name="40% - Акцент6 2 2 2 5 2 7" xfId="50403"/>
    <cellStyle name="40% - Акцент6 2 2 2 5 2 8" xfId="50404"/>
    <cellStyle name="40% - Акцент6 2 2 2 5 2 9" xfId="50405"/>
    <cellStyle name="40% - Акцент6 2 2 2 5 3" xfId="50406"/>
    <cellStyle name="40% - Акцент6 2 2 2 5 3 2" xfId="50407"/>
    <cellStyle name="40% - Акцент6 2 2 2 5 3 2 2" xfId="50408"/>
    <cellStyle name="40% - Акцент6 2 2 2 5 3 3" xfId="50409"/>
    <cellStyle name="40% - Акцент6 2 2 2 5 3 4" xfId="50410"/>
    <cellStyle name="40% - Акцент6 2 2 2 5 3 5" xfId="50411"/>
    <cellStyle name="40% - Акцент6 2 2 2 5 3 6" xfId="50412"/>
    <cellStyle name="40% - Акцент6 2 2 2 5 3 7" xfId="50413"/>
    <cellStyle name="40% - Акцент6 2 2 2 5 4" xfId="50414"/>
    <cellStyle name="40% - Акцент6 2 2 2 5 4 2" xfId="50415"/>
    <cellStyle name="40% - Акцент6 2 2 2 5 5" xfId="50416"/>
    <cellStyle name="40% - Акцент6 2 2 2 5 6" xfId="50417"/>
    <cellStyle name="40% - Акцент6 2 2 2 5 7" xfId="50418"/>
    <cellStyle name="40% - Акцент6 2 2 2 5 8" xfId="50419"/>
    <cellStyle name="40% - Акцент6 2 2 2 5 9" xfId="50420"/>
    <cellStyle name="40% - Акцент6 2 2 2 6" xfId="50421"/>
    <cellStyle name="40% - Акцент6 2 2 2 6 10" xfId="50422"/>
    <cellStyle name="40% - Акцент6 2 2 2 6 2" xfId="50423"/>
    <cellStyle name="40% - Акцент6 2 2 2 6 2 2" xfId="50424"/>
    <cellStyle name="40% - Акцент6 2 2 2 6 2 2 2" xfId="50425"/>
    <cellStyle name="40% - Акцент6 2 2 2 6 2 2 2 2" xfId="50426"/>
    <cellStyle name="40% - Акцент6 2 2 2 6 2 2 3" xfId="50427"/>
    <cellStyle name="40% - Акцент6 2 2 2 6 2 2 4" xfId="50428"/>
    <cellStyle name="40% - Акцент6 2 2 2 6 2 2 5" xfId="50429"/>
    <cellStyle name="40% - Акцент6 2 2 2 6 2 2 6" xfId="50430"/>
    <cellStyle name="40% - Акцент6 2 2 2 6 2 2 7" xfId="50431"/>
    <cellStyle name="40% - Акцент6 2 2 2 6 2 3" xfId="50432"/>
    <cellStyle name="40% - Акцент6 2 2 2 6 2 3 2" xfId="50433"/>
    <cellStyle name="40% - Акцент6 2 2 2 6 2 4" xfId="50434"/>
    <cellStyle name="40% - Акцент6 2 2 2 6 2 5" xfId="50435"/>
    <cellStyle name="40% - Акцент6 2 2 2 6 2 6" xfId="50436"/>
    <cellStyle name="40% - Акцент6 2 2 2 6 2 7" xfId="50437"/>
    <cellStyle name="40% - Акцент6 2 2 2 6 2 8" xfId="50438"/>
    <cellStyle name="40% - Акцент6 2 2 2 6 2 9" xfId="50439"/>
    <cellStyle name="40% - Акцент6 2 2 2 6 3" xfId="50440"/>
    <cellStyle name="40% - Акцент6 2 2 2 6 3 2" xfId="50441"/>
    <cellStyle name="40% - Акцент6 2 2 2 6 3 2 2" xfId="50442"/>
    <cellStyle name="40% - Акцент6 2 2 2 6 3 3" xfId="50443"/>
    <cellStyle name="40% - Акцент6 2 2 2 6 3 4" xfId="50444"/>
    <cellStyle name="40% - Акцент6 2 2 2 6 3 5" xfId="50445"/>
    <cellStyle name="40% - Акцент6 2 2 2 6 3 6" xfId="50446"/>
    <cellStyle name="40% - Акцент6 2 2 2 6 3 7" xfId="50447"/>
    <cellStyle name="40% - Акцент6 2 2 2 6 4" xfId="50448"/>
    <cellStyle name="40% - Акцент6 2 2 2 6 4 2" xfId="50449"/>
    <cellStyle name="40% - Акцент6 2 2 2 6 5" xfId="50450"/>
    <cellStyle name="40% - Акцент6 2 2 2 6 6" xfId="50451"/>
    <cellStyle name="40% - Акцент6 2 2 2 6 7" xfId="50452"/>
    <cellStyle name="40% - Акцент6 2 2 2 6 8" xfId="50453"/>
    <cellStyle name="40% - Акцент6 2 2 2 6 9" xfId="50454"/>
    <cellStyle name="40% - Акцент6 2 2 2 7" xfId="50455"/>
    <cellStyle name="40% - Акцент6 2 2 2 7 2" xfId="50456"/>
    <cellStyle name="40% - Акцент6 2 2 2 7 2 2" xfId="50457"/>
    <cellStyle name="40% - Акцент6 2 2 2 7 2 2 2" xfId="50458"/>
    <cellStyle name="40% - Акцент6 2 2 2 7 2 3" xfId="50459"/>
    <cellStyle name="40% - Акцент6 2 2 2 7 2 4" xfId="50460"/>
    <cellStyle name="40% - Акцент6 2 2 2 7 2 5" xfId="50461"/>
    <cellStyle name="40% - Акцент6 2 2 2 7 2 6" xfId="50462"/>
    <cellStyle name="40% - Акцент6 2 2 2 7 2 7" xfId="50463"/>
    <cellStyle name="40% - Акцент6 2 2 2 7 3" xfId="50464"/>
    <cellStyle name="40% - Акцент6 2 2 2 7 3 2" xfId="50465"/>
    <cellStyle name="40% - Акцент6 2 2 2 7 4" xfId="50466"/>
    <cellStyle name="40% - Акцент6 2 2 2 7 5" xfId="50467"/>
    <cellStyle name="40% - Акцент6 2 2 2 7 6" xfId="50468"/>
    <cellStyle name="40% - Акцент6 2 2 2 7 7" xfId="50469"/>
    <cellStyle name="40% - Акцент6 2 2 2 7 8" xfId="50470"/>
    <cellStyle name="40% - Акцент6 2 2 2 7 9" xfId="50471"/>
    <cellStyle name="40% - Акцент6 2 2 2 8" xfId="50472"/>
    <cellStyle name="40% - Акцент6 2 2 2 8 2" xfId="50473"/>
    <cellStyle name="40% - Акцент6 2 2 2 8 2 2" xfId="50474"/>
    <cellStyle name="40% - Акцент6 2 2 2 8 2 2 2" xfId="50475"/>
    <cellStyle name="40% - Акцент6 2 2 2 8 2 3" xfId="50476"/>
    <cellStyle name="40% - Акцент6 2 2 2 8 2 4" xfId="50477"/>
    <cellStyle name="40% - Акцент6 2 2 2 8 2 5" xfId="50478"/>
    <cellStyle name="40% - Акцент6 2 2 2 8 2 6" xfId="50479"/>
    <cellStyle name="40% - Акцент6 2 2 2 8 2 7" xfId="50480"/>
    <cellStyle name="40% - Акцент6 2 2 2 8 3" xfId="50481"/>
    <cellStyle name="40% - Акцент6 2 2 2 8 3 2" xfId="50482"/>
    <cellStyle name="40% - Акцент6 2 2 2 8 4" xfId="50483"/>
    <cellStyle name="40% - Акцент6 2 2 2 8 5" xfId="50484"/>
    <cellStyle name="40% - Акцент6 2 2 2 8 6" xfId="50485"/>
    <cellStyle name="40% - Акцент6 2 2 2 8 7" xfId="50486"/>
    <cellStyle name="40% - Акцент6 2 2 2 8 8" xfId="50487"/>
    <cellStyle name="40% - Акцент6 2 2 2 8 9" xfId="50488"/>
    <cellStyle name="40% - Акцент6 2 2 2 9" xfId="50489"/>
    <cellStyle name="40% - Акцент6 2 2 2 9 2" xfId="50490"/>
    <cellStyle name="40% - Акцент6 2 2 2 9 2 2" xfId="50491"/>
    <cellStyle name="40% - Акцент6 2 2 2 9 2 2 2" xfId="50492"/>
    <cellStyle name="40% - Акцент6 2 2 2 9 2 3" xfId="50493"/>
    <cellStyle name="40% - Акцент6 2 2 2 9 2 4" xfId="50494"/>
    <cellStyle name="40% - Акцент6 2 2 2 9 2 5" xfId="50495"/>
    <cellStyle name="40% - Акцент6 2 2 2 9 2 6" xfId="50496"/>
    <cellStyle name="40% - Акцент6 2 2 2 9 2 7" xfId="50497"/>
    <cellStyle name="40% - Акцент6 2 2 2 9 3" xfId="50498"/>
    <cellStyle name="40% - Акцент6 2 2 2 9 3 2" xfId="50499"/>
    <cellStyle name="40% - Акцент6 2 2 2 9 4" xfId="50500"/>
    <cellStyle name="40% - Акцент6 2 2 2 9 5" xfId="50501"/>
    <cellStyle name="40% - Акцент6 2 2 2 9 6" xfId="50502"/>
    <cellStyle name="40% - Акцент6 2 2 2 9 7" xfId="50503"/>
    <cellStyle name="40% - Акцент6 2 2 2 9 8" xfId="50504"/>
    <cellStyle name="40% - Акцент6 2 2 2 9 9" xfId="50505"/>
    <cellStyle name="40% - Акцент6 2 2 20" xfId="50506"/>
    <cellStyle name="40% - Акцент6 2 2 21" xfId="50507"/>
    <cellStyle name="40% - Акцент6 2 2 22" xfId="50508"/>
    <cellStyle name="40% - Акцент6 2 2 3" xfId="50509"/>
    <cellStyle name="40% - Акцент6 2 2 3 10" xfId="50510"/>
    <cellStyle name="40% - Акцент6 2 2 3 10 2" xfId="50511"/>
    <cellStyle name="40% - Акцент6 2 2 3 10 2 2" xfId="50512"/>
    <cellStyle name="40% - Акцент6 2 2 3 10 2 3" xfId="50513"/>
    <cellStyle name="40% - Акцент6 2 2 3 10 3" xfId="50514"/>
    <cellStyle name="40% - Акцент6 2 2 3 10 4" xfId="50515"/>
    <cellStyle name="40% - Акцент6 2 2 3 10 5" xfId="50516"/>
    <cellStyle name="40% - Акцент6 2 2 3 10 6" xfId="50517"/>
    <cellStyle name="40% - Акцент6 2 2 3 10 7" xfId="50518"/>
    <cellStyle name="40% - Акцент6 2 2 3 11" xfId="50519"/>
    <cellStyle name="40% - Акцент6 2 2 3 11 2" xfId="50520"/>
    <cellStyle name="40% - Акцент6 2 2 3 11 2 2" xfId="50521"/>
    <cellStyle name="40% - Акцент6 2 2 3 11 2 3" xfId="50522"/>
    <cellStyle name="40% - Акцент6 2 2 3 11 3" xfId="50523"/>
    <cellStyle name="40% - Акцент6 2 2 3 11 4" xfId="50524"/>
    <cellStyle name="40% - Акцент6 2 2 3 11 5" xfId="50525"/>
    <cellStyle name="40% - Акцент6 2 2 3 11 6" xfId="50526"/>
    <cellStyle name="40% - Акцент6 2 2 3 11 7" xfId="50527"/>
    <cellStyle name="40% - Акцент6 2 2 3 12" xfId="50528"/>
    <cellStyle name="40% - Акцент6 2 2 3 12 2" xfId="50529"/>
    <cellStyle name="40% - Акцент6 2 2 3 12 3" xfId="50530"/>
    <cellStyle name="40% - Акцент6 2 2 3 13" xfId="50531"/>
    <cellStyle name="40% - Акцент6 2 2 3 14" xfId="50532"/>
    <cellStyle name="40% - Акцент6 2 2 3 15" xfId="50533"/>
    <cellStyle name="40% - Акцент6 2 2 3 16" xfId="50534"/>
    <cellStyle name="40% - Акцент6 2 2 3 17" xfId="50535"/>
    <cellStyle name="40% - Акцент6 2 2 3 18" xfId="50536"/>
    <cellStyle name="40% - Акцент6 2 2 3 2" xfId="50537"/>
    <cellStyle name="40% - Акцент6 2 2 3 2 10" xfId="50538"/>
    <cellStyle name="40% - Акцент6 2 2 3 2 11" xfId="50539"/>
    <cellStyle name="40% - Акцент6 2 2 3 2 12" xfId="50540"/>
    <cellStyle name="40% - Акцент6 2 2 3 2 13" xfId="50541"/>
    <cellStyle name="40% - Акцент6 2 2 3 2 14" xfId="50542"/>
    <cellStyle name="40% - Акцент6 2 2 3 2 2" xfId="50543"/>
    <cellStyle name="40% - Акцент6 2 2 3 2 2 10" xfId="50544"/>
    <cellStyle name="40% - Акцент6 2 2 3 2 2 2" xfId="50545"/>
    <cellStyle name="40% - Акцент6 2 2 3 2 2 2 2" xfId="50546"/>
    <cellStyle name="40% - Акцент6 2 2 3 2 2 2 2 2" xfId="50547"/>
    <cellStyle name="40% - Акцент6 2 2 3 2 2 2 2 2 2" xfId="50548"/>
    <cellStyle name="40% - Акцент6 2 2 3 2 2 2 2 3" xfId="50549"/>
    <cellStyle name="40% - Акцент6 2 2 3 2 2 2 2 4" xfId="50550"/>
    <cellStyle name="40% - Акцент6 2 2 3 2 2 2 2 5" xfId="50551"/>
    <cellStyle name="40% - Акцент6 2 2 3 2 2 2 2 6" xfId="50552"/>
    <cellStyle name="40% - Акцент6 2 2 3 2 2 2 2 7" xfId="50553"/>
    <cellStyle name="40% - Акцент6 2 2 3 2 2 2 3" xfId="50554"/>
    <cellStyle name="40% - Акцент6 2 2 3 2 2 2 3 2" xfId="50555"/>
    <cellStyle name="40% - Акцент6 2 2 3 2 2 2 4" xfId="50556"/>
    <cellStyle name="40% - Акцент6 2 2 3 2 2 2 5" xfId="50557"/>
    <cellStyle name="40% - Акцент6 2 2 3 2 2 2 6" xfId="50558"/>
    <cellStyle name="40% - Акцент6 2 2 3 2 2 2 7" xfId="50559"/>
    <cellStyle name="40% - Акцент6 2 2 3 2 2 2 8" xfId="50560"/>
    <cellStyle name="40% - Акцент6 2 2 3 2 2 2 9" xfId="50561"/>
    <cellStyle name="40% - Акцент6 2 2 3 2 2 3" xfId="50562"/>
    <cellStyle name="40% - Акцент6 2 2 3 2 2 3 2" xfId="50563"/>
    <cellStyle name="40% - Акцент6 2 2 3 2 2 3 2 2" xfId="50564"/>
    <cellStyle name="40% - Акцент6 2 2 3 2 2 3 3" xfId="50565"/>
    <cellStyle name="40% - Акцент6 2 2 3 2 2 3 4" xfId="50566"/>
    <cellStyle name="40% - Акцент6 2 2 3 2 2 3 5" xfId="50567"/>
    <cellStyle name="40% - Акцент6 2 2 3 2 2 3 6" xfId="50568"/>
    <cellStyle name="40% - Акцент6 2 2 3 2 2 3 7" xfId="50569"/>
    <cellStyle name="40% - Акцент6 2 2 3 2 2 4" xfId="50570"/>
    <cellStyle name="40% - Акцент6 2 2 3 2 2 4 2" xfId="50571"/>
    <cellStyle name="40% - Акцент6 2 2 3 2 2 5" xfId="50572"/>
    <cellStyle name="40% - Акцент6 2 2 3 2 2 6" xfId="50573"/>
    <cellStyle name="40% - Акцент6 2 2 3 2 2 7" xfId="50574"/>
    <cellStyle name="40% - Акцент6 2 2 3 2 2 8" xfId="50575"/>
    <cellStyle name="40% - Акцент6 2 2 3 2 2 9" xfId="50576"/>
    <cellStyle name="40% - Акцент6 2 2 3 2 3" xfId="50577"/>
    <cellStyle name="40% - Акцент6 2 2 3 2 3 10" xfId="50578"/>
    <cellStyle name="40% - Акцент6 2 2 3 2 3 2" xfId="50579"/>
    <cellStyle name="40% - Акцент6 2 2 3 2 3 2 2" xfId="50580"/>
    <cellStyle name="40% - Акцент6 2 2 3 2 3 2 2 2" xfId="50581"/>
    <cellStyle name="40% - Акцент6 2 2 3 2 3 2 2 2 2" xfId="50582"/>
    <cellStyle name="40% - Акцент6 2 2 3 2 3 2 2 3" xfId="50583"/>
    <cellStyle name="40% - Акцент6 2 2 3 2 3 2 2 4" xfId="50584"/>
    <cellStyle name="40% - Акцент6 2 2 3 2 3 2 2 5" xfId="50585"/>
    <cellStyle name="40% - Акцент6 2 2 3 2 3 2 2 6" xfId="50586"/>
    <cellStyle name="40% - Акцент6 2 2 3 2 3 2 2 7" xfId="50587"/>
    <cellStyle name="40% - Акцент6 2 2 3 2 3 2 3" xfId="50588"/>
    <cellStyle name="40% - Акцент6 2 2 3 2 3 2 3 2" xfId="50589"/>
    <cellStyle name="40% - Акцент6 2 2 3 2 3 2 4" xfId="50590"/>
    <cellStyle name="40% - Акцент6 2 2 3 2 3 2 5" xfId="50591"/>
    <cellStyle name="40% - Акцент6 2 2 3 2 3 2 6" xfId="50592"/>
    <cellStyle name="40% - Акцент6 2 2 3 2 3 2 7" xfId="50593"/>
    <cellStyle name="40% - Акцент6 2 2 3 2 3 2 8" xfId="50594"/>
    <cellStyle name="40% - Акцент6 2 2 3 2 3 2 9" xfId="50595"/>
    <cellStyle name="40% - Акцент6 2 2 3 2 3 3" xfId="50596"/>
    <cellStyle name="40% - Акцент6 2 2 3 2 3 3 2" xfId="50597"/>
    <cellStyle name="40% - Акцент6 2 2 3 2 3 3 2 2" xfId="50598"/>
    <cellStyle name="40% - Акцент6 2 2 3 2 3 3 3" xfId="50599"/>
    <cellStyle name="40% - Акцент6 2 2 3 2 3 3 4" xfId="50600"/>
    <cellStyle name="40% - Акцент6 2 2 3 2 3 3 5" xfId="50601"/>
    <cellStyle name="40% - Акцент6 2 2 3 2 3 3 6" xfId="50602"/>
    <cellStyle name="40% - Акцент6 2 2 3 2 3 3 7" xfId="50603"/>
    <cellStyle name="40% - Акцент6 2 2 3 2 3 4" xfId="50604"/>
    <cellStyle name="40% - Акцент6 2 2 3 2 3 4 2" xfId="50605"/>
    <cellStyle name="40% - Акцент6 2 2 3 2 3 5" xfId="50606"/>
    <cellStyle name="40% - Акцент6 2 2 3 2 3 6" xfId="50607"/>
    <cellStyle name="40% - Акцент6 2 2 3 2 3 7" xfId="50608"/>
    <cellStyle name="40% - Акцент6 2 2 3 2 3 8" xfId="50609"/>
    <cellStyle name="40% - Акцент6 2 2 3 2 3 9" xfId="50610"/>
    <cellStyle name="40% - Акцент6 2 2 3 2 4" xfId="50611"/>
    <cellStyle name="40% - Акцент6 2 2 3 2 4 10" xfId="50612"/>
    <cellStyle name="40% - Акцент6 2 2 3 2 4 2" xfId="50613"/>
    <cellStyle name="40% - Акцент6 2 2 3 2 4 2 2" xfId="50614"/>
    <cellStyle name="40% - Акцент6 2 2 3 2 4 2 2 2" xfId="50615"/>
    <cellStyle name="40% - Акцент6 2 2 3 2 4 2 2 2 2" xfId="50616"/>
    <cellStyle name="40% - Акцент6 2 2 3 2 4 2 2 3" xfId="50617"/>
    <cellStyle name="40% - Акцент6 2 2 3 2 4 2 2 4" xfId="50618"/>
    <cellStyle name="40% - Акцент6 2 2 3 2 4 2 2 5" xfId="50619"/>
    <cellStyle name="40% - Акцент6 2 2 3 2 4 2 2 6" xfId="50620"/>
    <cellStyle name="40% - Акцент6 2 2 3 2 4 2 2 7" xfId="50621"/>
    <cellStyle name="40% - Акцент6 2 2 3 2 4 2 3" xfId="50622"/>
    <cellStyle name="40% - Акцент6 2 2 3 2 4 2 3 2" xfId="50623"/>
    <cellStyle name="40% - Акцент6 2 2 3 2 4 2 4" xfId="50624"/>
    <cellStyle name="40% - Акцент6 2 2 3 2 4 2 5" xfId="50625"/>
    <cellStyle name="40% - Акцент6 2 2 3 2 4 2 6" xfId="50626"/>
    <cellStyle name="40% - Акцент6 2 2 3 2 4 2 7" xfId="50627"/>
    <cellStyle name="40% - Акцент6 2 2 3 2 4 2 8" xfId="50628"/>
    <cellStyle name="40% - Акцент6 2 2 3 2 4 2 9" xfId="50629"/>
    <cellStyle name="40% - Акцент6 2 2 3 2 4 3" xfId="50630"/>
    <cellStyle name="40% - Акцент6 2 2 3 2 4 3 2" xfId="50631"/>
    <cellStyle name="40% - Акцент6 2 2 3 2 4 3 2 2" xfId="50632"/>
    <cellStyle name="40% - Акцент6 2 2 3 2 4 3 3" xfId="50633"/>
    <cellStyle name="40% - Акцент6 2 2 3 2 4 3 4" xfId="50634"/>
    <cellStyle name="40% - Акцент6 2 2 3 2 4 3 5" xfId="50635"/>
    <cellStyle name="40% - Акцент6 2 2 3 2 4 3 6" xfId="50636"/>
    <cellStyle name="40% - Акцент6 2 2 3 2 4 3 7" xfId="50637"/>
    <cellStyle name="40% - Акцент6 2 2 3 2 4 4" xfId="50638"/>
    <cellStyle name="40% - Акцент6 2 2 3 2 4 4 2" xfId="50639"/>
    <cellStyle name="40% - Акцент6 2 2 3 2 4 5" xfId="50640"/>
    <cellStyle name="40% - Акцент6 2 2 3 2 4 6" xfId="50641"/>
    <cellStyle name="40% - Акцент6 2 2 3 2 4 7" xfId="50642"/>
    <cellStyle name="40% - Акцент6 2 2 3 2 4 8" xfId="50643"/>
    <cellStyle name="40% - Акцент6 2 2 3 2 4 9" xfId="50644"/>
    <cellStyle name="40% - Акцент6 2 2 3 2 5" xfId="50645"/>
    <cellStyle name="40% - Акцент6 2 2 3 2 5 2" xfId="50646"/>
    <cellStyle name="40% - Акцент6 2 2 3 2 5 2 2" xfId="50647"/>
    <cellStyle name="40% - Акцент6 2 2 3 2 5 2 2 2" xfId="50648"/>
    <cellStyle name="40% - Акцент6 2 2 3 2 5 2 3" xfId="50649"/>
    <cellStyle name="40% - Акцент6 2 2 3 2 5 2 4" xfId="50650"/>
    <cellStyle name="40% - Акцент6 2 2 3 2 5 2 5" xfId="50651"/>
    <cellStyle name="40% - Акцент6 2 2 3 2 5 2 6" xfId="50652"/>
    <cellStyle name="40% - Акцент6 2 2 3 2 5 2 7" xfId="50653"/>
    <cellStyle name="40% - Акцент6 2 2 3 2 5 3" xfId="50654"/>
    <cellStyle name="40% - Акцент6 2 2 3 2 5 3 2" xfId="50655"/>
    <cellStyle name="40% - Акцент6 2 2 3 2 5 4" xfId="50656"/>
    <cellStyle name="40% - Акцент6 2 2 3 2 5 5" xfId="50657"/>
    <cellStyle name="40% - Акцент6 2 2 3 2 5 6" xfId="50658"/>
    <cellStyle name="40% - Акцент6 2 2 3 2 5 7" xfId="50659"/>
    <cellStyle name="40% - Акцент6 2 2 3 2 5 8" xfId="50660"/>
    <cellStyle name="40% - Акцент6 2 2 3 2 5 9" xfId="50661"/>
    <cellStyle name="40% - Акцент6 2 2 3 2 6" xfId="50662"/>
    <cellStyle name="40% - Акцент6 2 2 3 2 6 2" xfId="50663"/>
    <cellStyle name="40% - Акцент6 2 2 3 2 6 2 2" xfId="50664"/>
    <cellStyle name="40% - Акцент6 2 2 3 2 6 2 2 2" xfId="50665"/>
    <cellStyle name="40% - Акцент6 2 2 3 2 6 2 3" xfId="50666"/>
    <cellStyle name="40% - Акцент6 2 2 3 2 6 2 4" xfId="50667"/>
    <cellStyle name="40% - Акцент6 2 2 3 2 6 2 5" xfId="50668"/>
    <cellStyle name="40% - Акцент6 2 2 3 2 6 2 6" xfId="50669"/>
    <cellStyle name="40% - Акцент6 2 2 3 2 6 2 7" xfId="50670"/>
    <cellStyle name="40% - Акцент6 2 2 3 2 6 3" xfId="50671"/>
    <cellStyle name="40% - Акцент6 2 2 3 2 6 3 2" xfId="50672"/>
    <cellStyle name="40% - Акцент6 2 2 3 2 6 4" xfId="50673"/>
    <cellStyle name="40% - Акцент6 2 2 3 2 6 5" xfId="50674"/>
    <cellStyle name="40% - Акцент6 2 2 3 2 6 6" xfId="50675"/>
    <cellStyle name="40% - Акцент6 2 2 3 2 6 7" xfId="50676"/>
    <cellStyle name="40% - Акцент6 2 2 3 2 6 8" xfId="50677"/>
    <cellStyle name="40% - Акцент6 2 2 3 2 6 9" xfId="50678"/>
    <cellStyle name="40% - Акцент6 2 2 3 2 7" xfId="50679"/>
    <cellStyle name="40% - Акцент6 2 2 3 2 7 2" xfId="50680"/>
    <cellStyle name="40% - Акцент6 2 2 3 2 7 2 2" xfId="50681"/>
    <cellStyle name="40% - Акцент6 2 2 3 2 7 3" xfId="50682"/>
    <cellStyle name="40% - Акцент6 2 2 3 2 7 4" xfId="50683"/>
    <cellStyle name="40% - Акцент6 2 2 3 2 7 5" xfId="50684"/>
    <cellStyle name="40% - Акцент6 2 2 3 2 7 6" xfId="50685"/>
    <cellStyle name="40% - Акцент6 2 2 3 2 7 7" xfId="50686"/>
    <cellStyle name="40% - Акцент6 2 2 3 2 8" xfId="50687"/>
    <cellStyle name="40% - Акцент6 2 2 3 2 8 2" xfId="50688"/>
    <cellStyle name="40% - Акцент6 2 2 3 2 9" xfId="50689"/>
    <cellStyle name="40% - Акцент6 2 2 3 3" xfId="50690"/>
    <cellStyle name="40% - Акцент6 2 2 3 3 10" xfId="50691"/>
    <cellStyle name="40% - Акцент6 2 2 3 3 11" xfId="50692"/>
    <cellStyle name="40% - Акцент6 2 2 3 3 12" xfId="50693"/>
    <cellStyle name="40% - Акцент6 2 2 3 3 13" xfId="50694"/>
    <cellStyle name="40% - Акцент6 2 2 3 3 2" xfId="50695"/>
    <cellStyle name="40% - Акцент6 2 2 3 3 2 10" xfId="50696"/>
    <cellStyle name="40% - Акцент6 2 2 3 3 2 2" xfId="50697"/>
    <cellStyle name="40% - Акцент6 2 2 3 3 2 2 2" xfId="50698"/>
    <cellStyle name="40% - Акцент6 2 2 3 3 2 2 2 2" xfId="50699"/>
    <cellStyle name="40% - Акцент6 2 2 3 3 2 2 2 2 2" xfId="50700"/>
    <cellStyle name="40% - Акцент6 2 2 3 3 2 2 2 3" xfId="50701"/>
    <cellStyle name="40% - Акцент6 2 2 3 3 2 2 2 4" xfId="50702"/>
    <cellStyle name="40% - Акцент6 2 2 3 3 2 2 2 5" xfId="50703"/>
    <cellStyle name="40% - Акцент6 2 2 3 3 2 2 2 6" xfId="50704"/>
    <cellStyle name="40% - Акцент6 2 2 3 3 2 2 2 7" xfId="50705"/>
    <cellStyle name="40% - Акцент6 2 2 3 3 2 2 3" xfId="50706"/>
    <cellStyle name="40% - Акцент6 2 2 3 3 2 2 3 2" xfId="50707"/>
    <cellStyle name="40% - Акцент6 2 2 3 3 2 2 4" xfId="50708"/>
    <cellStyle name="40% - Акцент6 2 2 3 3 2 2 5" xfId="50709"/>
    <cellStyle name="40% - Акцент6 2 2 3 3 2 2 6" xfId="50710"/>
    <cellStyle name="40% - Акцент6 2 2 3 3 2 2 7" xfId="50711"/>
    <cellStyle name="40% - Акцент6 2 2 3 3 2 2 8" xfId="50712"/>
    <cellStyle name="40% - Акцент6 2 2 3 3 2 2 9" xfId="50713"/>
    <cellStyle name="40% - Акцент6 2 2 3 3 2 3" xfId="50714"/>
    <cellStyle name="40% - Акцент6 2 2 3 3 2 3 2" xfId="50715"/>
    <cellStyle name="40% - Акцент6 2 2 3 3 2 3 2 2" xfId="50716"/>
    <cellStyle name="40% - Акцент6 2 2 3 3 2 3 3" xfId="50717"/>
    <cellStyle name="40% - Акцент6 2 2 3 3 2 3 4" xfId="50718"/>
    <cellStyle name="40% - Акцент6 2 2 3 3 2 3 5" xfId="50719"/>
    <cellStyle name="40% - Акцент6 2 2 3 3 2 3 6" xfId="50720"/>
    <cellStyle name="40% - Акцент6 2 2 3 3 2 3 7" xfId="50721"/>
    <cellStyle name="40% - Акцент6 2 2 3 3 2 4" xfId="50722"/>
    <cellStyle name="40% - Акцент6 2 2 3 3 2 4 2" xfId="50723"/>
    <cellStyle name="40% - Акцент6 2 2 3 3 2 5" xfId="50724"/>
    <cellStyle name="40% - Акцент6 2 2 3 3 2 6" xfId="50725"/>
    <cellStyle name="40% - Акцент6 2 2 3 3 2 7" xfId="50726"/>
    <cellStyle name="40% - Акцент6 2 2 3 3 2 8" xfId="50727"/>
    <cellStyle name="40% - Акцент6 2 2 3 3 2 9" xfId="50728"/>
    <cellStyle name="40% - Акцент6 2 2 3 3 3" xfId="50729"/>
    <cellStyle name="40% - Акцент6 2 2 3 3 3 10" xfId="50730"/>
    <cellStyle name="40% - Акцент6 2 2 3 3 3 2" xfId="50731"/>
    <cellStyle name="40% - Акцент6 2 2 3 3 3 2 2" xfId="50732"/>
    <cellStyle name="40% - Акцент6 2 2 3 3 3 2 2 2" xfId="50733"/>
    <cellStyle name="40% - Акцент6 2 2 3 3 3 2 2 2 2" xfId="50734"/>
    <cellStyle name="40% - Акцент6 2 2 3 3 3 2 2 3" xfId="50735"/>
    <cellStyle name="40% - Акцент6 2 2 3 3 3 2 2 4" xfId="50736"/>
    <cellStyle name="40% - Акцент6 2 2 3 3 3 2 2 5" xfId="50737"/>
    <cellStyle name="40% - Акцент6 2 2 3 3 3 2 2 6" xfId="50738"/>
    <cellStyle name="40% - Акцент6 2 2 3 3 3 2 2 7" xfId="50739"/>
    <cellStyle name="40% - Акцент6 2 2 3 3 3 2 3" xfId="50740"/>
    <cellStyle name="40% - Акцент6 2 2 3 3 3 2 3 2" xfId="50741"/>
    <cellStyle name="40% - Акцент6 2 2 3 3 3 2 4" xfId="50742"/>
    <cellStyle name="40% - Акцент6 2 2 3 3 3 2 5" xfId="50743"/>
    <cellStyle name="40% - Акцент6 2 2 3 3 3 2 6" xfId="50744"/>
    <cellStyle name="40% - Акцент6 2 2 3 3 3 2 7" xfId="50745"/>
    <cellStyle name="40% - Акцент6 2 2 3 3 3 2 8" xfId="50746"/>
    <cellStyle name="40% - Акцент6 2 2 3 3 3 2 9" xfId="50747"/>
    <cellStyle name="40% - Акцент6 2 2 3 3 3 3" xfId="50748"/>
    <cellStyle name="40% - Акцент6 2 2 3 3 3 3 2" xfId="50749"/>
    <cellStyle name="40% - Акцент6 2 2 3 3 3 3 2 2" xfId="50750"/>
    <cellStyle name="40% - Акцент6 2 2 3 3 3 3 3" xfId="50751"/>
    <cellStyle name="40% - Акцент6 2 2 3 3 3 3 4" xfId="50752"/>
    <cellStyle name="40% - Акцент6 2 2 3 3 3 3 5" xfId="50753"/>
    <cellStyle name="40% - Акцент6 2 2 3 3 3 3 6" xfId="50754"/>
    <cellStyle name="40% - Акцент6 2 2 3 3 3 3 7" xfId="50755"/>
    <cellStyle name="40% - Акцент6 2 2 3 3 3 4" xfId="50756"/>
    <cellStyle name="40% - Акцент6 2 2 3 3 3 4 2" xfId="50757"/>
    <cellStyle name="40% - Акцент6 2 2 3 3 3 5" xfId="50758"/>
    <cellStyle name="40% - Акцент6 2 2 3 3 3 6" xfId="50759"/>
    <cellStyle name="40% - Акцент6 2 2 3 3 3 7" xfId="50760"/>
    <cellStyle name="40% - Акцент6 2 2 3 3 3 8" xfId="50761"/>
    <cellStyle name="40% - Акцент6 2 2 3 3 3 9" xfId="50762"/>
    <cellStyle name="40% - Акцент6 2 2 3 3 4" xfId="50763"/>
    <cellStyle name="40% - Акцент6 2 2 3 3 4 2" xfId="50764"/>
    <cellStyle name="40% - Акцент6 2 2 3 3 4 2 2" xfId="50765"/>
    <cellStyle name="40% - Акцент6 2 2 3 3 4 2 2 2" xfId="50766"/>
    <cellStyle name="40% - Акцент6 2 2 3 3 4 2 3" xfId="50767"/>
    <cellStyle name="40% - Акцент6 2 2 3 3 4 2 4" xfId="50768"/>
    <cellStyle name="40% - Акцент6 2 2 3 3 4 2 5" xfId="50769"/>
    <cellStyle name="40% - Акцент6 2 2 3 3 4 2 6" xfId="50770"/>
    <cellStyle name="40% - Акцент6 2 2 3 3 4 2 7" xfId="50771"/>
    <cellStyle name="40% - Акцент6 2 2 3 3 4 3" xfId="50772"/>
    <cellStyle name="40% - Акцент6 2 2 3 3 4 3 2" xfId="50773"/>
    <cellStyle name="40% - Акцент6 2 2 3 3 4 4" xfId="50774"/>
    <cellStyle name="40% - Акцент6 2 2 3 3 4 5" xfId="50775"/>
    <cellStyle name="40% - Акцент6 2 2 3 3 4 6" xfId="50776"/>
    <cellStyle name="40% - Акцент6 2 2 3 3 4 7" xfId="50777"/>
    <cellStyle name="40% - Акцент6 2 2 3 3 4 8" xfId="50778"/>
    <cellStyle name="40% - Акцент6 2 2 3 3 4 9" xfId="50779"/>
    <cellStyle name="40% - Акцент6 2 2 3 3 5" xfId="50780"/>
    <cellStyle name="40% - Акцент6 2 2 3 3 5 2" xfId="50781"/>
    <cellStyle name="40% - Акцент6 2 2 3 3 5 2 2" xfId="50782"/>
    <cellStyle name="40% - Акцент6 2 2 3 3 5 2 2 2" xfId="50783"/>
    <cellStyle name="40% - Акцент6 2 2 3 3 5 2 3" xfId="50784"/>
    <cellStyle name="40% - Акцент6 2 2 3 3 5 2 4" xfId="50785"/>
    <cellStyle name="40% - Акцент6 2 2 3 3 5 2 5" xfId="50786"/>
    <cellStyle name="40% - Акцент6 2 2 3 3 5 2 6" xfId="50787"/>
    <cellStyle name="40% - Акцент6 2 2 3 3 5 2 7" xfId="50788"/>
    <cellStyle name="40% - Акцент6 2 2 3 3 5 3" xfId="50789"/>
    <cellStyle name="40% - Акцент6 2 2 3 3 5 3 2" xfId="50790"/>
    <cellStyle name="40% - Акцент6 2 2 3 3 5 4" xfId="50791"/>
    <cellStyle name="40% - Акцент6 2 2 3 3 5 5" xfId="50792"/>
    <cellStyle name="40% - Акцент6 2 2 3 3 5 6" xfId="50793"/>
    <cellStyle name="40% - Акцент6 2 2 3 3 5 7" xfId="50794"/>
    <cellStyle name="40% - Акцент6 2 2 3 3 5 8" xfId="50795"/>
    <cellStyle name="40% - Акцент6 2 2 3 3 5 9" xfId="50796"/>
    <cellStyle name="40% - Акцент6 2 2 3 3 6" xfId="50797"/>
    <cellStyle name="40% - Акцент6 2 2 3 3 6 2" xfId="50798"/>
    <cellStyle name="40% - Акцент6 2 2 3 3 6 2 2" xfId="50799"/>
    <cellStyle name="40% - Акцент6 2 2 3 3 6 3" xfId="50800"/>
    <cellStyle name="40% - Акцент6 2 2 3 3 6 4" xfId="50801"/>
    <cellStyle name="40% - Акцент6 2 2 3 3 6 5" xfId="50802"/>
    <cellStyle name="40% - Акцент6 2 2 3 3 6 6" xfId="50803"/>
    <cellStyle name="40% - Акцент6 2 2 3 3 6 7" xfId="50804"/>
    <cellStyle name="40% - Акцент6 2 2 3 3 7" xfId="50805"/>
    <cellStyle name="40% - Акцент6 2 2 3 3 7 2" xfId="50806"/>
    <cellStyle name="40% - Акцент6 2 2 3 3 8" xfId="50807"/>
    <cellStyle name="40% - Акцент6 2 2 3 3 9" xfId="50808"/>
    <cellStyle name="40% - Акцент6 2 2 3 4" xfId="50809"/>
    <cellStyle name="40% - Акцент6 2 2 3 4 10" xfId="50810"/>
    <cellStyle name="40% - Акцент6 2 2 3 4 11" xfId="50811"/>
    <cellStyle name="40% - Акцент6 2 2 3 4 12" xfId="50812"/>
    <cellStyle name="40% - Акцент6 2 2 3 4 13" xfId="50813"/>
    <cellStyle name="40% - Акцент6 2 2 3 4 2" xfId="50814"/>
    <cellStyle name="40% - Акцент6 2 2 3 4 2 10" xfId="50815"/>
    <cellStyle name="40% - Акцент6 2 2 3 4 2 2" xfId="50816"/>
    <cellStyle name="40% - Акцент6 2 2 3 4 2 2 2" xfId="50817"/>
    <cellStyle name="40% - Акцент6 2 2 3 4 2 2 2 2" xfId="50818"/>
    <cellStyle name="40% - Акцент6 2 2 3 4 2 2 2 2 2" xfId="50819"/>
    <cellStyle name="40% - Акцент6 2 2 3 4 2 2 2 3" xfId="50820"/>
    <cellStyle name="40% - Акцент6 2 2 3 4 2 2 2 4" xfId="50821"/>
    <cellStyle name="40% - Акцент6 2 2 3 4 2 2 2 5" xfId="50822"/>
    <cellStyle name="40% - Акцент6 2 2 3 4 2 2 2 6" xfId="50823"/>
    <cellStyle name="40% - Акцент6 2 2 3 4 2 2 2 7" xfId="50824"/>
    <cellStyle name="40% - Акцент6 2 2 3 4 2 2 3" xfId="50825"/>
    <cellStyle name="40% - Акцент6 2 2 3 4 2 2 3 2" xfId="50826"/>
    <cellStyle name="40% - Акцент6 2 2 3 4 2 2 4" xfId="50827"/>
    <cellStyle name="40% - Акцент6 2 2 3 4 2 2 5" xfId="50828"/>
    <cellStyle name="40% - Акцент6 2 2 3 4 2 2 6" xfId="50829"/>
    <cellStyle name="40% - Акцент6 2 2 3 4 2 2 7" xfId="50830"/>
    <cellStyle name="40% - Акцент6 2 2 3 4 2 2 8" xfId="50831"/>
    <cellStyle name="40% - Акцент6 2 2 3 4 2 2 9" xfId="50832"/>
    <cellStyle name="40% - Акцент6 2 2 3 4 2 3" xfId="50833"/>
    <cellStyle name="40% - Акцент6 2 2 3 4 2 3 2" xfId="50834"/>
    <cellStyle name="40% - Акцент6 2 2 3 4 2 3 2 2" xfId="50835"/>
    <cellStyle name="40% - Акцент6 2 2 3 4 2 3 3" xfId="50836"/>
    <cellStyle name="40% - Акцент6 2 2 3 4 2 3 4" xfId="50837"/>
    <cellStyle name="40% - Акцент6 2 2 3 4 2 3 5" xfId="50838"/>
    <cellStyle name="40% - Акцент6 2 2 3 4 2 3 6" xfId="50839"/>
    <cellStyle name="40% - Акцент6 2 2 3 4 2 3 7" xfId="50840"/>
    <cellStyle name="40% - Акцент6 2 2 3 4 2 4" xfId="50841"/>
    <cellStyle name="40% - Акцент6 2 2 3 4 2 4 2" xfId="50842"/>
    <cellStyle name="40% - Акцент6 2 2 3 4 2 5" xfId="50843"/>
    <cellStyle name="40% - Акцент6 2 2 3 4 2 6" xfId="50844"/>
    <cellStyle name="40% - Акцент6 2 2 3 4 2 7" xfId="50845"/>
    <cellStyle name="40% - Акцент6 2 2 3 4 2 8" xfId="50846"/>
    <cellStyle name="40% - Акцент6 2 2 3 4 2 9" xfId="50847"/>
    <cellStyle name="40% - Акцент6 2 2 3 4 3" xfId="50848"/>
    <cellStyle name="40% - Акцент6 2 2 3 4 3 10" xfId="50849"/>
    <cellStyle name="40% - Акцент6 2 2 3 4 3 2" xfId="50850"/>
    <cellStyle name="40% - Акцент6 2 2 3 4 3 2 2" xfId="50851"/>
    <cellStyle name="40% - Акцент6 2 2 3 4 3 2 2 2" xfId="50852"/>
    <cellStyle name="40% - Акцент6 2 2 3 4 3 2 2 2 2" xfId="50853"/>
    <cellStyle name="40% - Акцент6 2 2 3 4 3 2 2 3" xfId="50854"/>
    <cellStyle name="40% - Акцент6 2 2 3 4 3 2 2 4" xfId="50855"/>
    <cellStyle name="40% - Акцент6 2 2 3 4 3 2 2 5" xfId="50856"/>
    <cellStyle name="40% - Акцент6 2 2 3 4 3 2 2 6" xfId="50857"/>
    <cellStyle name="40% - Акцент6 2 2 3 4 3 2 2 7" xfId="50858"/>
    <cellStyle name="40% - Акцент6 2 2 3 4 3 2 3" xfId="50859"/>
    <cellStyle name="40% - Акцент6 2 2 3 4 3 2 3 2" xfId="50860"/>
    <cellStyle name="40% - Акцент6 2 2 3 4 3 2 4" xfId="50861"/>
    <cellStyle name="40% - Акцент6 2 2 3 4 3 2 5" xfId="50862"/>
    <cellStyle name="40% - Акцент6 2 2 3 4 3 2 6" xfId="50863"/>
    <cellStyle name="40% - Акцент6 2 2 3 4 3 2 7" xfId="50864"/>
    <cellStyle name="40% - Акцент6 2 2 3 4 3 2 8" xfId="50865"/>
    <cellStyle name="40% - Акцент6 2 2 3 4 3 2 9" xfId="50866"/>
    <cellStyle name="40% - Акцент6 2 2 3 4 3 3" xfId="50867"/>
    <cellStyle name="40% - Акцент6 2 2 3 4 3 3 2" xfId="50868"/>
    <cellStyle name="40% - Акцент6 2 2 3 4 3 3 2 2" xfId="50869"/>
    <cellStyle name="40% - Акцент6 2 2 3 4 3 3 3" xfId="50870"/>
    <cellStyle name="40% - Акцент6 2 2 3 4 3 3 4" xfId="50871"/>
    <cellStyle name="40% - Акцент6 2 2 3 4 3 3 5" xfId="50872"/>
    <cellStyle name="40% - Акцент6 2 2 3 4 3 3 6" xfId="50873"/>
    <cellStyle name="40% - Акцент6 2 2 3 4 3 3 7" xfId="50874"/>
    <cellStyle name="40% - Акцент6 2 2 3 4 3 4" xfId="50875"/>
    <cellStyle name="40% - Акцент6 2 2 3 4 3 4 2" xfId="50876"/>
    <cellStyle name="40% - Акцент6 2 2 3 4 3 5" xfId="50877"/>
    <cellStyle name="40% - Акцент6 2 2 3 4 3 6" xfId="50878"/>
    <cellStyle name="40% - Акцент6 2 2 3 4 3 7" xfId="50879"/>
    <cellStyle name="40% - Акцент6 2 2 3 4 3 8" xfId="50880"/>
    <cellStyle name="40% - Акцент6 2 2 3 4 3 9" xfId="50881"/>
    <cellStyle name="40% - Акцент6 2 2 3 4 4" xfId="50882"/>
    <cellStyle name="40% - Акцент6 2 2 3 4 4 2" xfId="50883"/>
    <cellStyle name="40% - Акцент6 2 2 3 4 4 2 2" xfId="50884"/>
    <cellStyle name="40% - Акцент6 2 2 3 4 4 2 2 2" xfId="50885"/>
    <cellStyle name="40% - Акцент6 2 2 3 4 4 2 3" xfId="50886"/>
    <cellStyle name="40% - Акцент6 2 2 3 4 4 2 4" xfId="50887"/>
    <cellStyle name="40% - Акцент6 2 2 3 4 4 2 5" xfId="50888"/>
    <cellStyle name="40% - Акцент6 2 2 3 4 4 2 6" xfId="50889"/>
    <cellStyle name="40% - Акцент6 2 2 3 4 4 2 7" xfId="50890"/>
    <cellStyle name="40% - Акцент6 2 2 3 4 4 3" xfId="50891"/>
    <cellStyle name="40% - Акцент6 2 2 3 4 4 3 2" xfId="50892"/>
    <cellStyle name="40% - Акцент6 2 2 3 4 4 4" xfId="50893"/>
    <cellStyle name="40% - Акцент6 2 2 3 4 4 5" xfId="50894"/>
    <cellStyle name="40% - Акцент6 2 2 3 4 4 6" xfId="50895"/>
    <cellStyle name="40% - Акцент6 2 2 3 4 4 7" xfId="50896"/>
    <cellStyle name="40% - Акцент6 2 2 3 4 4 8" xfId="50897"/>
    <cellStyle name="40% - Акцент6 2 2 3 4 4 9" xfId="50898"/>
    <cellStyle name="40% - Акцент6 2 2 3 4 5" xfId="50899"/>
    <cellStyle name="40% - Акцент6 2 2 3 4 5 2" xfId="50900"/>
    <cellStyle name="40% - Акцент6 2 2 3 4 5 2 2" xfId="50901"/>
    <cellStyle name="40% - Акцент6 2 2 3 4 5 2 2 2" xfId="50902"/>
    <cellStyle name="40% - Акцент6 2 2 3 4 5 2 3" xfId="50903"/>
    <cellStyle name="40% - Акцент6 2 2 3 4 5 2 4" xfId="50904"/>
    <cellStyle name="40% - Акцент6 2 2 3 4 5 2 5" xfId="50905"/>
    <cellStyle name="40% - Акцент6 2 2 3 4 5 2 6" xfId="50906"/>
    <cellStyle name="40% - Акцент6 2 2 3 4 5 2 7" xfId="50907"/>
    <cellStyle name="40% - Акцент6 2 2 3 4 5 3" xfId="50908"/>
    <cellStyle name="40% - Акцент6 2 2 3 4 5 3 2" xfId="50909"/>
    <cellStyle name="40% - Акцент6 2 2 3 4 5 4" xfId="50910"/>
    <cellStyle name="40% - Акцент6 2 2 3 4 5 5" xfId="50911"/>
    <cellStyle name="40% - Акцент6 2 2 3 4 5 6" xfId="50912"/>
    <cellStyle name="40% - Акцент6 2 2 3 4 5 7" xfId="50913"/>
    <cellStyle name="40% - Акцент6 2 2 3 4 5 8" xfId="50914"/>
    <cellStyle name="40% - Акцент6 2 2 3 4 5 9" xfId="50915"/>
    <cellStyle name="40% - Акцент6 2 2 3 4 6" xfId="50916"/>
    <cellStyle name="40% - Акцент6 2 2 3 4 6 2" xfId="50917"/>
    <cellStyle name="40% - Акцент6 2 2 3 4 6 2 2" xfId="50918"/>
    <cellStyle name="40% - Акцент6 2 2 3 4 6 3" xfId="50919"/>
    <cellStyle name="40% - Акцент6 2 2 3 4 6 4" xfId="50920"/>
    <cellStyle name="40% - Акцент6 2 2 3 4 6 5" xfId="50921"/>
    <cellStyle name="40% - Акцент6 2 2 3 4 6 6" xfId="50922"/>
    <cellStyle name="40% - Акцент6 2 2 3 4 6 7" xfId="50923"/>
    <cellStyle name="40% - Акцент6 2 2 3 4 7" xfId="50924"/>
    <cellStyle name="40% - Акцент6 2 2 3 4 7 2" xfId="50925"/>
    <cellStyle name="40% - Акцент6 2 2 3 4 8" xfId="50926"/>
    <cellStyle name="40% - Акцент6 2 2 3 4 9" xfId="50927"/>
    <cellStyle name="40% - Акцент6 2 2 3 5" xfId="50928"/>
    <cellStyle name="40% - Акцент6 2 2 3 5 10" xfId="50929"/>
    <cellStyle name="40% - Акцент6 2 2 3 5 2" xfId="50930"/>
    <cellStyle name="40% - Акцент6 2 2 3 5 2 2" xfId="50931"/>
    <cellStyle name="40% - Акцент6 2 2 3 5 2 2 2" xfId="50932"/>
    <cellStyle name="40% - Акцент6 2 2 3 5 2 2 2 2" xfId="50933"/>
    <cellStyle name="40% - Акцент6 2 2 3 5 2 2 3" xfId="50934"/>
    <cellStyle name="40% - Акцент6 2 2 3 5 2 2 4" xfId="50935"/>
    <cellStyle name="40% - Акцент6 2 2 3 5 2 2 5" xfId="50936"/>
    <cellStyle name="40% - Акцент6 2 2 3 5 2 2 6" xfId="50937"/>
    <cellStyle name="40% - Акцент6 2 2 3 5 2 2 7" xfId="50938"/>
    <cellStyle name="40% - Акцент6 2 2 3 5 2 3" xfId="50939"/>
    <cellStyle name="40% - Акцент6 2 2 3 5 2 3 2" xfId="50940"/>
    <cellStyle name="40% - Акцент6 2 2 3 5 2 4" xfId="50941"/>
    <cellStyle name="40% - Акцент6 2 2 3 5 2 5" xfId="50942"/>
    <cellStyle name="40% - Акцент6 2 2 3 5 2 6" xfId="50943"/>
    <cellStyle name="40% - Акцент6 2 2 3 5 2 7" xfId="50944"/>
    <cellStyle name="40% - Акцент6 2 2 3 5 2 8" xfId="50945"/>
    <cellStyle name="40% - Акцент6 2 2 3 5 2 9" xfId="50946"/>
    <cellStyle name="40% - Акцент6 2 2 3 5 3" xfId="50947"/>
    <cellStyle name="40% - Акцент6 2 2 3 5 3 2" xfId="50948"/>
    <cellStyle name="40% - Акцент6 2 2 3 5 3 2 2" xfId="50949"/>
    <cellStyle name="40% - Акцент6 2 2 3 5 3 3" xfId="50950"/>
    <cellStyle name="40% - Акцент6 2 2 3 5 3 4" xfId="50951"/>
    <cellStyle name="40% - Акцент6 2 2 3 5 3 5" xfId="50952"/>
    <cellStyle name="40% - Акцент6 2 2 3 5 3 6" xfId="50953"/>
    <cellStyle name="40% - Акцент6 2 2 3 5 3 7" xfId="50954"/>
    <cellStyle name="40% - Акцент6 2 2 3 5 4" xfId="50955"/>
    <cellStyle name="40% - Акцент6 2 2 3 5 4 2" xfId="50956"/>
    <cellStyle name="40% - Акцент6 2 2 3 5 5" xfId="50957"/>
    <cellStyle name="40% - Акцент6 2 2 3 5 6" xfId="50958"/>
    <cellStyle name="40% - Акцент6 2 2 3 5 7" xfId="50959"/>
    <cellStyle name="40% - Акцент6 2 2 3 5 8" xfId="50960"/>
    <cellStyle name="40% - Акцент6 2 2 3 5 9" xfId="50961"/>
    <cellStyle name="40% - Акцент6 2 2 3 6" xfId="50962"/>
    <cellStyle name="40% - Акцент6 2 2 3 6 10" xfId="50963"/>
    <cellStyle name="40% - Акцент6 2 2 3 6 2" xfId="50964"/>
    <cellStyle name="40% - Акцент6 2 2 3 6 2 2" xfId="50965"/>
    <cellStyle name="40% - Акцент6 2 2 3 6 2 2 2" xfId="50966"/>
    <cellStyle name="40% - Акцент6 2 2 3 6 2 2 2 2" xfId="50967"/>
    <cellStyle name="40% - Акцент6 2 2 3 6 2 2 3" xfId="50968"/>
    <cellStyle name="40% - Акцент6 2 2 3 6 2 2 4" xfId="50969"/>
    <cellStyle name="40% - Акцент6 2 2 3 6 2 2 5" xfId="50970"/>
    <cellStyle name="40% - Акцент6 2 2 3 6 2 2 6" xfId="50971"/>
    <cellStyle name="40% - Акцент6 2 2 3 6 2 2 7" xfId="50972"/>
    <cellStyle name="40% - Акцент6 2 2 3 6 2 3" xfId="50973"/>
    <cellStyle name="40% - Акцент6 2 2 3 6 2 3 2" xfId="50974"/>
    <cellStyle name="40% - Акцент6 2 2 3 6 2 4" xfId="50975"/>
    <cellStyle name="40% - Акцент6 2 2 3 6 2 5" xfId="50976"/>
    <cellStyle name="40% - Акцент6 2 2 3 6 2 6" xfId="50977"/>
    <cellStyle name="40% - Акцент6 2 2 3 6 2 7" xfId="50978"/>
    <cellStyle name="40% - Акцент6 2 2 3 6 2 8" xfId="50979"/>
    <cellStyle name="40% - Акцент6 2 2 3 6 2 9" xfId="50980"/>
    <cellStyle name="40% - Акцент6 2 2 3 6 3" xfId="50981"/>
    <cellStyle name="40% - Акцент6 2 2 3 6 3 2" xfId="50982"/>
    <cellStyle name="40% - Акцент6 2 2 3 6 3 2 2" xfId="50983"/>
    <cellStyle name="40% - Акцент6 2 2 3 6 3 3" xfId="50984"/>
    <cellStyle name="40% - Акцент6 2 2 3 6 3 4" xfId="50985"/>
    <cellStyle name="40% - Акцент6 2 2 3 6 3 5" xfId="50986"/>
    <cellStyle name="40% - Акцент6 2 2 3 6 3 6" xfId="50987"/>
    <cellStyle name="40% - Акцент6 2 2 3 6 3 7" xfId="50988"/>
    <cellStyle name="40% - Акцент6 2 2 3 6 4" xfId="50989"/>
    <cellStyle name="40% - Акцент6 2 2 3 6 4 2" xfId="50990"/>
    <cellStyle name="40% - Акцент6 2 2 3 6 5" xfId="50991"/>
    <cellStyle name="40% - Акцент6 2 2 3 6 6" xfId="50992"/>
    <cellStyle name="40% - Акцент6 2 2 3 6 7" xfId="50993"/>
    <cellStyle name="40% - Акцент6 2 2 3 6 8" xfId="50994"/>
    <cellStyle name="40% - Акцент6 2 2 3 6 9" xfId="50995"/>
    <cellStyle name="40% - Акцент6 2 2 3 7" xfId="50996"/>
    <cellStyle name="40% - Акцент6 2 2 3 7 2" xfId="50997"/>
    <cellStyle name="40% - Акцент6 2 2 3 7 2 2" xfId="50998"/>
    <cellStyle name="40% - Акцент6 2 2 3 7 2 2 2" xfId="50999"/>
    <cellStyle name="40% - Акцент6 2 2 3 7 2 3" xfId="51000"/>
    <cellStyle name="40% - Акцент6 2 2 3 7 2 4" xfId="51001"/>
    <cellStyle name="40% - Акцент6 2 2 3 7 2 5" xfId="51002"/>
    <cellStyle name="40% - Акцент6 2 2 3 7 2 6" xfId="51003"/>
    <cellStyle name="40% - Акцент6 2 2 3 7 2 7" xfId="51004"/>
    <cellStyle name="40% - Акцент6 2 2 3 7 3" xfId="51005"/>
    <cellStyle name="40% - Акцент6 2 2 3 7 3 2" xfId="51006"/>
    <cellStyle name="40% - Акцент6 2 2 3 7 4" xfId="51007"/>
    <cellStyle name="40% - Акцент6 2 2 3 7 5" xfId="51008"/>
    <cellStyle name="40% - Акцент6 2 2 3 7 6" xfId="51009"/>
    <cellStyle name="40% - Акцент6 2 2 3 7 7" xfId="51010"/>
    <cellStyle name="40% - Акцент6 2 2 3 7 8" xfId="51011"/>
    <cellStyle name="40% - Акцент6 2 2 3 7 9" xfId="51012"/>
    <cellStyle name="40% - Акцент6 2 2 3 8" xfId="51013"/>
    <cellStyle name="40% - Акцент6 2 2 3 8 2" xfId="51014"/>
    <cellStyle name="40% - Акцент6 2 2 3 8 2 2" xfId="51015"/>
    <cellStyle name="40% - Акцент6 2 2 3 8 2 2 2" xfId="51016"/>
    <cellStyle name="40% - Акцент6 2 2 3 8 2 3" xfId="51017"/>
    <cellStyle name="40% - Акцент6 2 2 3 8 2 4" xfId="51018"/>
    <cellStyle name="40% - Акцент6 2 2 3 8 2 5" xfId="51019"/>
    <cellStyle name="40% - Акцент6 2 2 3 8 2 6" xfId="51020"/>
    <cellStyle name="40% - Акцент6 2 2 3 8 2 7" xfId="51021"/>
    <cellStyle name="40% - Акцент6 2 2 3 8 3" xfId="51022"/>
    <cellStyle name="40% - Акцент6 2 2 3 8 3 2" xfId="51023"/>
    <cellStyle name="40% - Акцент6 2 2 3 8 4" xfId="51024"/>
    <cellStyle name="40% - Акцент6 2 2 3 8 5" xfId="51025"/>
    <cellStyle name="40% - Акцент6 2 2 3 8 6" xfId="51026"/>
    <cellStyle name="40% - Акцент6 2 2 3 8 7" xfId="51027"/>
    <cellStyle name="40% - Акцент6 2 2 3 8 8" xfId="51028"/>
    <cellStyle name="40% - Акцент6 2 2 3 8 9" xfId="51029"/>
    <cellStyle name="40% - Акцент6 2 2 3 9" xfId="51030"/>
    <cellStyle name="40% - Акцент6 2 2 3 9 2" xfId="51031"/>
    <cellStyle name="40% - Акцент6 2 2 3 9 2 2" xfId="51032"/>
    <cellStyle name="40% - Акцент6 2 2 3 9 2 2 2" xfId="51033"/>
    <cellStyle name="40% - Акцент6 2 2 3 9 2 3" xfId="51034"/>
    <cellStyle name="40% - Акцент6 2 2 3 9 2 4" xfId="51035"/>
    <cellStyle name="40% - Акцент6 2 2 3 9 2 5" xfId="51036"/>
    <cellStyle name="40% - Акцент6 2 2 3 9 2 6" xfId="51037"/>
    <cellStyle name="40% - Акцент6 2 2 3 9 2 7" xfId="51038"/>
    <cellStyle name="40% - Акцент6 2 2 3 9 3" xfId="51039"/>
    <cellStyle name="40% - Акцент6 2 2 3 9 3 2" xfId="51040"/>
    <cellStyle name="40% - Акцент6 2 2 3 9 4" xfId="51041"/>
    <cellStyle name="40% - Акцент6 2 2 3 9 5" xfId="51042"/>
    <cellStyle name="40% - Акцент6 2 2 3 9 6" xfId="51043"/>
    <cellStyle name="40% - Акцент6 2 2 3 9 7" xfId="51044"/>
    <cellStyle name="40% - Акцент6 2 2 3 9 8" xfId="51045"/>
    <cellStyle name="40% - Акцент6 2 2 3 9 9" xfId="51046"/>
    <cellStyle name="40% - Акцент6 2 2 4" xfId="51047"/>
    <cellStyle name="40% - Акцент6 2 2 4 10" xfId="51048"/>
    <cellStyle name="40% - Акцент6 2 2 4 11" xfId="51049"/>
    <cellStyle name="40% - Акцент6 2 2 4 12" xfId="51050"/>
    <cellStyle name="40% - Акцент6 2 2 4 13" xfId="51051"/>
    <cellStyle name="40% - Акцент6 2 2 4 14" xfId="51052"/>
    <cellStyle name="40% - Акцент6 2 2 4 2" xfId="51053"/>
    <cellStyle name="40% - Акцент6 2 2 4 2 10" xfId="51054"/>
    <cellStyle name="40% - Акцент6 2 2 4 2 2" xfId="51055"/>
    <cellStyle name="40% - Акцент6 2 2 4 2 2 2" xfId="51056"/>
    <cellStyle name="40% - Акцент6 2 2 4 2 2 2 2" xfId="51057"/>
    <cellStyle name="40% - Акцент6 2 2 4 2 2 2 2 2" xfId="51058"/>
    <cellStyle name="40% - Акцент6 2 2 4 2 2 2 3" xfId="51059"/>
    <cellStyle name="40% - Акцент6 2 2 4 2 2 2 4" xfId="51060"/>
    <cellStyle name="40% - Акцент6 2 2 4 2 2 2 5" xfId="51061"/>
    <cellStyle name="40% - Акцент6 2 2 4 2 2 2 6" xfId="51062"/>
    <cellStyle name="40% - Акцент6 2 2 4 2 2 2 7" xfId="51063"/>
    <cellStyle name="40% - Акцент6 2 2 4 2 2 3" xfId="51064"/>
    <cellStyle name="40% - Акцент6 2 2 4 2 2 3 2" xfId="51065"/>
    <cellStyle name="40% - Акцент6 2 2 4 2 2 4" xfId="51066"/>
    <cellStyle name="40% - Акцент6 2 2 4 2 2 5" xfId="51067"/>
    <cellStyle name="40% - Акцент6 2 2 4 2 2 6" xfId="51068"/>
    <cellStyle name="40% - Акцент6 2 2 4 2 2 7" xfId="51069"/>
    <cellStyle name="40% - Акцент6 2 2 4 2 2 8" xfId="51070"/>
    <cellStyle name="40% - Акцент6 2 2 4 2 2 9" xfId="51071"/>
    <cellStyle name="40% - Акцент6 2 2 4 2 3" xfId="51072"/>
    <cellStyle name="40% - Акцент6 2 2 4 2 3 2" xfId="51073"/>
    <cellStyle name="40% - Акцент6 2 2 4 2 3 2 2" xfId="51074"/>
    <cellStyle name="40% - Акцент6 2 2 4 2 3 3" xfId="51075"/>
    <cellStyle name="40% - Акцент6 2 2 4 2 3 4" xfId="51076"/>
    <cellStyle name="40% - Акцент6 2 2 4 2 3 5" xfId="51077"/>
    <cellStyle name="40% - Акцент6 2 2 4 2 3 6" xfId="51078"/>
    <cellStyle name="40% - Акцент6 2 2 4 2 3 7" xfId="51079"/>
    <cellStyle name="40% - Акцент6 2 2 4 2 4" xfId="51080"/>
    <cellStyle name="40% - Акцент6 2 2 4 2 4 2" xfId="51081"/>
    <cellStyle name="40% - Акцент6 2 2 4 2 5" xfId="51082"/>
    <cellStyle name="40% - Акцент6 2 2 4 2 6" xfId="51083"/>
    <cellStyle name="40% - Акцент6 2 2 4 2 7" xfId="51084"/>
    <cellStyle name="40% - Акцент6 2 2 4 2 8" xfId="51085"/>
    <cellStyle name="40% - Акцент6 2 2 4 2 9" xfId="51086"/>
    <cellStyle name="40% - Акцент6 2 2 4 3" xfId="51087"/>
    <cellStyle name="40% - Акцент6 2 2 4 3 10" xfId="51088"/>
    <cellStyle name="40% - Акцент6 2 2 4 3 2" xfId="51089"/>
    <cellStyle name="40% - Акцент6 2 2 4 3 2 2" xfId="51090"/>
    <cellStyle name="40% - Акцент6 2 2 4 3 2 2 2" xfId="51091"/>
    <cellStyle name="40% - Акцент6 2 2 4 3 2 2 2 2" xfId="51092"/>
    <cellStyle name="40% - Акцент6 2 2 4 3 2 2 3" xfId="51093"/>
    <cellStyle name="40% - Акцент6 2 2 4 3 2 2 4" xfId="51094"/>
    <cellStyle name="40% - Акцент6 2 2 4 3 2 2 5" xfId="51095"/>
    <cellStyle name="40% - Акцент6 2 2 4 3 2 2 6" xfId="51096"/>
    <cellStyle name="40% - Акцент6 2 2 4 3 2 2 7" xfId="51097"/>
    <cellStyle name="40% - Акцент6 2 2 4 3 2 3" xfId="51098"/>
    <cellStyle name="40% - Акцент6 2 2 4 3 2 3 2" xfId="51099"/>
    <cellStyle name="40% - Акцент6 2 2 4 3 2 4" xfId="51100"/>
    <cellStyle name="40% - Акцент6 2 2 4 3 2 5" xfId="51101"/>
    <cellStyle name="40% - Акцент6 2 2 4 3 2 6" xfId="51102"/>
    <cellStyle name="40% - Акцент6 2 2 4 3 2 7" xfId="51103"/>
    <cellStyle name="40% - Акцент6 2 2 4 3 2 8" xfId="51104"/>
    <cellStyle name="40% - Акцент6 2 2 4 3 2 9" xfId="51105"/>
    <cellStyle name="40% - Акцент6 2 2 4 3 3" xfId="51106"/>
    <cellStyle name="40% - Акцент6 2 2 4 3 3 2" xfId="51107"/>
    <cellStyle name="40% - Акцент6 2 2 4 3 3 2 2" xfId="51108"/>
    <cellStyle name="40% - Акцент6 2 2 4 3 3 3" xfId="51109"/>
    <cellStyle name="40% - Акцент6 2 2 4 3 3 4" xfId="51110"/>
    <cellStyle name="40% - Акцент6 2 2 4 3 3 5" xfId="51111"/>
    <cellStyle name="40% - Акцент6 2 2 4 3 3 6" xfId="51112"/>
    <cellStyle name="40% - Акцент6 2 2 4 3 3 7" xfId="51113"/>
    <cellStyle name="40% - Акцент6 2 2 4 3 4" xfId="51114"/>
    <cellStyle name="40% - Акцент6 2 2 4 3 4 2" xfId="51115"/>
    <cellStyle name="40% - Акцент6 2 2 4 3 5" xfId="51116"/>
    <cellStyle name="40% - Акцент6 2 2 4 3 6" xfId="51117"/>
    <cellStyle name="40% - Акцент6 2 2 4 3 7" xfId="51118"/>
    <cellStyle name="40% - Акцент6 2 2 4 3 8" xfId="51119"/>
    <cellStyle name="40% - Акцент6 2 2 4 3 9" xfId="51120"/>
    <cellStyle name="40% - Акцент6 2 2 4 4" xfId="51121"/>
    <cellStyle name="40% - Акцент6 2 2 4 4 10" xfId="51122"/>
    <cellStyle name="40% - Акцент6 2 2 4 4 2" xfId="51123"/>
    <cellStyle name="40% - Акцент6 2 2 4 4 2 2" xfId="51124"/>
    <cellStyle name="40% - Акцент6 2 2 4 4 2 2 2" xfId="51125"/>
    <cellStyle name="40% - Акцент6 2 2 4 4 2 2 2 2" xfId="51126"/>
    <cellStyle name="40% - Акцент6 2 2 4 4 2 2 3" xfId="51127"/>
    <cellStyle name="40% - Акцент6 2 2 4 4 2 2 4" xfId="51128"/>
    <cellStyle name="40% - Акцент6 2 2 4 4 2 2 5" xfId="51129"/>
    <cellStyle name="40% - Акцент6 2 2 4 4 2 2 6" xfId="51130"/>
    <cellStyle name="40% - Акцент6 2 2 4 4 2 2 7" xfId="51131"/>
    <cellStyle name="40% - Акцент6 2 2 4 4 2 3" xfId="51132"/>
    <cellStyle name="40% - Акцент6 2 2 4 4 2 3 2" xfId="51133"/>
    <cellStyle name="40% - Акцент6 2 2 4 4 2 4" xfId="51134"/>
    <cellStyle name="40% - Акцент6 2 2 4 4 2 5" xfId="51135"/>
    <cellStyle name="40% - Акцент6 2 2 4 4 2 6" xfId="51136"/>
    <cellStyle name="40% - Акцент6 2 2 4 4 2 7" xfId="51137"/>
    <cellStyle name="40% - Акцент6 2 2 4 4 2 8" xfId="51138"/>
    <cellStyle name="40% - Акцент6 2 2 4 4 2 9" xfId="51139"/>
    <cellStyle name="40% - Акцент6 2 2 4 4 3" xfId="51140"/>
    <cellStyle name="40% - Акцент6 2 2 4 4 3 2" xfId="51141"/>
    <cellStyle name="40% - Акцент6 2 2 4 4 3 2 2" xfId="51142"/>
    <cellStyle name="40% - Акцент6 2 2 4 4 3 3" xfId="51143"/>
    <cellStyle name="40% - Акцент6 2 2 4 4 3 4" xfId="51144"/>
    <cellStyle name="40% - Акцент6 2 2 4 4 3 5" xfId="51145"/>
    <cellStyle name="40% - Акцент6 2 2 4 4 3 6" xfId="51146"/>
    <cellStyle name="40% - Акцент6 2 2 4 4 3 7" xfId="51147"/>
    <cellStyle name="40% - Акцент6 2 2 4 4 4" xfId="51148"/>
    <cellStyle name="40% - Акцент6 2 2 4 4 4 2" xfId="51149"/>
    <cellStyle name="40% - Акцент6 2 2 4 4 5" xfId="51150"/>
    <cellStyle name="40% - Акцент6 2 2 4 4 6" xfId="51151"/>
    <cellStyle name="40% - Акцент6 2 2 4 4 7" xfId="51152"/>
    <cellStyle name="40% - Акцент6 2 2 4 4 8" xfId="51153"/>
    <cellStyle name="40% - Акцент6 2 2 4 4 9" xfId="51154"/>
    <cellStyle name="40% - Акцент6 2 2 4 5" xfId="51155"/>
    <cellStyle name="40% - Акцент6 2 2 4 5 2" xfId="51156"/>
    <cellStyle name="40% - Акцент6 2 2 4 5 2 2" xfId="51157"/>
    <cellStyle name="40% - Акцент6 2 2 4 5 2 2 2" xfId="51158"/>
    <cellStyle name="40% - Акцент6 2 2 4 5 2 3" xfId="51159"/>
    <cellStyle name="40% - Акцент6 2 2 4 5 2 4" xfId="51160"/>
    <cellStyle name="40% - Акцент6 2 2 4 5 2 5" xfId="51161"/>
    <cellStyle name="40% - Акцент6 2 2 4 5 2 6" xfId="51162"/>
    <cellStyle name="40% - Акцент6 2 2 4 5 2 7" xfId="51163"/>
    <cellStyle name="40% - Акцент6 2 2 4 5 3" xfId="51164"/>
    <cellStyle name="40% - Акцент6 2 2 4 5 3 2" xfId="51165"/>
    <cellStyle name="40% - Акцент6 2 2 4 5 4" xfId="51166"/>
    <cellStyle name="40% - Акцент6 2 2 4 5 5" xfId="51167"/>
    <cellStyle name="40% - Акцент6 2 2 4 5 6" xfId="51168"/>
    <cellStyle name="40% - Акцент6 2 2 4 5 7" xfId="51169"/>
    <cellStyle name="40% - Акцент6 2 2 4 5 8" xfId="51170"/>
    <cellStyle name="40% - Акцент6 2 2 4 5 9" xfId="51171"/>
    <cellStyle name="40% - Акцент6 2 2 4 6" xfId="51172"/>
    <cellStyle name="40% - Акцент6 2 2 4 6 2" xfId="51173"/>
    <cellStyle name="40% - Акцент6 2 2 4 6 2 2" xfId="51174"/>
    <cellStyle name="40% - Акцент6 2 2 4 6 2 2 2" xfId="51175"/>
    <cellStyle name="40% - Акцент6 2 2 4 6 2 3" xfId="51176"/>
    <cellStyle name="40% - Акцент6 2 2 4 6 2 4" xfId="51177"/>
    <cellStyle name="40% - Акцент6 2 2 4 6 2 5" xfId="51178"/>
    <cellStyle name="40% - Акцент6 2 2 4 6 2 6" xfId="51179"/>
    <cellStyle name="40% - Акцент6 2 2 4 6 2 7" xfId="51180"/>
    <cellStyle name="40% - Акцент6 2 2 4 6 3" xfId="51181"/>
    <cellStyle name="40% - Акцент6 2 2 4 6 3 2" xfId="51182"/>
    <cellStyle name="40% - Акцент6 2 2 4 6 4" xfId="51183"/>
    <cellStyle name="40% - Акцент6 2 2 4 6 5" xfId="51184"/>
    <cellStyle name="40% - Акцент6 2 2 4 6 6" xfId="51185"/>
    <cellStyle name="40% - Акцент6 2 2 4 6 7" xfId="51186"/>
    <cellStyle name="40% - Акцент6 2 2 4 6 8" xfId="51187"/>
    <cellStyle name="40% - Акцент6 2 2 4 6 9" xfId="51188"/>
    <cellStyle name="40% - Акцент6 2 2 4 7" xfId="51189"/>
    <cellStyle name="40% - Акцент6 2 2 4 7 2" xfId="51190"/>
    <cellStyle name="40% - Акцент6 2 2 4 7 2 2" xfId="51191"/>
    <cellStyle name="40% - Акцент6 2 2 4 7 3" xfId="51192"/>
    <cellStyle name="40% - Акцент6 2 2 4 7 4" xfId="51193"/>
    <cellStyle name="40% - Акцент6 2 2 4 7 5" xfId="51194"/>
    <cellStyle name="40% - Акцент6 2 2 4 7 6" xfId="51195"/>
    <cellStyle name="40% - Акцент6 2 2 4 7 7" xfId="51196"/>
    <cellStyle name="40% - Акцент6 2 2 4 8" xfId="51197"/>
    <cellStyle name="40% - Акцент6 2 2 4 8 2" xfId="51198"/>
    <cellStyle name="40% - Акцент6 2 2 4 9" xfId="51199"/>
    <cellStyle name="40% - Акцент6 2 2 5" xfId="51200"/>
    <cellStyle name="40% - Акцент6 2 2 5 10" xfId="51201"/>
    <cellStyle name="40% - Акцент6 2 2 5 11" xfId="51202"/>
    <cellStyle name="40% - Акцент6 2 2 5 12" xfId="51203"/>
    <cellStyle name="40% - Акцент6 2 2 5 13" xfId="51204"/>
    <cellStyle name="40% - Акцент6 2 2 5 14" xfId="51205"/>
    <cellStyle name="40% - Акцент6 2 2 5 2" xfId="51206"/>
    <cellStyle name="40% - Акцент6 2 2 5 2 10" xfId="51207"/>
    <cellStyle name="40% - Акцент6 2 2 5 2 2" xfId="51208"/>
    <cellStyle name="40% - Акцент6 2 2 5 2 2 2" xfId="51209"/>
    <cellStyle name="40% - Акцент6 2 2 5 2 2 2 2" xfId="51210"/>
    <cellStyle name="40% - Акцент6 2 2 5 2 2 2 2 2" xfId="51211"/>
    <cellStyle name="40% - Акцент6 2 2 5 2 2 2 3" xfId="51212"/>
    <cellStyle name="40% - Акцент6 2 2 5 2 2 2 4" xfId="51213"/>
    <cellStyle name="40% - Акцент6 2 2 5 2 2 2 5" xfId="51214"/>
    <cellStyle name="40% - Акцент6 2 2 5 2 2 2 6" xfId="51215"/>
    <cellStyle name="40% - Акцент6 2 2 5 2 2 2 7" xfId="51216"/>
    <cellStyle name="40% - Акцент6 2 2 5 2 2 3" xfId="51217"/>
    <cellStyle name="40% - Акцент6 2 2 5 2 2 3 2" xfId="51218"/>
    <cellStyle name="40% - Акцент6 2 2 5 2 2 4" xfId="51219"/>
    <cellStyle name="40% - Акцент6 2 2 5 2 2 5" xfId="51220"/>
    <cellStyle name="40% - Акцент6 2 2 5 2 2 6" xfId="51221"/>
    <cellStyle name="40% - Акцент6 2 2 5 2 2 7" xfId="51222"/>
    <cellStyle name="40% - Акцент6 2 2 5 2 2 8" xfId="51223"/>
    <cellStyle name="40% - Акцент6 2 2 5 2 2 9" xfId="51224"/>
    <cellStyle name="40% - Акцент6 2 2 5 2 3" xfId="51225"/>
    <cellStyle name="40% - Акцент6 2 2 5 2 3 2" xfId="51226"/>
    <cellStyle name="40% - Акцент6 2 2 5 2 3 2 2" xfId="51227"/>
    <cellStyle name="40% - Акцент6 2 2 5 2 3 3" xfId="51228"/>
    <cellStyle name="40% - Акцент6 2 2 5 2 3 4" xfId="51229"/>
    <cellStyle name="40% - Акцент6 2 2 5 2 3 5" xfId="51230"/>
    <cellStyle name="40% - Акцент6 2 2 5 2 3 6" xfId="51231"/>
    <cellStyle name="40% - Акцент6 2 2 5 2 3 7" xfId="51232"/>
    <cellStyle name="40% - Акцент6 2 2 5 2 4" xfId="51233"/>
    <cellStyle name="40% - Акцент6 2 2 5 2 4 2" xfId="51234"/>
    <cellStyle name="40% - Акцент6 2 2 5 2 5" xfId="51235"/>
    <cellStyle name="40% - Акцент6 2 2 5 2 6" xfId="51236"/>
    <cellStyle name="40% - Акцент6 2 2 5 2 7" xfId="51237"/>
    <cellStyle name="40% - Акцент6 2 2 5 2 8" xfId="51238"/>
    <cellStyle name="40% - Акцент6 2 2 5 2 9" xfId="51239"/>
    <cellStyle name="40% - Акцент6 2 2 5 3" xfId="51240"/>
    <cellStyle name="40% - Акцент6 2 2 5 3 10" xfId="51241"/>
    <cellStyle name="40% - Акцент6 2 2 5 3 2" xfId="51242"/>
    <cellStyle name="40% - Акцент6 2 2 5 3 2 2" xfId="51243"/>
    <cellStyle name="40% - Акцент6 2 2 5 3 2 2 2" xfId="51244"/>
    <cellStyle name="40% - Акцент6 2 2 5 3 2 2 2 2" xfId="51245"/>
    <cellStyle name="40% - Акцент6 2 2 5 3 2 2 3" xfId="51246"/>
    <cellStyle name="40% - Акцент6 2 2 5 3 2 2 4" xfId="51247"/>
    <cellStyle name="40% - Акцент6 2 2 5 3 2 2 5" xfId="51248"/>
    <cellStyle name="40% - Акцент6 2 2 5 3 2 2 6" xfId="51249"/>
    <cellStyle name="40% - Акцент6 2 2 5 3 2 2 7" xfId="51250"/>
    <cellStyle name="40% - Акцент6 2 2 5 3 2 3" xfId="51251"/>
    <cellStyle name="40% - Акцент6 2 2 5 3 2 3 2" xfId="51252"/>
    <cellStyle name="40% - Акцент6 2 2 5 3 2 4" xfId="51253"/>
    <cellStyle name="40% - Акцент6 2 2 5 3 2 5" xfId="51254"/>
    <cellStyle name="40% - Акцент6 2 2 5 3 2 6" xfId="51255"/>
    <cellStyle name="40% - Акцент6 2 2 5 3 2 7" xfId="51256"/>
    <cellStyle name="40% - Акцент6 2 2 5 3 2 8" xfId="51257"/>
    <cellStyle name="40% - Акцент6 2 2 5 3 2 9" xfId="51258"/>
    <cellStyle name="40% - Акцент6 2 2 5 3 3" xfId="51259"/>
    <cellStyle name="40% - Акцент6 2 2 5 3 3 2" xfId="51260"/>
    <cellStyle name="40% - Акцент6 2 2 5 3 3 2 2" xfId="51261"/>
    <cellStyle name="40% - Акцент6 2 2 5 3 3 3" xfId="51262"/>
    <cellStyle name="40% - Акцент6 2 2 5 3 3 4" xfId="51263"/>
    <cellStyle name="40% - Акцент6 2 2 5 3 3 5" xfId="51264"/>
    <cellStyle name="40% - Акцент6 2 2 5 3 3 6" xfId="51265"/>
    <cellStyle name="40% - Акцент6 2 2 5 3 3 7" xfId="51266"/>
    <cellStyle name="40% - Акцент6 2 2 5 3 4" xfId="51267"/>
    <cellStyle name="40% - Акцент6 2 2 5 3 4 2" xfId="51268"/>
    <cellStyle name="40% - Акцент6 2 2 5 3 5" xfId="51269"/>
    <cellStyle name="40% - Акцент6 2 2 5 3 6" xfId="51270"/>
    <cellStyle name="40% - Акцент6 2 2 5 3 7" xfId="51271"/>
    <cellStyle name="40% - Акцент6 2 2 5 3 8" xfId="51272"/>
    <cellStyle name="40% - Акцент6 2 2 5 3 9" xfId="51273"/>
    <cellStyle name="40% - Акцент6 2 2 5 4" xfId="51274"/>
    <cellStyle name="40% - Акцент6 2 2 5 4 10" xfId="51275"/>
    <cellStyle name="40% - Акцент6 2 2 5 4 2" xfId="51276"/>
    <cellStyle name="40% - Акцент6 2 2 5 4 2 2" xfId="51277"/>
    <cellStyle name="40% - Акцент6 2 2 5 4 2 2 2" xfId="51278"/>
    <cellStyle name="40% - Акцент6 2 2 5 4 2 2 2 2" xfId="51279"/>
    <cellStyle name="40% - Акцент6 2 2 5 4 2 2 3" xfId="51280"/>
    <cellStyle name="40% - Акцент6 2 2 5 4 2 2 4" xfId="51281"/>
    <cellStyle name="40% - Акцент6 2 2 5 4 2 2 5" xfId="51282"/>
    <cellStyle name="40% - Акцент6 2 2 5 4 2 2 6" xfId="51283"/>
    <cellStyle name="40% - Акцент6 2 2 5 4 2 2 7" xfId="51284"/>
    <cellStyle name="40% - Акцент6 2 2 5 4 2 3" xfId="51285"/>
    <cellStyle name="40% - Акцент6 2 2 5 4 2 3 2" xfId="51286"/>
    <cellStyle name="40% - Акцент6 2 2 5 4 2 4" xfId="51287"/>
    <cellStyle name="40% - Акцент6 2 2 5 4 2 5" xfId="51288"/>
    <cellStyle name="40% - Акцент6 2 2 5 4 2 6" xfId="51289"/>
    <cellStyle name="40% - Акцент6 2 2 5 4 2 7" xfId="51290"/>
    <cellStyle name="40% - Акцент6 2 2 5 4 2 8" xfId="51291"/>
    <cellStyle name="40% - Акцент6 2 2 5 4 2 9" xfId="51292"/>
    <cellStyle name="40% - Акцент6 2 2 5 4 3" xfId="51293"/>
    <cellStyle name="40% - Акцент6 2 2 5 4 3 2" xfId="51294"/>
    <cellStyle name="40% - Акцент6 2 2 5 4 3 2 2" xfId="51295"/>
    <cellStyle name="40% - Акцент6 2 2 5 4 3 3" xfId="51296"/>
    <cellStyle name="40% - Акцент6 2 2 5 4 3 4" xfId="51297"/>
    <cellStyle name="40% - Акцент6 2 2 5 4 3 5" xfId="51298"/>
    <cellStyle name="40% - Акцент6 2 2 5 4 3 6" xfId="51299"/>
    <cellStyle name="40% - Акцент6 2 2 5 4 3 7" xfId="51300"/>
    <cellStyle name="40% - Акцент6 2 2 5 4 4" xfId="51301"/>
    <cellStyle name="40% - Акцент6 2 2 5 4 4 2" xfId="51302"/>
    <cellStyle name="40% - Акцент6 2 2 5 4 5" xfId="51303"/>
    <cellStyle name="40% - Акцент6 2 2 5 4 6" xfId="51304"/>
    <cellStyle name="40% - Акцент6 2 2 5 4 7" xfId="51305"/>
    <cellStyle name="40% - Акцент6 2 2 5 4 8" xfId="51306"/>
    <cellStyle name="40% - Акцент6 2 2 5 4 9" xfId="51307"/>
    <cellStyle name="40% - Акцент6 2 2 5 5" xfId="51308"/>
    <cellStyle name="40% - Акцент6 2 2 5 5 2" xfId="51309"/>
    <cellStyle name="40% - Акцент6 2 2 5 5 2 2" xfId="51310"/>
    <cellStyle name="40% - Акцент6 2 2 5 5 2 2 2" xfId="51311"/>
    <cellStyle name="40% - Акцент6 2 2 5 5 2 3" xfId="51312"/>
    <cellStyle name="40% - Акцент6 2 2 5 5 2 4" xfId="51313"/>
    <cellStyle name="40% - Акцент6 2 2 5 5 2 5" xfId="51314"/>
    <cellStyle name="40% - Акцент6 2 2 5 5 2 6" xfId="51315"/>
    <cellStyle name="40% - Акцент6 2 2 5 5 2 7" xfId="51316"/>
    <cellStyle name="40% - Акцент6 2 2 5 5 3" xfId="51317"/>
    <cellStyle name="40% - Акцент6 2 2 5 5 3 2" xfId="51318"/>
    <cellStyle name="40% - Акцент6 2 2 5 5 4" xfId="51319"/>
    <cellStyle name="40% - Акцент6 2 2 5 5 5" xfId="51320"/>
    <cellStyle name="40% - Акцент6 2 2 5 5 6" xfId="51321"/>
    <cellStyle name="40% - Акцент6 2 2 5 5 7" xfId="51322"/>
    <cellStyle name="40% - Акцент6 2 2 5 5 8" xfId="51323"/>
    <cellStyle name="40% - Акцент6 2 2 5 5 9" xfId="51324"/>
    <cellStyle name="40% - Акцент6 2 2 5 6" xfId="51325"/>
    <cellStyle name="40% - Акцент6 2 2 5 6 2" xfId="51326"/>
    <cellStyle name="40% - Акцент6 2 2 5 6 2 2" xfId="51327"/>
    <cellStyle name="40% - Акцент6 2 2 5 6 2 2 2" xfId="51328"/>
    <cellStyle name="40% - Акцент6 2 2 5 6 2 3" xfId="51329"/>
    <cellStyle name="40% - Акцент6 2 2 5 6 2 4" xfId="51330"/>
    <cellStyle name="40% - Акцент6 2 2 5 6 2 5" xfId="51331"/>
    <cellStyle name="40% - Акцент6 2 2 5 6 2 6" xfId="51332"/>
    <cellStyle name="40% - Акцент6 2 2 5 6 2 7" xfId="51333"/>
    <cellStyle name="40% - Акцент6 2 2 5 6 3" xfId="51334"/>
    <cellStyle name="40% - Акцент6 2 2 5 6 3 2" xfId="51335"/>
    <cellStyle name="40% - Акцент6 2 2 5 6 4" xfId="51336"/>
    <cellStyle name="40% - Акцент6 2 2 5 6 5" xfId="51337"/>
    <cellStyle name="40% - Акцент6 2 2 5 6 6" xfId="51338"/>
    <cellStyle name="40% - Акцент6 2 2 5 6 7" xfId="51339"/>
    <cellStyle name="40% - Акцент6 2 2 5 6 8" xfId="51340"/>
    <cellStyle name="40% - Акцент6 2 2 5 6 9" xfId="51341"/>
    <cellStyle name="40% - Акцент6 2 2 5 7" xfId="51342"/>
    <cellStyle name="40% - Акцент6 2 2 5 7 2" xfId="51343"/>
    <cellStyle name="40% - Акцент6 2 2 5 7 2 2" xfId="51344"/>
    <cellStyle name="40% - Акцент6 2 2 5 7 3" xfId="51345"/>
    <cellStyle name="40% - Акцент6 2 2 5 7 4" xfId="51346"/>
    <cellStyle name="40% - Акцент6 2 2 5 7 5" xfId="51347"/>
    <cellStyle name="40% - Акцент6 2 2 5 7 6" xfId="51348"/>
    <cellStyle name="40% - Акцент6 2 2 5 7 7" xfId="51349"/>
    <cellStyle name="40% - Акцент6 2 2 5 8" xfId="51350"/>
    <cellStyle name="40% - Акцент6 2 2 5 8 2" xfId="51351"/>
    <cellStyle name="40% - Акцент6 2 2 5 9" xfId="51352"/>
    <cellStyle name="40% - Акцент6 2 2 6" xfId="51353"/>
    <cellStyle name="40% - Акцент6 2 2 6 10" xfId="51354"/>
    <cellStyle name="40% - Акцент6 2 2 6 11" xfId="51355"/>
    <cellStyle name="40% - Акцент6 2 2 6 12" xfId="51356"/>
    <cellStyle name="40% - Акцент6 2 2 6 13" xfId="51357"/>
    <cellStyle name="40% - Акцент6 2 2 6 2" xfId="51358"/>
    <cellStyle name="40% - Акцент6 2 2 6 2 10" xfId="51359"/>
    <cellStyle name="40% - Акцент6 2 2 6 2 2" xfId="51360"/>
    <cellStyle name="40% - Акцент6 2 2 6 2 2 2" xfId="51361"/>
    <cellStyle name="40% - Акцент6 2 2 6 2 2 2 2" xfId="51362"/>
    <cellStyle name="40% - Акцент6 2 2 6 2 2 2 2 2" xfId="51363"/>
    <cellStyle name="40% - Акцент6 2 2 6 2 2 2 3" xfId="51364"/>
    <cellStyle name="40% - Акцент6 2 2 6 2 2 2 4" xfId="51365"/>
    <cellStyle name="40% - Акцент6 2 2 6 2 2 2 5" xfId="51366"/>
    <cellStyle name="40% - Акцент6 2 2 6 2 2 2 6" xfId="51367"/>
    <cellStyle name="40% - Акцент6 2 2 6 2 2 2 7" xfId="51368"/>
    <cellStyle name="40% - Акцент6 2 2 6 2 2 3" xfId="51369"/>
    <cellStyle name="40% - Акцент6 2 2 6 2 2 3 2" xfId="51370"/>
    <cellStyle name="40% - Акцент6 2 2 6 2 2 4" xfId="51371"/>
    <cellStyle name="40% - Акцент6 2 2 6 2 2 5" xfId="51372"/>
    <cellStyle name="40% - Акцент6 2 2 6 2 2 6" xfId="51373"/>
    <cellStyle name="40% - Акцент6 2 2 6 2 2 7" xfId="51374"/>
    <cellStyle name="40% - Акцент6 2 2 6 2 2 8" xfId="51375"/>
    <cellStyle name="40% - Акцент6 2 2 6 2 2 9" xfId="51376"/>
    <cellStyle name="40% - Акцент6 2 2 6 2 3" xfId="51377"/>
    <cellStyle name="40% - Акцент6 2 2 6 2 3 2" xfId="51378"/>
    <cellStyle name="40% - Акцент6 2 2 6 2 3 2 2" xfId="51379"/>
    <cellStyle name="40% - Акцент6 2 2 6 2 3 3" xfId="51380"/>
    <cellStyle name="40% - Акцент6 2 2 6 2 3 4" xfId="51381"/>
    <cellStyle name="40% - Акцент6 2 2 6 2 3 5" xfId="51382"/>
    <cellStyle name="40% - Акцент6 2 2 6 2 3 6" xfId="51383"/>
    <cellStyle name="40% - Акцент6 2 2 6 2 3 7" xfId="51384"/>
    <cellStyle name="40% - Акцент6 2 2 6 2 4" xfId="51385"/>
    <cellStyle name="40% - Акцент6 2 2 6 2 4 2" xfId="51386"/>
    <cellStyle name="40% - Акцент6 2 2 6 2 5" xfId="51387"/>
    <cellStyle name="40% - Акцент6 2 2 6 2 6" xfId="51388"/>
    <cellStyle name="40% - Акцент6 2 2 6 2 7" xfId="51389"/>
    <cellStyle name="40% - Акцент6 2 2 6 2 8" xfId="51390"/>
    <cellStyle name="40% - Акцент6 2 2 6 2 9" xfId="51391"/>
    <cellStyle name="40% - Акцент6 2 2 6 3" xfId="51392"/>
    <cellStyle name="40% - Акцент6 2 2 6 3 10" xfId="51393"/>
    <cellStyle name="40% - Акцент6 2 2 6 3 2" xfId="51394"/>
    <cellStyle name="40% - Акцент6 2 2 6 3 2 2" xfId="51395"/>
    <cellStyle name="40% - Акцент6 2 2 6 3 2 2 2" xfId="51396"/>
    <cellStyle name="40% - Акцент6 2 2 6 3 2 2 2 2" xfId="51397"/>
    <cellStyle name="40% - Акцент6 2 2 6 3 2 2 3" xfId="51398"/>
    <cellStyle name="40% - Акцент6 2 2 6 3 2 2 4" xfId="51399"/>
    <cellStyle name="40% - Акцент6 2 2 6 3 2 2 5" xfId="51400"/>
    <cellStyle name="40% - Акцент6 2 2 6 3 2 2 6" xfId="51401"/>
    <cellStyle name="40% - Акцент6 2 2 6 3 2 2 7" xfId="51402"/>
    <cellStyle name="40% - Акцент6 2 2 6 3 2 3" xfId="51403"/>
    <cellStyle name="40% - Акцент6 2 2 6 3 2 3 2" xfId="51404"/>
    <cellStyle name="40% - Акцент6 2 2 6 3 2 4" xfId="51405"/>
    <cellStyle name="40% - Акцент6 2 2 6 3 2 5" xfId="51406"/>
    <cellStyle name="40% - Акцент6 2 2 6 3 2 6" xfId="51407"/>
    <cellStyle name="40% - Акцент6 2 2 6 3 2 7" xfId="51408"/>
    <cellStyle name="40% - Акцент6 2 2 6 3 2 8" xfId="51409"/>
    <cellStyle name="40% - Акцент6 2 2 6 3 2 9" xfId="51410"/>
    <cellStyle name="40% - Акцент6 2 2 6 3 3" xfId="51411"/>
    <cellStyle name="40% - Акцент6 2 2 6 3 3 2" xfId="51412"/>
    <cellStyle name="40% - Акцент6 2 2 6 3 3 2 2" xfId="51413"/>
    <cellStyle name="40% - Акцент6 2 2 6 3 3 3" xfId="51414"/>
    <cellStyle name="40% - Акцент6 2 2 6 3 3 4" xfId="51415"/>
    <cellStyle name="40% - Акцент6 2 2 6 3 3 5" xfId="51416"/>
    <cellStyle name="40% - Акцент6 2 2 6 3 3 6" xfId="51417"/>
    <cellStyle name="40% - Акцент6 2 2 6 3 3 7" xfId="51418"/>
    <cellStyle name="40% - Акцент6 2 2 6 3 4" xfId="51419"/>
    <cellStyle name="40% - Акцент6 2 2 6 3 4 2" xfId="51420"/>
    <cellStyle name="40% - Акцент6 2 2 6 3 5" xfId="51421"/>
    <cellStyle name="40% - Акцент6 2 2 6 3 6" xfId="51422"/>
    <cellStyle name="40% - Акцент6 2 2 6 3 7" xfId="51423"/>
    <cellStyle name="40% - Акцент6 2 2 6 3 8" xfId="51424"/>
    <cellStyle name="40% - Акцент6 2 2 6 3 9" xfId="51425"/>
    <cellStyle name="40% - Акцент6 2 2 6 4" xfId="51426"/>
    <cellStyle name="40% - Акцент6 2 2 6 4 2" xfId="51427"/>
    <cellStyle name="40% - Акцент6 2 2 6 4 2 2" xfId="51428"/>
    <cellStyle name="40% - Акцент6 2 2 6 4 2 2 2" xfId="51429"/>
    <cellStyle name="40% - Акцент6 2 2 6 4 2 3" xfId="51430"/>
    <cellStyle name="40% - Акцент6 2 2 6 4 2 4" xfId="51431"/>
    <cellStyle name="40% - Акцент6 2 2 6 4 2 5" xfId="51432"/>
    <cellStyle name="40% - Акцент6 2 2 6 4 2 6" xfId="51433"/>
    <cellStyle name="40% - Акцент6 2 2 6 4 2 7" xfId="51434"/>
    <cellStyle name="40% - Акцент6 2 2 6 4 3" xfId="51435"/>
    <cellStyle name="40% - Акцент6 2 2 6 4 3 2" xfId="51436"/>
    <cellStyle name="40% - Акцент6 2 2 6 4 4" xfId="51437"/>
    <cellStyle name="40% - Акцент6 2 2 6 4 5" xfId="51438"/>
    <cellStyle name="40% - Акцент6 2 2 6 4 6" xfId="51439"/>
    <cellStyle name="40% - Акцент6 2 2 6 4 7" xfId="51440"/>
    <cellStyle name="40% - Акцент6 2 2 6 4 8" xfId="51441"/>
    <cellStyle name="40% - Акцент6 2 2 6 4 9" xfId="51442"/>
    <cellStyle name="40% - Акцент6 2 2 6 5" xfId="51443"/>
    <cellStyle name="40% - Акцент6 2 2 6 5 2" xfId="51444"/>
    <cellStyle name="40% - Акцент6 2 2 6 5 2 2" xfId="51445"/>
    <cellStyle name="40% - Акцент6 2 2 6 5 2 2 2" xfId="51446"/>
    <cellStyle name="40% - Акцент6 2 2 6 5 2 3" xfId="51447"/>
    <cellStyle name="40% - Акцент6 2 2 6 5 2 4" xfId="51448"/>
    <cellStyle name="40% - Акцент6 2 2 6 5 2 5" xfId="51449"/>
    <cellStyle name="40% - Акцент6 2 2 6 5 2 6" xfId="51450"/>
    <cellStyle name="40% - Акцент6 2 2 6 5 2 7" xfId="51451"/>
    <cellStyle name="40% - Акцент6 2 2 6 5 3" xfId="51452"/>
    <cellStyle name="40% - Акцент6 2 2 6 5 3 2" xfId="51453"/>
    <cellStyle name="40% - Акцент6 2 2 6 5 4" xfId="51454"/>
    <cellStyle name="40% - Акцент6 2 2 6 5 5" xfId="51455"/>
    <cellStyle name="40% - Акцент6 2 2 6 5 6" xfId="51456"/>
    <cellStyle name="40% - Акцент6 2 2 6 5 7" xfId="51457"/>
    <cellStyle name="40% - Акцент6 2 2 6 5 8" xfId="51458"/>
    <cellStyle name="40% - Акцент6 2 2 6 5 9" xfId="51459"/>
    <cellStyle name="40% - Акцент6 2 2 6 6" xfId="51460"/>
    <cellStyle name="40% - Акцент6 2 2 6 6 2" xfId="51461"/>
    <cellStyle name="40% - Акцент6 2 2 6 6 2 2" xfId="51462"/>
    <cellStyle name="40% - Акцент6 2 2 6 6 3" xfId="51463"/>
    <cellStyle name="40% - Акцент6 2 2 6 6 4" xfId="51464"/>
    <cellStyle name="40% - Акцент6 2 2 6 6 5" xfId="51465"/>
    <cellStyle name="40% - Акцент6 2 2 6 6 6" xfId="51466"/>
    <cellStyle name="40% - Акцент6 2 2 6 6 7" xfId="51467"/>
    <cellStyle name="40% - Акцент6 2 2 6 7" xfId="51468"/>
    <cellStyle name="40% - Акцент6 2 2 6 7 2" xfId="51469"/>
    <cellStyle name="40% - Акцент6 2 2 6 8" xfId="51470"/>
    <cellStyle name="40% - Акцент6 2 2 6 9" xfId="51471"/>
    <cellStyle name="40% - Акцент6 2 2 7" xfId="51472"/>
    <cellStyle name="40% - Акцент6 2 2 7 10" xfId="51473"/>
    <cellStyle name="40% - Акцент6 2 2 7 11" xfId="51474"/>
    <cellStyle name="40% - Акцент6 2 2 7 12" xfId="51475"/>
    <cellStyle name="40% - Акцент6 2 2 7 13" xfId="51476"/>
    <cellStyle name="40% - Акцент6 2 2 7 2" xfId="51477"/>
    <cellStyle name="40% - Акцент6 2 2 7 2 10" xfId="51478"/>
    <cellStyle name="40% - Акцент6 2 2 7 2 2" xfId="51479"/>
    <cellStyle name="40% - Акцент6 2 2 7 2 2 2" xfId="51480"/>
    <cellStyle name="40% - Акцент6 2 2 7 2 2 2 2" xfId="51481"/>
    <cellStyle name="40% - Акцент6 2 2 7 2 2 2 2 2" xfId="51482"/>
    <cellStyle name="40% - Акцент6 2 2 7 2 2 2 3" xfId="51483"/>
    <cellStyle name="40% - Акцент6 2 2 7 2 2 2 4" xfId="51484"/>
    <cellStyle name="40% - Акцент6 2 2 7 2 2 2 5" xfId="51485"/>
    <cellStyle name="40% - Акцент6 2 2 7 2 2 2 6" xfId="51486"/>
    <cellStyle name="40% - Акцент6 2 2 7 2 2 2 7" xfId="51487"/>
    <cellStyle name="40% - Акцент6 2 2 7 2 2 3" xfId="51488"/>
    <cellStyle name="40% - Акцент6 2 2 7 2 2 3 2" xfId="51489"/>
    <cellStyle name="40% - Акцент6 2 2 7 2 2 4" xfId="51490"/>
    <cellStyle name="40% - Акцент6 2 2 7 2 2 5" xfId="51491"/>
    <cellStyle name="40% - Акцент6 2 2 7 2 2 6" xfId="51492"/>
    <cellStyle name="40% - Акцент6 2 2 7 2 2 7" xfId="51493"/>
    <cellStyle name="40% - Акцент6 2 2 7 2 2 8" xfId="51494"/>
    <cellStyle name="40% - Акцент6 2 2 7 2 2 9" xfId="51495"/>
    <cellStyle name="40% - Акцент6 2 2 7 2 3" xfId="51496"/>
    <cellStyle name="40% - Акцент6 2 2 7 2 3 2" xfId="51497"/>
    <cellStyle name="40% - Акцент6 2 2 7 2 3 2 2" xfId="51498"/>
    <cellStyle name="40% - Акцент6 2 2 7 2 3 3" xfId="51499"/>
    <cellStyle name="40% - Акцент6 2 2 7 2 3 4" xfId="51500"/>
    <cellStyle name="40% - Акцент6 2 2 7 2 3 5" xfId="51501"/>
    <cellStyle name="40% - Акцент6 2 2 7 2 3 6" xfId="51502"/>
    <cellStyle name="40% - Акцент6 2 2 7 2 3 7" xfId="51503"/>
    <cellStyle name="40% - Акцент6 2 2 7 2 4" xfId="51504"/>
    <cellStyle name="40% - Акцент6 2 2 7 2 4 2" xfId="51505"/>
    <cellStyle name="40% - Акцент6 2 2 7 2 5" xfId="51506"/>
    <cellStyle name="40% - Акцент6 2 2 7 2 6" xfId="51507"/>
    <cellStyle name="40% - Акцент6 2 2 7 2 7" xfId="51508"/>
    <cellStyle name="40% - Акцент6 2 2 7 2 8" xfId="51509"/>
    <cellStyle name="40% - Акцент6 2 2 7 2 9" xfId="51510"/>
    <cellStyle name="40% - Акцент6 2 2 7 3" xfId="51511"/>
    <cellStyle name="40% - Акцент6 2 2 7 3 10" xfId="51512"/>
    <cellStyle name="40% - Акцент6 2 2 7 3 2" xfId="51513"/>
    <cellStyle name="40% - Акцент6 2 2 7 3 2 2" xfId="51514"/>
    <cellStyle name="40% - Акцент6 2 2 7 3 2 2 2" xfId="51515"/>
    <cellStyle name="40% - Акцент6 2 2 7 3 2 2 2 2" xfId="51516"/>
    <cellStyle name="40% - Акцент6 2 2 7 3 2 2 3" xfId="51517"/>
    <cellStyle name="40% - Акцент6 2 2 7 3 2 2 4" xfId="51518"/>
    <cellStyle name="40% - Акцент6 2 2 7 3 2 2 5" xfId="51519"/>
    <cellStyle name="40% - Акцент6 2 2 7 3 2 2 6" xfId="51520"/>
    <cellStyle name="40% - Акцент6 2 2 7 3 2 2 7" xfId="51521"/>
    <cellStyle name="40% - Акцент6 2 2 7 3 2 3" xfId="51522"/>
    <cellStyle name="40% - Акцент6 2 2 7 3 2 3 2" xfId="51523"/>
    <cellStyle name="40% - Акцент6 2 2 7 3 2 4" xfId="51524"/>
    <cellStyle name="40% - Акцент6 2 2 7 3 2 5" xfId="51525"/>
    <cellStyle name="40% - Акцент6 2 2 7 3 2 6" xfId="51526"/>
    <cellStyle name="40% - Акцент6 2 2 7 3 2 7" xfId="51527"/>
    <cellStyle name="40% - Акцент6 2 2 7 3 2 8" xfId="51528"/>
    <cellStyle name="40% - Акцент6 2 2 7 3 2 9" xfId="51529"/>
    <cellStyle name="40% - Акцент6 2 2 7 3 3" xfId="51530"/>
    <cellStyle name="40% - Акцент6 2 2 7 3 3 2" xfId="51531"/>
    <cellStyle name="40% - Акцент6 2 2 7 3 3 2 2" xfId="51532"/>
    <cellStyle name="40% - Акцент6 2 2 7 3 3 3" xfId="51533"/>
    <cellStyle name="40% - Акцент6 2 2 7 3 3 4" xfId="51534"/>
    <cellStyle name="40% - Акцент6 2 2 7 3 3 5" xfId="51535"/>
    <cellStyle name="40% - Акцент6 2 2 7 3 3 6" xfId="51536"/>
    <cellStyle name="40% - Акцент6 2 2 7 3 3 7" xfId="51537"/>
    <cellStyle name="40% - Акцент6 2 2 7 3 4" xfId="51538"/>
    <cellStyle name="40% - Акцент6 2 2 7 3 4 2" xfId="51539"/>
    <cellStyle name="40% - Акцент6 2 2 7 3 5" xfId="51540"/>
    <cellStyle name="40% - Акцент6 2 2 7 3 6" xfId="51541"/>
    <cellStyle name="40% - Акцент6 2 2 7 3 7" xfId="51542"/>
    <cellStyle name="40% - Акцент6 2 2 7 3 8" xfId="51543"/>
    <cellStyle name="40% - Акцент6 2 2 7 3 9" xfId="51544"/>
    <cellStyle name="40% - Акцент6 2 2 7 4" xfId="51545"/>
    <cellStyle name="40% - Акцент6 2 2 7 4 2" xfId="51546"/>
    <cellStyle name="40% - Акцент6 2 2 7 4 2 2" xfId="51547"/>
    <cellStyle name="40% - Акцент6 2 2 7 4 2 2 2" xfId="51548"/>
    <cellStyle name="40% - Акцент6 2 2 7 4 2 3" xfId="51549"/>
    <cellStyle name="40% - Акцент6 2 2 7 4 2 4" xfId="51550"/>
    <cellStyle name="40% - Акцент6 2 2 7 4 2 5" xfId="51551"/>
    <cellStyle name="40% - Акцент6 2 2 7 4 2 6" xfId="51552"/>
    <cellStyle name="40% - Акцент6 2 2 7 4 2 7" xfId="51553"/>
    <cellStyle name="40% - Акцент6 2 2 7 4 3" xfId="51554"/>
    <cellStyle name="40% - Акцент6 2 2 7 4 3 2" xfId="51555"/>
    <cellStyle name="40% - Акцент6 2 2 7 4 4" xfId="51556"/>
    <cellStyle name="40% - Акцент6 2 2 7 4 5" xfId="51557"/>
    <cellStyle name="40% - Акцент6 2 2 7 4 6" xfId="51558"/>
    <cellStyle name="40% - Акцент6 2 2 7 4 7" xfId="51559"/>
    <cellStyle name="40% - Акцент6 2 2 7 4 8" xfId="51560"/>
    <cellStyle name="40% - Акцент6 2 2 7 4 9" xfId="51561"/>
    <cellStyle name="40% - Акцент6 2 2 7 5" xfId="51562"/>
    <cellStyle name="40% - Акцент6 2 2 7 5 2" xfId="51563"/>
    <cellStyle name="40% - Акцент6 2 2 7 5 2 2" xfId="51564"/>
    <cellStyle name="40% - Акцент6 2 2 7 5 2 2 2" xfId="51565"/>
    <cellStyle name="40% - Акцент6 2 2 7 5 2 3" xfId="51566"/>
    <cellStyle name="40% - Акцент6 2 2 7 5 2 4" xfId="51567"/>
    <cellStyle name="40% - Акцент6 2 2 7 5 2 5" xfId="51568"/>
    <cellStyle name="40% - Акцент6 2 2 7 5 2 6" xfId="51569"/>
    <cellStyle name="40% - Акцент6 2 2 7 5 2 7" xfId="51570"/>
    <cellStyle name="40% - Акцент6 2 2 7 5 3" xfId="51571"/>
    <cellStyle name="40% - Акцент6 2 2 7 5 3 2" xfId="51572"/>
    <cellStyle name="40% - Акцент6 2 2 7 5 4" xfId="51573"/>
    <cellStyle name="40% - Акцент6 2 2 7 5 5" xfId="51574"/>
    <cellStyle name="40% - Акцент6 2 2 7 5 6" xfId="51575"/>
    <cellStyle name="40% - Акцент6 2 2 7 5 7" xfId="51576"/>
    <cellStyle name="40% - Акцент6 2 2 7 5 8" xfId="51577"/>
    <cellStyle name="40% - Акцент6 2 2 7 5 9" xfId="51578"/>
    <cellStyle name="40% - Акцент6 2 2 7 6" xfId="51579"/>
    <cellStyle name="40% - Акцент6 2 2 7 6 2" xfId="51580"/>
    <cellStyle name="40% - Акцент6 2 2 7 6 2 2" xfId="51581"/>
    <cellStyle name="40% - Акцент6 2 2 7 6 3" xfId="51582"/>
    <cellStyle name="40% - Акцент6 2 2 7 6 4" xfId="51583"/>
    <cellStyle name="40% - Акцент6 2 2 7 6 5" xfId="51584"/>
    <cellStyle name="40% - Акцент6 2 2 7 6 6" xfId="51585"/>
    <cellStyle name="40% - Акцент6 2 2 7 6 7" xfId="51586"/>
    <cellStyle name="40% - Акцент6 2 2 7 7" xfId="51587"/>
    <cellStyle name="40% - Акцент6 2 2 7 7 2" xfId="51588"/>
    <cellStyle name="40% - Акцент6 2 2 7 8" xfId="51589"/>
    <cellStyle name="40% - Акцент6 2 2 7 9" xfId="51590"/>
    <cellStyle name="40% - Акцент6 2 2 8" xfId="51591"/>
    <cellStyle name="40% - Акцент6 2 2 8 10" xfId="51592"/>
    <cellStyle name="40% - Акцент6 2 2 8 2" xfId="51593"/>
    <cellStyle name="40% - Акцент6 2 2 8 2 2" xfId="51594"/>
    <cellStyle name="40% - Акцент6 2 2 8 2 2 2" xfId="51595"/>
    <cellStyle name="40% - Акцент6 2 2 8 2 2 2 2" xfId="51596"/>
    <cellStyle name="40% - Акцент6 2 2 8 2 2 3" xfId="51597"/>
    <cellStyle name="40% - Акцент6 2 2 8 2 2 4" xfId="51598"/>
    <cellStyle name="40% - Акцент6 2 2 8 2 2 5" xfId="51599"/>
    <cellStyle name="40% - Акцент6 2 2 8 2 2 6" xfId="51600"/>
    <cellStyle name="40% - Акцент6 2 2 8 2 2 7" xfId="51601"/>
    <cellStyle name="40% - Акцент6 2 2 8 2 3" xfId="51602"/>
    <cellStyle name="40% - Акцент6 2 2 8 2 3 2" xfId="51603"/>
    <cellStyle name="40% - Акцент6 2 2 8 2 4" xfId="51604"/>
    <cellStyle name="40% - Акцент6 2 2 8 2 5" xfId="51605"/>
    <cellStyle name="40% - Акцент6 2 2 8 2 6" xfId="51606"/>
    <cellStyle name="40% - Акцент6 2 2 8 2 7" xfId="51607"/>
    <cellStyle name="40% - Акцент6 2 2 8 2 8" xfId="51608"/>
    <cellStyle name="40% - Акцент6 2 2 8 2 9" xfId="51609"/>
    <cellStyle name="40% - Акцент6 2 2 8 3" xfId="51610"/>
    <cellStyle name="40% - Акцент6 2 2 8 3 2" xfId="51611"/>
    <cellStyle name="40% - Акцент6 2 2 8 3 2 2" xfId="51612"/>
    <cellStyle name="40% - Акцент6 2 2 8 3 3" xfId="51613"/>
    <cellStyle name="40% - Акцент6 2 2 8 3 4" xfId="51614"/>
    <cellStyle name="40% - Акцент6 2 2 8 3 5" xfId="51615"/>
    <cellStyle name="40% - Акцент6 2 2 8 3 6" xfId="51616"/>
    <cellStyle name="40% - Акцент6 2 2 8 3 7" xfId="51617"/>
    <cellStyle name="40% - Акцент6 2 2 8 4" xfId="51618"/>
    <cellStyle name="40% - Акцент6 2 2 8 4 2" xfId="51619"/>
    <cellStyle name="40% - Акцент6 2 2 8 5" xfId="51620"/>
    <cellStyle name="40% - Акцент6 2 2 8 6" xfId="51621"/>
    <cellStyle name="40% - Акцент6 2 2 8 7" xfId="51622"/>
    <cellStyle name="40% - Акцент6 2 2 8 8" xfId="51623"/>
    <cellStyle name="40% - Акцент6 2 2 8 9" xfId="51624"/>
    <cellStyle name="40% - Акцент6 2 2 9" xfId="51625"/>
    <cellStyle name="40% - Акцент6 2 2 9 10" xfId="51626"/>
    <cellStyle name="40% - Акцент6 2 2 9 2" xfId="51627"/>
    <cellStyle name="40% - Акцент6 2 2 9 2 2" xfId="51628"/>
    <cellStyle name="40% - Акцент6 2 2 9 2 2 2" xfId="51629"/>
    <cellStyle name="40% - Акцент6 2 2 9 2 2 2 2" xfId="51630"/>
    <cellStyle name="40% - Акцент6 2 2 9 2 2 3" xfId="51631"/>
    <cellStyle name="40% - Акцент6 2 2 9 2 2 4" xfId="51632"/>
    <cellStyle name="40% - Акцент6 2 2 9 2 2 5" xfId="51633"/>
    <cellStyle name="40% - Акцент6 2 2 9 2 2 6" xfId="51634"/>
    <cellStyle name="40% - Акцент6 2 2 9 2 2 7" xfId="51635"/>
    <cellStyle name="40% - Акцент6 2 2 9 2 3" xfId="51636"/>
    <cellStyle name="40% - Акцент6 2 2 9 2 3 2" xfId="51637"/>
    <cellStyle name="40% - Акцент6 2 2 9 2 4" xfId="51638"/>
    <cellStyle name="40% - Акцент6 2 2 9 2 5" xfId="51639"/>
    <cellStyle name="40% - Акцент6 2 2 9 2 6" xfId="51640"/>
    <cellStyle name="40% - Акцент6 2 2 9 2 7" xfId="51641"/>
    <cellStyle name="40% - Акцент6 2 2 9 2 8" xfId="51642"/>
    <cellStyle name="40% - Акцент6 2 2 9 2 9" xfId="51643"/>
    <cellStyle name="40% - Акцент6 2 2 9 3" xfId="51644"/>
    <cellStyle name="40% - Акцент6 2 2 9 3 2" xfId="51645"/>
    <cellStyle name="40% - Акцент6 2 2 9 3 2 2" xfId="51646"/>
    <cellStyle name="40% - Акцент6 2 2 9 3 3" xfId="51647"/>
    <cellStyle name="40% - Акцент6 2 2 9 3 4" xfId="51648"/>
    <cellStyle name="40% - Акцент6 2 2 9 3 5" xfId="51649"/>
    <cellStyle name="40% - Акцент6 2 2 9 3 6" xfId="51650"/>
    <cellStyle name="40% - Акцент6 2 2 9 3 7" xfId="51651"/>
    <cellStyle name="40% - Акцент6 2 2 9 4" xfId="51652"/>
    <cellStyle name="40% - Акцент6 2 2 9 4 2" xfId="51653"/>
    <cellStyle name="40% - Акцент6 2 2 9 5" xfId="51654"/>
    <cellStyle name="40% - Акцент6 2 2 9 6" xfId="51655"/>
    <cellStyle name="40% - Акцент6 2 2 9 7" xfId="51656"/>
    <cellStyle name="40% - Акцент6 2 2 9 8" xfId="51657"/>
    <cellStyle name="40% - Акцент6 2 2 9 9" xfId="51658"/>
    <cellStyle name="40% - Акцент6 2 20" xfId="51659"/>
    <cellStyle name="40% - Акцент6 2 21" xfId="51660"/>
    <cellStyle name="40% - Акцент6 2 22" xfId="51661"/>
    <cellStyle name="40% - Акцент6 2 23" xfId="51662"/>
    <cellStyle name="40% - Акцент6 2 3" xfId="51663"/>
    <cellStyle name="40% - Акцент6 2 3 10" xfId="51664"/>
    <cellStyle name="40% - Акцент6 2 3 10 2" xfId="51665"/>
    <cellStyle name="40% - Акцент6 2 3 10 2 2" xfId="51666"/>
    <cellStyle name="40% - Акцент6 2 3 10 2 2 2" xfId="51667"/>
    <cellStyle name="40% - Акцент6 2 3 10 2 3" xfId="51668"/>
    <cellStyle name="40% - Акцент6 2 3 10 2 4" xfId="51669"/>
    <cellStyle name="40% - Акцент6 2 3 10 2 5" xfId="51670"/>
    <cellStyle name="40% - Акцент6 2 3 10 2 6" xfId="51671"/>
    <cellStyle name="40% - Акцент6 2 3 10 2 7" xfId="51672"/>
    <cellStyle name="40% - Акцент6 2 3 10 3" xfId="51673"/>
    <cellStyle name="40% - Акцент6 2 3 10 3 2" xfId="51674"/>
    <cellStyle name="40% - Акцент6 2 3 10 4" xfId="51675"/>
    <cellStyle name="40% - Акцент6 2 3 10 5" xfId="51676"/>
    <cellStyle name="40% - Акцент6 2 3 10 6" xfId="51677"/>
    <cellStyle name="40% - Акцент6 2 3 10 7" xfId="51678"/>
    <cellStyle name="40% - Акцент6 2 3 10 8" xfId="51679"/>
    <cellStyle name="40% - Акцент6 2 3 10 9" xfId="51680"/>
    <cellStyle name="40% - Акцент6 2 3 11" xfId="51681"/>
    <cellStyle name="40% - Акцент6 2 3 11 2" xfId="51682"/>
    <cellStyle name="40% - Акцент6 2 3 11 2 2" xfId="51683"/>
    <cellStyle name="40% - Акцент6 2 3 11 2 3" xfId="51684"/>
    <cellStyle name="40% - Акцент6 2 3 11 3" xfId="51685"/>
    <cellStyle name="40% - Акцент6 2 3 11 4" xfId="51686"/>
    <cellStyle name="40% - Акцент6 2 3 11 5" xfId="51687"/>
    <cellStyle name="40% - Акцент6 2 3 11 6" xfId="51688"/>
    <cellStyle name="40% - Акцент6 2 3 11 7" xfId="51689"/>
    <cellStyle name="40% - Акцент6 2 3 12" xfId="51690"/>
    <cellStyle name="40% - Акцент6 2 3 12 2" xfId="51691"/>
    <cellStyle name="40% - Акцент6 2 3 12 2 2" xfId="51692"/>
    <cellStyle name="40% - Акцент6 2 3 12 2 3" xfId="51693"/>
    <cellStyle name="40% - Акцент6 2 3 12 3" xfId="51694"/>
    <cellStyle name="40% - Акцент6 2 3 12 4" xfId="51695"/>
    <cellStyle name="40% - Акцент6 2 3 12 5" xfId="51696"/>
    <cellStyle name="40% - Акцент6 2 3 12 6" xfId="51697"/>
    <cellStyle name="40% - Акцент6 2 3 12 7" xfId="51698"/>
    <cellStyle name="40% - Акцент6 2 3 13" xfId="51699"/>
    <cellStyle name="40% - Акцент6 2 3 13 2" xfId="51700"/>
    <cellStyle name="40% - Акцент6 2 3 13 3" xfId="51701"/>
    <cellStyle name="40% - Акцент6 2 3 14" xfId="51702"/>
    <cellStyle name="40% - Акцент6 2 3 15" xfId="51703"/>
    <cellStyle name="40% - Акцент6 2 3 16" xfId="51704"/>
    <cellStyle name="40% - Акцент6 2 3 17" xfId="51705"/>
    <cellStyle name="40% - Акцент6 2 3 18" xfId="51706"/>
    <cellStyle name="40% - Акцент6 2 3 19" xfId="51707"/>
    <cellStyle name="40% - Акцент6 2 3 2" xfId="51708"/>
    <cellStyle name="40% - Акцент6 2 3 2 10" xfId="51709"/>
    <cellStyle name="40% - Акцент6 2 3 2 11" xfId="51710"/>
    <cellStyle name="40% - Акцент6 2 3 2 12" xfId="51711"/>
    <cellStyle name="40% - Акцент6 2 3 2 13" xfId="51712"/>
    <cellStyle name="40% - Акцент6 2 3 2 14" xfId="51713"/>
    <cellStyle name="40% - Акцент6 2 3 2 15" xfId="51714"/>
    <cellStyle name="40% - Акцент6 2 3 2 2" xfId="51715"/>
    <cellStyle name="40% - Акцент6 2 3 2 2 10" xfId="51716"/>
    <cellStyle name="40% - Акцент6 2 3 2 2 2" xfId="51717"/>
    <cellStyle name="40% - Акцент6 2 3 2 2 2 2" xfId="51718"/>
    <cellStyle name="40% - Акцент6 2 3 2 2 2 2 2" xfId="51719"/>
    <cellStyle name="40% - Акцент6 2 3 2 2 2 2 2 2" xfId="51720"/>
    <cellStyle name="40% - Акцент6 2 3 2 2 2 2 3" xfId="51721"/>
    <cellStyle name="40% - Акцент6 2 3 2 2 2 2 4" xfId="51722"/>
    <cellStyle name="40% - Акцент6 2 3 2 2 2 2 5" xfId="51723"/>
    <cellStyle name="40% - Акцент6 2 3 2 2 2 2 6" xfId="51724"/>
    <cellStyle name="40% - Акцент6 2 3 2 2 2 2 7" xfId="51725"/>
    <cellStyle name="40% - Акцент6 2 3 2 2 2 3" xfId="51726"/>
    <cellStyle name="40% - Акцент6 2 3 2 2 2 3 2" xfId="51727"/>
    <cellStyle name="40% - Акцент6 2 3 2 2 2 4" xfId="51728"/>
    <cellStyle name="40% - Акцент6 2 3 2 2 2 5" xfId="51729"/>
    <cellStyle name="40% - Акцент6 2 3 2 2 2 6" xfId="51730"/>
    <cellStyle name="40% - Акцент6 2 3 2 2 2 7" xfId="51731"/>
    <cellStyle name="40% - Акцент6 2 3 2 2 2 8" xfId="51732"/>
    <cellStyle name="40% - Акцент6 2 3 2 2 2 9" xfId="51733"/>
    <cellStyle name="40% - Акцент6 2 3 2 2 3" xfId="51734"/>
    <cellStyle name="40% - Акцент6 2 3 2 2 3 2" xfId="51735"/>
    <cellStyle name="40% - Акцент6 2 3 2 2 3 2 2" xfId="51736"/>
    <cellStyle name="40% - Акцент6 2 3 2 2 3 3" xfId="51737"/>
    <cellStyle name="40% - Акцент6 2 3 2 2 3 4" xfId="51738"/>
    <cellStyle name="40% - Акцент6 2 3 2 2 3 5" xfId="51739"/>
    <cellStyle name="40% - Акцент6 2 3 2 2 3 6" xfId="51740"/>
    <cellStyle name="40% - Акцент6 2 3 2 2 3 7" xfId="51741"/>
    <cellStyle name="40% - Акцент6 2 3 2 2 4" xfId="51742"/>
    <cellStyle name="40% - Акцент6 2 3 2 2 4 2" xfId="51743"/>
    <cellStyle name="40% - Акцент6 2 3 2 2 5" xfId="51744"/>
    <cellStyle name="40% - Акцент6 2 3 2 2 6" xfId="51745"/>
    <cellStyle name="40% - Акцент6 2 3 2 2 7" xfId="51746"/>
    <cellStyle name="40% - Акцент6 2 3 2 2 8" xfId="51747"/>
    <cellStyle name="40% - Акцент6 2 3 2 2 9" xfId="51748"/>
    <cellStyle name="40% - Акцент6 2 3 2 3" xfId="51749"/>
    <cellStyle name="40% - Акцент6 2 3 2 3 10" xfId="51750"/>
    <cellStyle name="40% - Акцент6 2 3 2 3 2" xfId="51751"/>
    <cellStyle name="40% - Акцент6 2 3 2 3 2 2" xfId="51752"/>
    <cellStyle name="40% - Акцент6 2 3 2 3 2 2 2" xfId="51753"/>
    <cellStyle name="40% - Акцент6 2 3 2 3 2 2 2 2" xfId="51754"/>
    <cellStyle name="40% - Акцент6 2 3 2 3 2 2 3" xfId="51755"/>
    <cellStyle name="40% - Акцент6 2 3 2 3 2 2 4" xfId="51756"/>
    <cellStyle name="40% - Акцент6 2 3 2 3 2 2 5" xfId="51757"/>
    <cellStyle name="40% - Акцент6 2 3 2 3 2 2 6" xfId="51758"/>
    <cellStyle name="40% - Акцент6 2 3 2 3 2 2 7" xfId="51759"/>
    <cellStyle name="40% - Акцент6 2 3 2 3 2 3" xfId="51760"/>
    <cellStyle name="40% - Акцент6 2 3 2 3 2 3 2" xfId="51761"/>
    <cellStyle name="40% - Акцент6 2 3 2 3 2 4" xfId="51762"/>
    <cellStyle name="40% - Акцент6 2 3 2 3 2 5" xfId="51763"/>
    <cellStyle name="40% - Акцент6 2 3 2 3 2 6" xfId="51764"/>
    <cellStyle name="40% - Акцент6 2 3 2 3 2 7" xfId="51765"/>
    <cellStyle name="40% - Акцент6 2 3 2 3 2 8" xfId="51766"/>
    <cellStyle name="40% - Акцент6 2 3 2 3 2 9" xfId="51767"/>
    <cellStyle name="40% - Акцент6 2 3 2 3 3" xfId="51768"/>
    <cellStyle name="40% - Акцент6 2 3 2 3 3 2" xfId="51769"/>
    <cellStyle name="40% - Акцент6 2 3 2 3 3 2 2" xfId="51770"/>
    <cellStyle name="40% - Акцент6 2 3 2 3 3 3" xfId="51771"/>
    <cellStyle name="40% - Акцент6 2 3 2 3 3 4" xfId="51772"/>
    <cellStyle name="40% - Акцент6 2 3 2 3 3 5" xfId="51773"/>
    <cellStyle name="40% - Акцент6 2 3 2 3 3 6" xfId="51774"/>
    <cellStyle name="40% - Акцент6 2 3 2 3 3 7" xfId="51775"/>
    <cellStyle name="40% - Акцент6 2 3 2 3 4" xfId="51776"/>
    <cellStyle name="40% - Акцент6 2 3 2 3 4 2" xfId="51777"/>
    <cellStyle name="40% - Акцент6 2 3 2 3 5" xfId="51778"/>
    <cellStyle name="40% - Акцент6 2 3 2 3 6" xfId="51779"/>
    <cellStyle name="40% - Акцент6 2 3 2 3 7" xfId="51780"/>
    <cellStyle name="40% - Акцент6 2 3 2 3 8" xfId="51781"/>
    <cellStyle name="40% - Акцент6 2 3 2 3 9" xfId="51782"/>
    <cellStyle name="40% - Акцент6 2 3 2 4" xfId="51783"/>
    <cellStyle name="40% - Акцент6 2 3 2 4 10" xfId="51784"/>
    <cellStyle name="40% - Акцент6 2 3 2 4 2" xfId="51785"/>
    <cellStyle name="40% - Акцент6 2 3 2 4 2 2" xfId="51786"/>
    <cellStyle name="40% - Акцент6 2 3 2 4 2 2 2" xfId="51787"/>
    <cellStyle name="40% - Акцент6 2 3 2 4 2 2 2 2" xfId="51788"/>
    <cellStyle name="40% - Акцент6 2 3 2 4 2 2 3" xfId="51789"/>
    <cellStyle name="40% - Акцент6 2 3 2 4 2 2 4" xfId="51790"/>
    <cellStyle name="40% - Акцент6 2 3 2 4 2 2 5" xfId="51791"/>
    <cellStyle name="40% - Акцент6 2 3 2 4 2 2 6" xfId="51792"/>
    <cellStyle name="40% - Акцент6 2 3 2 4 2 2 7" xfId="51793"/>
    <cellStyle name="40% - Акцент6 2 3 2 4 2 3" xfId="51794"/>
    <cellStyle name="40% - Акцент6 2 3 2 4 2 3 2" xfId="51795"/>
    <cellStyle name="40% - Акцент6 2 3 2 4 2 4" xfId="51796"/>
    <cellStyle name="40% - Акцент6 2 3 2 4 2 5" xfId="51797"/>
    <cellStyle name="40% - Акцент6 2 3 2 4 2 6" xfId="51798"/>
    <cellStyle name="40% - Акцент6 2 3 2 4 2 7" xfId="51799"/>
    <cellStyle name="40% - Акцент6 2 3 2 4 2 8" xfId="51800"/>
    <cellStyle name="40% - Акцент6 2 3 2 4 2 9" xfId="51801"/>
    <cellStyle name="40% - Акцент6 2 3 2 4 3" xfId="51802"/>
    <cellStyle name="40% - Акцент6 2 3 2 4 3 2" xfId="51803"/>
    <cellStyle name="40% - Акцент6 2 3 2 4 3 2 2" xfId="51804"/>
    <cellStyle name="40% - Акцент6 2 3 2 4 3 3" xfId="51805"/>
    <cellStyle name="40% - Акцент6 2 3 2 4 3 4" xfId="51806"/>
    <cellStyle name="40% - Акцент6 2 3 2 4 3 5" xfId="51807"/>
    <cellStyle name="40% - Акцент6 2 3 2 4 3 6" xfId="51808"/>
    <cellStyle name="40% - Акцент6 2 3 2 4 3 7" xfId="51809"/>
    <cellStyle name="40% - Акцент6 2 3 2 4 4" xfId="51810"/>
    <cellStyle name="40% - Акцент6 2 3 2 4 4 2" xfId="51811"/>
    <cellStyle name="40% - Акцент6 2 3 2 4 5" xfId="51812"/>
    <cellStyle name="40% - Акцент6 2 3 2 4 6" xfId="51813"/>
    <cellStyle name="40% - Акцент6 2 3 2 4 7" xfId="51814"/>
    <cellStyle name="40% - Акцент6 2 3 2 4 8" xfId="51815"/>
    <cellStyle name="40% - Акцент6 2 3 2 4 9" xfId="51816"/>
    <cellStyle name="40% - Акцент6 2 3 2 5" xfId="51817"/>
    <cellStyle name="40% - Акцент6 2 3 2 5 2" xfId="51818"/>
    <cellStyle name="40% - Акцент6 2 3 2 5 2 2" xfId="51819"/>
    <cellStyle name="40% - Акцент6 2 3 2 5 2 2 2" xfId="51820"/>
    <cellStyle name="40% - Акцент6 2 3 2 5 2 3" xfId="51821"/>
    <cellStyle name="40% - Акцент6 2 3 2 5 2 4" xfId="51822"/>
    <cellStyle name="40% - Акцент6 2 3 2 5 2 5" xfId="51823"/>
    <cellStyle name="40% - Акцент6 2 3 2 5 2 6" xfId="51824"/>
    <cellStyle name="40% - Акцент6 2 3 2 5 2 7" xfId="51825"/>
    <cellStyle name="40% - Акцент6 2 3 2 5 3" xfId="51826"/>
    <cellStyle name="40% - Акцент6 2 3 2 5 3 2" xfId="51827"/>
    <cellStyle name="40% - Акцент6 2 3 2 5 4" xfId="51828"/>
    <cellStyle name="40% - Акцент6 2 3 2 5 5" xfId="51829"/>
    <cellStyle name="40% - Акцент6 2 3 2 5 6" xfId="51830"/>
    <cellStyle name="40% - Акцент6 2 3 2 5 7" xfId="51831"/>
    <cellStyle name="40% - Акцент6 2 3 2 5 8" xfId="51832"/>
    <cellStyle name="40% - Акцент6 2 3 2 5 9" xfId="51833"/>
    <cellStyle name="40% - Акцент6 2 3 2 6" xfId="51834"/>
    <cellStyle name="40% - Акцент6 2 3 2 6 2" xfId="51835"/>
    <cellStyle name="40% - Акцент6 2 3 2 6 2 2" xfId="51836"/>
    <cellStyle name="40% - Акцент6 2 3 2 6 2 2 2" xfId="51837"/>
    <cellStyle name="40% - Акцент6 2 3 2 6 2 3" xfId="51838"/>
    <cellStyle name="40% - Акцент6 2 3 2 6 2 4" xfId="51839"/>
    <cellStyle name="40% - Акцент6 2 3 2 6 2 5" xfId="51840"/>
    <cellStyle name="40% - Акцент6 2 3 2 6 2 6" xfId="51841"/>
    <cellStyle name="40% - Акцент6 2 3 2 6 2 7" xfId="51842"/>
    <cellStyle name="40% - Акцент6 2 3 2 6 3" xfId="51843"/>
    <cellStyle name="40% - Акцент6 2 3 2 6 3 2" xfId="51844"/>
    <cellStyle name="40% - Акцент6 2 3 2 6 4" xfId="51845"/>
    <cellStyle name="40% - Акцент6 2 3 2 6 5" xfId="51846"/>
    <cellStyle name="40% - Акцент6 2 3 2 6 6" xfId="51847"/>
    <cellStyle name="40% - Акцент6 2 3 2 6 7" xfId="51848"/>
    <cellStyle name="40% - Акцент6 2 3 2 6 8" xfId="51849"/>
    <cellStyle name="40% - Акцент6 2 3 2 6 9" xfId="51850"/>
    <cellStyle name="40% - Акцент6 2 3 2 7" xfId="51851"/>
    <cellStyle name="40% - Акцент6 2 3 2 7 2" xfId="51852"/>
    <cellStyle name="40% - Акцент6 2 3 2 7 2 2" xfId="51853"/>
    <cellStyle name="40% - Акцент6 2 3 2 7 2 3" xfId="51854"/>
    <cellStyle name="40% - Акцент6 2 3 2 7 3" xfId="51855"/>
    <cellStyle name="40% - Акцент6 2 3 2 7 4" xfId="51856"/>
    <cellStyle name="40% - Акцент6 2 3 2 7 5" xfId="51857"/>
    <cellStyle name="40% - Акцент6 2 3 2 7 6" xfId="51858"/>
    <cellStyle name="40% - Акцент6 2 3 2 7 7" xfId="51859"/>
    <cellStyle name="40% - Акцент6 2 3 2 8" xfId="51860"/>
    <cellStyle name="40% - Акцент6 2 3 2 8 2" xfId="51861"/>
    <cellStyle name="40% - Акцент6 2 3 2 8 2 2" xfId="51862"/>
    <cellStyle name="40% - Акцент6 2 3 2 8 2 3" xfId="51863"/>
    <cellStyle name="40% - Акцент6 2 3 2 8 3" xfId="51864"/>
    <cellStyle name="40% - Акцент6 2 3 2 8 4" xfId="51865"/>
    <cellStyle name="40% - Акцент6 2 3 2 8 5" xfId="51866"/>
    <cellStyle name="40% - Акцент6 2 3 2 8 6" xfId="51867"/>
    <cellStyle name="40% - Акцент6 2 3 2 8 7" xfId="51868"/>
    <cellStyle name="40% - Акцент6 2 3 2 9" xfId="51869"/>
    <cellStyle name="40% - Акцент6 2 3 2 9 2" xfId="51870"/>
    <cellStyle name="40% - Акцент6 2 3 2 9 3" xfId="51871"/>
    <cellStyle name="40% - Акцент6 2 3 3" xfId="51872"/>
    <cellStyle name="40% - Акцент6 2 3 3 10" xfId="51873"/>
    <cellStyle name="40% - Акцент6 2 3 3 11" xfId="51874"/>
    <cellStyle name="40% - Акцент6 2 3 3 12" xfId="51875"/>
    <cellStyle name="40% - Акцент6 2 3 3 13" xfId="51876"/>
    <cellStyle name="40% - Акцент6 2 3 3 2" xfId="51877"/>
    <cellStyle name="40% - Акцент6 2 3 3 2 10" xfId="51878"/>
    <cellStyle name="40% - Акцент6 2 3 3 2 2" xfId="51879"/>
    <cellStyle name="40% - Акцент6 2 3 3 2 2 2" xfId="51880"/>
    <cellStyle name="40% - Акцент6 2 3 3 2 2 2 2" xfId="51881"/>
    <cellStyle name="40% - Акцент6 2 3 3 2 2 2 2 2" xfId="51882"/>
    <cellStyle name="40% - Акцент6 2 3 3 2 2 2 3" xfId="51883"/>
    <cellStyle name="40% - Акцент6 2 3 3 2 2 2 4" xfId="51884"/>
    <cellStyle name="40% - Акцент6 2 3 3 2 2 2 5" xfId="51885"/>
    <cellStyle name="40% - Акцент6 2 3 3 2 2 2 6" xfId="51886"/>
    <cellStyle name="40% - Акцент6 2 3 3 2 2 2 7" xfId="51887"/>
    <cellStyle name="40% - Акцент6 2 3 3 2 2 3" xfId="51888"/>
    <cellStyle name="40% - Акцент6 2 3 3 2 2 3 2" xfId="51889"/>
    <cellStyle name="40% - Акцент6 2 3 3 2 2 4" xfId="51890"/>
    <cellStyle name="40% - Акцент6 2 3 3 2 2 5" xfId="51891"/>
    <cellStyle name="40% - Акцент6 2 3 3 2 2 6" xfId="51892"/>
    <cellStyle name="40% - Акцент6 2 3 3 2 2 7" xfId="51893"/>
    <cellStyle name="40% - Акцент6 2 3 3 2 2 8" xfId="51894"/>
    <cellStyle name="40% - Акцент6 2 3 3 2 2 9" xfId="51895"/>
    <cellStyle name="40% - Акцент6 2 3 3 2 3" xfId="51896"/>
    <cellStyle name="40% - Акцент6 2 3 3 2 3 2" xfId="51897"/>
    <cellStyle name="40% - Акцент6 2 3 3 2 3 2 2" xfId="51898"/>
    <cellStyle name="40% - Акцент6 2 3 3 2 3 3" xfId="51899"/>
    <cellStyle name="40% - Акцент6 2 3 3 2 3 4" xfId="51900"/>
    <cellStyle name="40% - Акцент6 2 3 3 2 3 5" xfId="51901"/>
    <cellStyle name="40% - Акцент6 2 3 3 2 3 6" xfId="51902"/>
    <cellStyle name="40% - Акцент6 2 3 3 2 3 7" xfId="51903"/>
    <cellStyle name="40% - Акцент6 2 3 3 2 4" xfId="51904"/>
    <cellStyle name="40% - Акцент6 2 3 3 2 4 2" xfId="51905"/>
    <cellStyle name="40% - Акцент6 2 3 3 2 5" xfId="51906"/>
    <cellStyle name="40% - Акцент6 2 3 3 2 6" xfId="51907"/>
    <cellStyle name="40% - Акцент6 2 3 3 2 7" xfId="51908"/>
    <cellStyle name="40% - Акцент6 2 3 3 2 8" xfId="51909"/>
    <cellStyle name="40% - Акцент6 2 3 3 2 9" xfId="51910"/>
    <cellStyle name="40% - Акцент6 2 3 3 3" xfId="51911"/>
    <cellStyle name="40% - Акцент6 2 3 3 3 10" xfId="51912"/>
    <cellStyle name="40% - Акцент6 2 3 3 3 2" xfId="51913"/>
    <cellStyle name="40% - Акцент6 2 3 3 3 2 2" xfId="51914"/>
    <cellStyle name="40% - Акцент6 2 3 3 3 2 2 2" xfId="51915"/>
    <cellStyle name="40% - Акцент6 2 3 3 3 2 2 2 2" xfId="51916"/>
    <cellStyle name="40% - Акцент6 2 3 3 3 2 2 3" xfId="51917"/>
    <cellStyle name="40% - Акцент6 2 3 3 3 2 2 4" xfId="51918"/>
    <cellStyle name="40% - Акцент6 2 3 3 3 2 2 5" xfId="51919"/>
    <cellStyle name="40% - Акцент6 2 3 3 3 2 2 6" xfId="51920"/>
    <cellStyle name="40% - Акцент6 2 3 3 3 2 2 7" xfId="51921"/>
    <cellStyle name="40% - Акцент6 2 3 3 3 2 3" xfId="51922"/>
    <cellStyle name="40% - Акцент6 2 3 3 3 2 3 2" xfId="51923"/>
    <cellStyle name="40% - Акцент6 2 3 3 3 2 4" xfId="51924"/>
    <cellStyle name="40% - Акцент6 2 3 3 3 2 5" xfId="51925"/>
    <cellStyle name="40% - Акцент6 2 3 3 3 2 6" xfId="51926"/>
    <cellStyle name="40% - Акцент6 2 3 3 3 2 7" xfId="51927"/>
    <cellStyle name="40% - Акцент6 2 3 3 3 2 8" xfId="51928"/>
    <cellStyle name="40% - Акцент6 2 3 3 3 2 9" xfId="51929"/>
    <cellStyle name="40% - Акцент6 2 3 3 3 3" xfId="51930"/>
    <cellStyle name="40% - Акцент6 2 3 3 3 3 2" xfId="51931"/>
    <cellStyle name="40% - Акцент6 2 3 3 3 3 2 2" xfId="51932"/>
    <cellStyle name="40% - Акцент6 2 3 3 3 3 3" xfId="51933"/>
    <cellStyle name="40% - Акцент6 2 3 3 3 3 4" xfId="51934"/>
    <cellStyle name="40% - Акцент6 2 3 3 3 3 5" xfId="51935"/>
    <cellStyle name="40% - Акцент6 2 3 3 3 3 6" xfId="51936"/>
    <cellStyle name="40% - Акцент6 2 3 3 3 3 7" xfId="51937"/>
    <cellStyle name="40% - Акцент6 2 3 3 3 4" xfId="51938"/>
    <cellStyle name="40% - Акцент6 2 3 3 3 4 2" xfId="51939"/>
    <cellStyle name="40% - Акцент6 2 3 3 3 5" xfId="51940"/>
    <cellStyle name="40% - Акцент6 2 3 3 3 6" xfId="51941"/>
    <cellStyle name="40% - Акцент6 2 3 3 3 7" xfId="51942"/>
    <cellStyle name="40% - Акцент6 2 3 3 3 8" xfId="51943"/>
    <cellStyle name="40% - Акцент6 2 3 3 3 9" xfId="51944"/>
    <cellStyle name="40% - Акцент6 2 3 3 4" xfId="51945"/>
    <cellStyle name="40% - Акцент6 2 3 3 4 2" xfId="51946"/>
    <cellStyle name="40% - Акцент6 2 3 3 4 2 2" xfId="51947"/>
    <cellStyle name="40% - Акцент6 2 3 3 4 2 2 2" xfId="51948"/>
    <cellStyle name="40% - Акцент6 2 3 3 4 2 3" xfId="51949"/>
    <cellStyle name="40% - Акцент6 2 3 3 4 2 4" xfId="51950"/>
    <cellStyle name="40% - Акцент6 2 3 3 4 2 5" xfId="51951"/>
    <cellStyle name="40% - Акцент6 2 3 3 4 2 6" xfId="51952"/>
    <cellStyle name="40% - Акцент6 2 3 3 4 2 7" xfId="51953"/>
    <cellStyle name="40% - Акцент6 2 3 3 4 3" xfId="51954"/>
    <cellStyle name="40% - Акцент6 2 3 3 4 3 2" xfId="51955"/>
    <cellStyle name="40% - Акцент6 2 3 3 4 4" xfId="51956"/>
    <cellStyle name="40% - Акцент6 2 3 3 4 5" xfId="51957"/>
    <cellStyle name="40% - Акцент6 2 3 3 4 6" xfId="51958"/>
    <cellStyle name="40% - Акцент6 2 3 3 4 7" xfId="51959"/>
    <cellStyle name="40% - Акцент6 2 3 3 4 8" xfId="51960"/>
    <cellStyle name="40% - Акцент6 2 3 3 4 9" xfId="51961"/>
    <cellStyle name="40% - Акцент6 2 3 3 5" xfId="51962"/>
    <cellStyle name="40% - Акцент6 2 3 3 5 2" xfId="51963"/>
    <cellStyle name="40% - Акцент6 2 3 3 5 2 2" xfId="51964"/>
    <cellStyle name="40% - Акцент6 2 3 3 5 2 2 2" xfId="51965"/>
    <cellStyle name="40% - Акцент6 2 3 3 5 2 3" xfId="51966"/>
    <cellStyle name="40% - Акцент6 2 3 3 5 2 4" xfId="51967"/>
    <cellStyle name="40% - Акцент6 2 3 3 5 2 5" xfId="51968"/>
    <cellStyle name="40% - Акцент6 2 3 3 5 2 6" xfId="51969"/>
    <cellStyle name="40% - Акцент6 2 3 3 5 2 7" xfId="51970"/>
    <cellStyle name="40% - Акцент6 2 3 3 5 3" xfId="51971"/>
    <cellStyle name="40% - Акцент6 2 3 3 5 3 2" xfId="51972"/>
    <cellStyle name="40% - Акцент6 2 3 3 5 4" xfId="51973"/>
    <cellStyle name="40% - Акцент6 2 3 3 5 5" xfId="51974"/>
    <cellStyle name="40% - Акцент6 2 3 3 5 6" xfId="51975"/>
    <cellStyle name="40% - Акцент6 2 3 3 5 7" xfId="51976"/>
    <cellStyle name="40% - Акцент6 2 3 3 5 8" xfId="51977"/>
    <cellStyle name="40% - Акцент6 2 3 3 5 9" xfId="51978"/>
    <cellStyle name="40% - Акцент6 2 3 3 6" xfId="51979"/>
    <cellStyle name="40% - Акцент6 2 3 3 6 2" xfId="51980"/>
    <cellStyle name="40% - Акцент6 2 3 3 6 2 2" xfId="51981"/>
    <cellStyle name="40% - Акцент6 2 3 3 6 2 3" xfId="51982"/>
    <cellStyle name="40% - Акцент6 2 3 3 6 3" xfId="51983"/>
    <cellStyle name="40% - Акцент6 2 3 3 6 4" xfId="51984"/>
    <cellStyle name="40% - Акцент6 2 3 3 6 5" xfId="51985"/>
    <cellStyle name="40% - Акцент6 2 3 3 6 6" xfId="51986"/>
    <cellStyle name="40% - Акцент6 2 3 3 6 7" xfId="51987"/>
    <cellStyle name="40% - Акцент6 2 3 3 7" xfId="51988"/>
    <cellStyle name="40% - Акцент6 2 3 3 7 2" xfId="51989"/>
    <cellStyle name="40% - Акцент6 2 3 3 7 3" xfId="51990"/>
    <cellStyle name="40% - Акцент6 2 3 3 8" xfId="51991"/>
    <cellStyle name="40% - Акцент6 2 3 3 9" xfId="51992"/>
    <cellStyle name="40% - Акцент6 2 3 4" xfId="51993"/>
    <cellStyle name="40% - Акцент6 2 3 4 10" xfId="51994"/>
    <cellStyle name="40% - Акцент6 2 3 4 11" xfId="51995"/>
    <cellStyle name="40% - Акцент6 2 3 4 12" xfId="51996"/>
    <cellStyle name="40% - Акцент6 2 3 4 13" xfId="51997"/>
    <cellStyle name="40% - Акцент6 2 3 4 2" xfId="51998"/>
    <cellStyle name="40% - Акцент6 2 3 4 2 10" xfId="51999"/>
    <cellStyle name="40% - Акцент6 2 3 4 2 2" xfId="52000"/>
    <cellStyle name="40% - Акцент6 2 3 4 2 2 2" xfId="52001"/>
    <cellStyle name="40% - Акцент6 2 3 4 2 2 2 2" xfId="52002"/>
    <cellStyle name="40% - Акцент6 2 3 4 2 2 2 2 2" xfId="52003"/>
    <cellStyle name="40% - Акцент6 2 3 4 2 2 2 3" xfId="52004"/>
    <cellStyle name="40% - Акцент6 2 3 4 2 2 2 4" xfId="52005"/>
    <cellStyle name="40% - Акцент6 2 3 4 2 2 2 5" xfId="52006"/>
    <cellStyle name="40% - Акцент6 2 3 4 2 2 2 6" xfId="52007"/>
    <cellStyle name="40% - Акцент6 2 3 4 2 2 2 7" xfId="52008"/>
    <cellStyle name="40% - Акцент6 2 3 4 2 2 3" xfId="52009"/>
    <cellStyle name="40% - Акцент6 2 3 4 2 2 3 2" xfId="52010"/>
    <cellStyle name="40% - Акцент6 2 3 4 2 2 4" xfId="52011"/>
    <cellStyle name="40% - Акцент6 2 3 4 2 2 5" xfId="52012"/>
    <cellStyle name="40% - Акцент6 2 3 4 2 2 6" xfId="52013"/>
    <cellStyle name="40% - Акцент6 2 3 4 2 2 7" xfId="52014"/>
    <cellStyle name="40% - Акцент6 2 3 4 2 2 8" xfId="52015"/>
    <cellStyle name="40% - Акцент6 2 3 4 2 2 9" xfId="52016"/>
    <cellStyle name="40% - Акцент6 2 3 4 2 3" xfId="52017"/>
    <cellStyle name="40% - Акцент6 2 3 4 2 3 2" xfId="52018"/>
    <cellStyle name="40% - Акцент6 2 3 4 2 3 2 2" xfId="52019"/>
    <cellStyle name="40% - Акцент6 2 3 4 2 3 3" xfId="52020"/>
    <cellStyle name="40% - Акцент6 2 3 4 2 3 4" xfId="52021"/>
    <cellStyle name="40% - Акцент6 2 3 4 2 3 5" xfId="52022"/>
    <cellStyle name="40% - Акцент6 2 3 4 2 3 6" xfId="52023"/>
    <cellStyle name="40% - Акцент6 2 3 4 2 3 7" xfId="52024"/>
    <cellStyle name="40% - Акцент6 2 3 4 2 4" xfId="52025"/>
    <cellStyle name="40% - Акцент6 2 3 4 2 4 2" xfId="52026"/>
    <cellStyle name="40% - Акцент6 2 3 4 2 5" xfId="52027"/>
    <cellStyle name="40% - Акцент6 2 3 4 2 6" xfId="52028"/>
    <cellStyle name="40% - Акцент6 2 3 4 2 7" xfId="52029"/>
    <cellStyle name="40% - Акцент6 2 3 4 2 8" xfId="52030"/>
    <cellStyle name="40% - Акцент6 2 3 4 2 9" xfId="52031"/>
    <cellStyle name="40% - Акцент6 2 3 4 3" xfId="52032"/>
    <cellStyle name="40% - Акцент6 2 3 4 3 10" xfId="52033"/>
    <cellStyle name="40% - Акцент6 2 3 4 3 2" xfId="52034"/>
    <cellStyle name="40% - Акцент6 2 3 4 3 2 2" xfId="52035"/>
    <cellStyle name="40% - Акцент6 2 3 4 3 2 2 2" xfId="52036"/>
    <cellStyle name="40% - Акцент6 2 3 4 3 2 2 2 2" xfId="52037"/>
    <cellStyle name="40% - Акцент6 2 3 4 3 2 2 3" xfId="52038"/>
    <cellStyle name="40% - Акцент6 2 3 4 3 2 2 4" xfId="52039"/>
    <cellStyle name="40% - Акцент6 2 3 4 3 2 2 5" xfId="52040"/>
    <cellStyle name="40% - Акцент6 2 3 4 3 2 2 6" xfId="52041"/>
    <cellStyle name="40% - Акцент6 2 3 4 3 2 2 7" xfId="52042"/>
    <cellStyle name="40% - Акцент6 2 3 4 3 2 3" xfId="52043"/>
    <cellStyle name="40% - Акцент6 2 3 4 3 2 3 2" xfId="52044"/>
    <cellStyle name="40% - Акцент6 2 3 4 3 2 4" xfId="52045"/>
    <cellStyle name="40% - Акцент6 2 3 4 3 2 5" xfId="52046"/>
    <cellStyle name="40% - Акцент6 2 3 4 3 2 6" xfId="52047"/>
    <cellStyle name="40% - Акцент6 2 3 4 3 2 7" xfId="52048"/>
    <cellStyle name="40% - Акцент6 2 3 4 3 2 8" xfId="52049"/>
    <cellStyle name="40% - Акцент6 2 3 4 3 2 9" xfId="52050"/>
    <cellStyle name="40% - Акцент6 2 3 4 3 3" xfId="52051"/>
    <cellStyle name="40% - Акцент6 2 3 4 3 3 2" xfId="52052"/>
    <cellStyle name="40% - Акцент6 2 3 4 3 3 2 2" xfId="52053"/>
    <cellStyle name="40% - Акцент6 2 3 4 3 3 3" xfId="52054"/>
    <cellStyle name="40% - Акцент6 2 3 4 3 3 4" xfId="52055"/>
    <cellStyle name="40% - Акцент6 2 3 4 3 3 5" xfId="52056"/>
    <cellStyle name="40% - Акцент6 2 3 4 3 3 6" xfId="52057"/>
    <cellStyle name="40% - Акцент6 2 3 4 3 3 7" xfId="52058"/>
    <cellStyle name="40% - Акцент6 2 3 4 3 4" xfId="52059"/>
    <cellStyle name="40% - Акцент6 2 3 4 3 4 2" xfId="52060"/>
    <cellStyle name="40% - Акцент6 2 3 4 3 5" xfId="52061"/>
    <cellStyle name="40% - Акцент6 2 3 4 3 6" xfId="52062"/>
    <cellStyle name="40% - Акцент6 2 3 4 3 7" xfId="52063"/>
    <cellStyle name="40% - Акцент6 2 3 4 3 8" xfId="52064"/>
    <cellStyle name="40% - Акцент6 2 3 4 3 9" xfId="52065"/>
    <cellStyle name="40% - Акцент6 2 3 4 4" xfId="52066"/>
    <cellStyle name="40% - Акцент6 2 3 4 4 2" xfId="52067"/>
    <cellStyle name="40% - Акцент6 2 3 4 4 2 2" xfId="52068"/>
    <cellStyle name="40% - Акцент6 2 3 4 4 2 2 2" xfId="52069"/>
    <cellStyle name="40% - Акцент6 2 3 4 4 2 3" xfId="52070"/>
    <cellStyle name="40% - Акцент6 2 3 4 4 2 4" xfId="52071"/>
    <cellStyle name="40% - Акцент6 2 3 4 4 2 5" xfId="52072"/>
    <cellStyle name="40% - Акцент6 2 3 4 4 2 6" xfId="52073"/>
    <cellStyle name="40% - Акцент6 2 3 4 4 2 7" xfId="52074"/>
    <cellStyle name="40% - Акцент6 2 3 4 4 3" xfId="52075"/>
    <cellStyle name="40% - Акцент6 2 3 4 4 3 2" xfId="52076"/>
    <cellStyle name="40% - Акцент6 2 3 4 4 4" xfId="52077"/>
    <cellStyle name="40% - Акцент6 2 3 4 4 5" xfId="52078"/>
    <cellStyle name="40% - Акцент6 2 3 4 4 6" xfId="52079"/>
    <cellStyle name="40% - Акцент6 2 3 4 4 7" xfId="52080"/>
    <cellStyle name="40% - Акцент6 2 3 4 4 8" xfId="52081"/>
    <cellStyle name="40% - Акцент6 2 3 4 4 9" xfId="52082"/>
    <cellStyle name="40% - Акцент6 2 3 4 5" xfId="52083"/>
    <cellStyle name="40% - Акцент6 2 3 4 5 2" xfId="52084"/>
    <cellStyle name="40% - Акцент6 2 3 4 5 2 2" xfId="52085"/>
    <cellStyle name="40% - Акцент6 2 3 4 5 2 2 2" xfId="52086"/>
    <cellStyle name="40% - Акцент6 2 3 4 5 2 3" xfId="52087"/>
    <cellStyle name="40% - Акцент6 2 3 4 5 2 4" xfId="52088"/>
    <cellStyle name="40% - Акцент6 2 3 4 5 2 5" xfId="52089"/>
    <cellStyle name="40% - Акцент6 2 3 4 5 2 6" xfId="52090"/>
    <cellStyle name="40% - Акцент6 2 3 4 5 2 7" xfId="52091"/>
    <cellStyle name="40% - Акцент6 2 3 4 5 3" xfId="52092"/>
    <cellStyle name="40% - Акцент6 2 3 4 5 3 2" xfId="52093"/>
    <cellStyle name="40% - Акцент6 2 3 4 5 4" xfId="52094"/>
    <cellStyle name="40% - Акцент6 2 3 4 5 5" xfId="52095"/>
    <cellStyle name="40% - Акцент6 2 3 4 5 6" xfId="52096"/>
    <cellStyle name="40% - Акцент6 2 3 4 5 7" xfId="52097"/>
    <cellStyle name="40% - Акцент6 2 3 4 5 8" xfId="52098"/>
    <cellStyle name="40% - Акцент6 2 3 4 5 9" xfId="52099"/>
    <cellStyle name="40% - Акцент6 2 3 4 6" xfId="52100"/>
    <cellStyle name="40% - Акцент6 2 3 4 6 2" xfId="52101"/>
    <cellStyle name="40% - Акцент6 2 3 4 6 2 2" xfId="52102"/>
    <cellStyle name="40% - Акцент6 2 3 4 6 3" xfId="52103"/>
    <cellStyle name="40% - Акцент6 2 3 4 6 4" xfId="52104"/>
    <cellStyle name="40% - Акцент6 2 3 4 6 5" xfId="52105"/>
    <cellStyle name="40% - Акцент6 2 3 4 6 6" xfId="52106"/>
    <cellStyle name="40% - Акцент6 2 3 4 6 7" xfId="52107"/>
    <cellStyle name="40% - Акцент6 2 3 4 7" xfId="52108"/>
    <cellStyle name="40% - Акцент6 2 3 4 7 2" xfId="52109"/>
    <cellStyle name="40% - Акцент6 2 3 4 8" xfId="52110"/>
    <cellStyle name="40% - Акцент6 2 3 4 9" xfId="52111"/>
    <cellStyle name="40% - Акцент6 2 3 5" xfId="52112"/>
    <cellStyle name="40% - Акцент6 2 3 5 10" xfId="52113"/>
    <cellStyle name="40% - Акцент6 2 3 5 2" xfId="52114"/>
    <cellStyle name="40% - Акцент6 2 3 5 2 2" xfId="52115"/>
    <cellStyle name="40% - Акцент6 2 3 5 2 2 2" xfId="52116"/>
    <cellStyle name="40% - Акцент6 2 3 5 2 2 2 2" xfId="52117"/>
    <cellStyle name="40% - Акцент6 2 3 5 2 2 3" xfId="52118"/>
    <cellStyle name="40% - Акцент6 2 3 5 2 2 4" xfId="52119"/>
    <cellStyle name="40% - Акцент6 2 3 5 2 2 5" xfId="52120"/>
    <cellStyle name="40% - Акцент6 2 3 5 2 2 6" xfId="52121"/>
    <cellStyle name="40% - Акцент6 2 3 5 2 2 7" xfId="52122"/>
    <cellStyle name="40% - Акцент6 2 3 5 2 3" xfId="52123"/>
    <cellStyle name="40% - Акцент6 2 3 5 2 3 2" xfId="52124"/>
    <cellStyle name="40% - Акцент6 2 3 5 2 4" xfId="52125"/>
    <cellStyle name="40% - Акцент6 2 3 5 2 5" xfId="52126"/>
    <cellStyle name="40% - Акцент6 2 3 5 2 6" xfId="52127"/>
    <cellStyle name="40% - Акцент6 2 3 5 2 7" xfId="52128"/>
    <cellStyle name="40% - Акцент6 2 3 5 2 8" xfId="52129"/>
    <cellStyle name="40% - Акцент6 2 3 5 2 9" xfId="52130"/>
    <cellStyle name="40% - Акцент6 2 3 5 3" xfId="52131"/>
    <cellStyle name="40% - Акцент6 2 3 5 3 2" xfId="52132"/>
    <cellStyle name="40% - Акцент6 2 3 5 3 2 2" xfId="52133"/>
    <cellStyle name="40% - Акцент6 2 3 5 3 3" xfId="52134"/>
    <cellStyle name="40% - Акцент6 2 3 5 3 4" xfId="52135"/>
    <cellStyle name="40% - Акцент6 2 3 5 3 5" xfId="52136"/>
    <cellStyle name="40% - Акцент6 2 3 5 3 6" xfId="52137"/>
    <cellStyle name="40% - Акцент6 2 3 5 3 7" xfId="52138"/>
    <cellStyle name="40% - Акцент6 2 3 5 4" xfId="52139"/>
    <cellStyle name="40% - Акцент6 2 3 5 4 2" xfId="52140"/>
    <cellStyle name="40% - Акцент6 2 3 5 5" xfId="52141"/>
    <cellStyle name="40% - Акцент6 2 3 5 6" xfId="52142"/>
    <cellStyle name="40% - Акцент6 2 3 5 7" xfId="52143"/>
    <cellStyle name="40% - Акцент6 2 3 5 8" xfId="52144"/>
    <cellStyle name="40% - Акцент6 2 3 5 9" xfId="52145"/>
    <cellStyle name="40% - Акцент6 2 3 6" xfId="52146"/>
    <cellStyle name="40% - Акцент6 2 3 6 10" xfId="52147"/>
    <cellStyle name="40% - Акцент6 2 3 6 2" xfId="52148"/>
    <cellStyle name="40% - Акцент6 2 3 6 2 2" xfId="52149"/>
    <cellStyle name="40% - Акцент6 2 3 6 2 2 2" xfId="52150"/>
    <cellStyle name="40% - Акцент6 2 3 6 2 2 2 2" xfId="52151"/>
    <cellStyle name="40% - Акцент6 2 3 6 2 2 3" xfId="52152"/>
    <cellStyle name="40% - Акцент6 2 3 6 2 2 4" xfId="52153"/>
    <cellStyle name="40% - Акцент6 2 3 6 2 2 5" xfId="52154"/>
    <cellStyle name="40% - Акцент6 2 3 6 2 2 6" xfId="52155"/>
    <cellStyle name="40% - Акцент6 2 3 6 2 2 7" xfId="52156"/>
    <cellStyle name="40% - Акцент6 2 3 6 2 3" xfId="52157"/>
    <cellStyle name="40% - Акцент6 2 3 6 2 3 2" xfId="52158"/>
    <cellStyle name="40% - Акцент6 2 3 6 2 4" xfId="52159"/>
    <cellStyle name="40% - Акцент6 2 3 6 2 5" xfId="52160"/>
    <cellStyle name="40% - Акцент6 2 3 6 2 6" xfId="52161"/>
    <cellStyle name="40% - Акцент6 2 3 6 2 7" xfId="52162"/>
    <cellStyle name="40% - Акцент6 2 3 6 2 8" xfId="52163"/>
    <cellStyle name="40% - Акцент6 2 3 6 2 9" xfId="52164"/>
    <cellStyle name="40% - Акцент6 2 3 6 3" xfId="52165"/>
    <cellStyle name="40% - Акцент6 2 3 6 3 2" xfId="52166"/>
    <cellStyle name="40% - Акцент6 2 3 6 3 2 2" xfId="52167"/>
    <cellStyle name="40% - Акцент6 2 3 6 3 3" xfId="52168"/>
    <cellStyle name="40% - Акцент6 2 3 6 3 4" xfId="52169"/>
    <cellStyle name="40% - Акцент6 2 3 6 3 5" xfId="52170"/>
    <cellStyle name="40% - Акцент6 2 3 6 3 6" xfId="52171"/>
    <cellStyle name="40% - Акцент6 2 3 6 3 7" xfId="52172"/>
    <cellStyle name="40% - Акцент6 2 3 6 4" xfId="52173"/>
    <cellStyle name="40% - Акцент6 2 3 6 4 2" xfId="52174"/>
    <cellStyle name="40% - Акцент6 2 3 6 5" xfId="52175"/>
    <cellStyle name="40% - Акцент6 2 3 6 6" xfId="52176"/>
    <cellStyle name="40% - Акцент6 2 3 6 7" xfId="52177"/>
    <cellStyle name="40% - Акцент6 2 3 6 8" xfId="52178"/>
    <cellStyle name="40% - Акцент6 2 3 6 9" xfId="52179"/>
    <cellStyle name="40% - Акцент6 2 3 7" xfId="52180"/>
    <cellStyle name="40% - Акцент6 2 3 7 2" xfId="52181"/>
    <cellStyle name="40% - Акцент6 2 3 7 2 2" xfId="52182"/>
    <cellStyle name="40% - Акцент6 2 3 7 2 2 2" xfId="52183"/>
    <cellStyle name="40% - Акцент6 2 3 7 2 3" xfId="52184"/>
    <cellStyle name="40% - Акцент6 2 3 7 2 4" xfId="52185"/>
    <cellStyle name="40% - Акцент6 2 3 7 2 5" xfId="52186"/>
    <cellStyle name="40% - Акцент6 2 3 7 2 6" xfId="52187"/>
    <cellStyle name="40% - Акцент6 2 3 7 2 7" xfId="52188"/>
    <cellStyle name="40% - Акцент6 2 3 7 3" xfId="52189"/>
    <cellStyle name="40% - Акцент6 2 3 7 3 2" xfId="52190"/>
    <cellStyle name="40% - Акцент6 2 3 7 4" xfId="52191"/>
    <cellStyle name="40% - Акцент6 2 3 7 5" xfId="52192"/>
    <cellStyle name="40% - Акцент6 2 3 7 6" xfId="52193"/>
    <cellStyle name="40% - Акцент6 2 3 7 7" xfId="52194"/>
    <cellStyle name="40% - Акцент6 2 3 7 8" xfId="52195"/>
    <cellStyle name="40% - Акцент6 2 3 7 9" xfId="52196"/>
    <cellStyle name="40% - Акцент6 2 3 8" xfId="52197"/>
    <cellStyle name="40% - Акцент6 2 3 8 2" xfId="52198"/>
    <cellStyle name="40% - Акцент6 2 3 8 2 2" xfId="52199"/>
    <cellStyle name="40% - Акцент6 2 3 8 2 2 2" xfId="52200"/>
    <cellStyle name="40% - Акцент6 2 3 8 2 3" xfId="52201"/>
    <cellStyle name="40% - Акцент6 2 3 8 2 4" xfId="52202"/>
    <cellStyle name="40% - Акцент6 2 3 8 2 5" xfId="52203"/>
    <cellStyle name="40% - Акцент6 2 3 8 2 6" xfId="52204"/>
    <cellStyle name="40% - Акцент6 2 3 8 2 7" xfId="52205"/>
    <cellStyle name="40% - Акцент6 2 3 8 3" xfId="52206"/>
    <cellStyle name="40% - Акцент6 2 3 8 3 2" xfId="52207"/>
    <cellStyle name="40% - Акцент6 2 3 8 4" xfId="52208"/>
    <cellStyle name="40% - Акцент6 2 3 8 5" xfId="52209"/>
    <cellStyle name="40% - Акцент6 2 3 8 6" xfId="52210"/>
    <cellStyle name="40% - Акцент6 2 3 8 7" xfId="52211"/>
    <cellStyle name="40% - Акцент6 2 3 8 8" xfId="52212"/>
    <cellStyle name="40% - Акцент6 2 3 8 9" xfId="52213"/>
    <cellStyle name="40% - Акцент6 2 3 9" xfId="52214"/>
    <cellStyle name="40% - Акцент6 2 3 9 2" xfId="52215"/>
    <cellStyle name="40% - Акцент6 2 3 9 2 2" xfId="52216"/>
    <cellStyle name="40% - Акцент6 2 3 9 2 2 2" xfId="52217"/>
    <cellStyle name="40% - Акцент6 2 3 9 2 3" xfId="52218"/>
    <cellStyle name="40% - Акцент6 2 3 9 2 4" xfId="52219"/>
    <cellStyle name="40% - Акцент6 2 3 9 2 5" xfId="52220"/>
    <cellStyle name="40% - Акцент6 2 3 9 2 6" xfId="52221"/>
    <cellStyle name="40% - Акцент6 2 3 9 2 7" xfId="52222"/>
    <cellStyle name="40% - Акцент6 2 3 9 3" xfId="52223"/>
    <cellStyle name="40% - Акцент6 2 3 9 3 2" xfId="52224"/>
    <cellStyle name="40% - Акцент6 2 3 9 4" xfId="52225"/>
    <cellStyle name="40% - Акцент6 2 3 9 5" xfId="52226"/>
    <cellStyle name="40% - Акцент6 2 3 9 6" xfId="52227"/>
    <cellStyle name="40% - Акцент6 2 3 9 7" xfId="52228"/>
    <cellStyle name="40% - Акцент6 2 3 9 8" xfId="52229"/>
    <cellStyle name="40% - Акцент6 2 3 9 9" xfId="52230"/>
    <cellStyle name="40% - Акцент6 2 4" xfId="52231"/>
    <cellStyle name="40% - Акцент6 2 4 10" xfId="52232"/>
    <cellStyle name="40% - Акцент6 2 4 10 2" xfId="52233"/>
    <cellStyle name="40% - Акцент6 2 4 10 2 2" xfId="52234"/>
    <cellStyle name="40% - Акцент6 2 4 10 2 3" xfId="52235"/>
    <cellStyle name="40% - Акцент6 2 4 10 3" xfId="52236"/>
    <cellStyle name="40% - Акцент6 2 4 10 4" xfId="52237"/>
    <cellStyle name="40% - Акцент6 2 4 10 5" xfId="52238"/>
    <cellStyle name="40% - Акцент6 2 4 10 6" xfId="52239"/>
    <cellStyle name="40% - Акцент6 2 4 10 7" xfId="52240"/>
    <cellStyle name="40% - Акцент6 2 4 11" xfId="52241"/>
    <cellStyle name="40% - Акцент6 2 4 11 2" xfId="52242"/>
    <cellStyle name="40% - Акцент6 2 4 11 2 2" xfId="52243"/>
    <cellStyle name="40% - Акцент6 2 4 11 2 3" xfId="52244"/>
    <cellStyle name="40% - Акцент6 2 4 11 3" xfId="52245"/>
    <cellStyle name="40% - Акцент6 2 4 11 4" xfId="52246"/>
    <cellStyle name="40% - Акцент6 2 4 11 5" xfId="52247"/>
    <cellStyle name="40% - Акцент6 2 4 11 6" xfId="52248"/>
    <cellStyle name="40% - Акцент6 2 4 11 7" xfId="52249"/>
    <cellStyle name="40% - Акцент6 2 4 12" xfId="52250"/>
    <cellStyle name="40% - Акцент6 2 4 12 2" xfId="52251"/>
    <cellStyle name="40% - Акцент6 2 4 12 3" xfId="52252"/>
    <cellStyle name="40% - Акцент6 2 4 13" xfId="52253"/>
    <cellStyle name="40% - Акцент6 2 4 14" xfId="52254"/>
    <cellStyle name="40% - Акцент6 2 4 15" xfId="52255"/>
    <cellStyle name="40% - Акцент6 2 4 16" xfId="52256"/>
    <cellStyle name="40% - Акцент6 2 4 17" xfId="52257"/>
    <cellStyle name="40% - Акцент6 2 4 18" xfId="52258"/>
    <cellStyle name="40% - Акцент6 2 4 2" xfId="52259"/>
    <cellStyle name="40% - Акцент6 2 4 2 10" xfId="52260"/>
    <cellStyle name="40% - Акцент6 2 4 2 11" xfId="52261"/>
    <cellStyle name="40% - Акцент6 2 4 2 12" xfId="52262"/>
    <cellStyle name="40% - Акцент6 2 4 2 13" xfId="52263"/>
    <cellStyle name="40% - Акцент6 2 4 2 14" xfId="52264"/>
    <cellStyle name="40% - Акцент6 2 4 2 2" xfId="52265"/>
    <cellStyle name="40% - Акцент6 2 4 2 2 10" xfId="52266"/>
    <cellStyle name="40% - Акцент6 2 4 2 2 2" xfId="52267"/>
    <cellStyle name="40% - Акцент6 2 4 2 2 2 2" xfId="52268"/>
    <cellStyle name="40% - Акцент6 2 4 2 2 2 2 2" xfId="52269"/>
    <cellStyle name="40% - Акцент6 2 4 2 2 2 2 2 2" xfId="52270"/>
    <cellStyle name="40% - Акцент6 2 4 2 2 2 2 3" xfId="52271"/>
    <cellStyle name="40% - Акцент6 2 4 2 2 2 2 4" xfId="52272"/>
    <cellStyle name="40% - Акцент6 2 4 2 2 2 2 5" xfId="52273"/>
    <cellStyle name="40% - Акцент6 2 4 2 2 2 2 6" xfId="52274"/>
    <cellStyle name="40% - Акцент6 2 4 2 2 2 2 7" xfId="52275"/>
    <cellStyle name="40% - Акцент6 2 4 2 2 2 3" xfId="52276"/>
    <cellStyle name="40% - Акцент6 2 4 2 2 2 3 2" xfId="52277"/>
    <cellStyle name="40% - Акцент6 2 4 2 2 2 4" xfId="52278"/>
    <cellStyle name="40% - Акцент6 2 4 2 2 2 5" xfId="52279"/>
    <cellStyle name="40% - Акцент6 2 4 2 2 2 6" xfId="52280"/>
    <cellStyle name="40% - Акцент6 2 4 2 2 2 7" xfId="52281"/>
    <cellStyle name="40% - Акцент6 2 4 2 2 2 8" xfId="52282"/>
    <cellStyle name="40% - Акцент6 2 4 2 2 2 9" xfId="52283"/>
    <cellStyle name="40% - Акцент6 2 4 2 2 3" xfId="52284"/>
    <cellStyle name="40% - Акцент6 2 4 2 2 3 2" xfId="52285"/>
    <cellStyle name="40% - Акцент6 2 4 2 2 3 2 2" xfId="52286"/>
    <cellStyle name="40% - Акцент6 2 4 2 2 3 3" xfId="52287"/>
    <cellStyle name="40% - Акцент6 2 4 2 2 3 4" xfId="52288"/>
    <cellStyle name="40% - Акцент6 2 4 2 2 3 5" xfId="52289"/>
    <cellStyle name="40% - Акцент6 2 4 2 2 3 6" xfId="52290"/>
    <cellStyle name="40% - Акцент6 2 4 2 2 3 7" xfId="52291"/>
    <cellStyle name="40% - Акцент6 2 4 2 2 4" xfId="52292"/>
    <cellStyle name="40% - Акцент6 2 4 2 2 4 2" xfId="52293"/>
    <cellStyle name="40% - Акцент6 2 4 2 2 5" xfId="52294"/>
    <cellStyle name="40% - Акцент6 2 4 2 2 6" xfId="52295"/>
    <cellStyle name="40% - Акцент6 2 4 2 2 7" xfId="52296"/>
    <cellStyle name="40% - Акцент6 2 4 2 2 8" xfId="52297"/>
    <cellStyle name="40% - Акцент6 2 4 2 2 9" xfId="52298"/>
    <cellStyle name="40% - Акцент6 2 4 2 3" xfId="52299"/>
    <cellStyle name="40% - Акцент6 2 4 2 3 10" xfId="52300"/>
    <cellStyle name="40% - Акцент6 2 4 2 3 2" xfId="52301"/>
    <cellStyle name="40% - Акцент6 2 4 2 3 2 2" xfId="52302"/>
    <cellStyle name="40% - Акцент6 2 4 2 3 2 2 2" xfId="52303"/>
    <cellStyle name="40% - Акцент6 2 4 2 3 2 2 2 2" xfId="52304"/>
    <cellStyle name="40% - Акцент6 2 4 2 3 2 2 3" xfId="52305"/>
    <cellStyle name="40% - Акцент6 2 4 2 3 2 2 4" xfId="52306"/>
    <cellStyle name="40% - Акцент6 2 4 2 3 2 2 5" xfId="52307"/>
    <cellStyle name="40% - Акцент6 2 4 2 3 2 2 6" xfId="52308"/>
    <cellStyle name="40% - Акцент6 2 4 2 3 2 2 7" xfId="52309"/>
    <cellStyle name="40% - Акцент6 2 4 2 3 2 3" xfId="52310"/>
    <cellStyle name="40% - Акцент6 2 4 2 3 2 3 2" xfId="52311"/>
    <cellStyle name="40% - Акцент6 2 4 2 3 2 4" xfId="52312"/>
    <cellStyle name="40% - Акцент6 2 4 2 3 2 5" xfId="52313"/>
    <cellStyle name="40% - Акцент6 2 4 2 3 2 6" xfId="52314"/>
    <cellStyle name="40% - Акцент6 2 4 2 3 2 7" xfId="52315"/>
    <cellStyle name="40% - Акцент6 2 4 2 3 2 8" xfId="52316"/>
    <cellStyle name="40% - Акцент6 2 4 2 3 2 9" xfId="52317"/>
    <cellStyle name="40% - Акцент6 2 4 2 3 3" xfId="52318"/>
    <cellStyle name="40% - Акцент6 2 4 2 3 3 2" xfId="52319"/>
    <cellStyle name="40% - Акцент6 2 4 2 3 3 2 2" xfId="52320"/>
    <cellStyle name="40% - Акцент6 2 4 2 3 3 3" xfId="52321"/>
    <cellStyle name="40% - Акцент6 2 4 2 3 3 4" xfId="52322"/>
    <cellStyle name="40% - Акцент6 2 4 2 3 3 5" xfId="52323"/>
    <cellStyle name="40% - Акцент6 2 4 2 3 3 6" xfId="52324"/>
    <cellStyle name="40% - Акцент6 2 4 2 3 3 7" xfId="52325"/>
    <cellStyle name="40% - Акцент6 2 4 2 3 4" xfId="52326"/>
    <cellStyle name="40% - Акцент6 2 4 2 3 4 2" xfId="52327"/>
    <cellStyle name="40% - Акцент6 2 4 2 3 5" xfId="52328"/>
    <cellStyle name="40% - Акцент6 2 4 2 3 6" xfId="52329"/>
    <cellStyle name="40% - Акцент6 2 4 2 3 7" xfId="52330"/>
    <cellStyle name="40% - Акцент6 2 4 2 3 8" xfId="52331"/>
    <cellStyle name="40% - Акцент6 2 4 2 3 9" xfId="52332"/>
    <cellStyle name="40% - Акцент6 2 4 2 4" xfId="52333"/>
    <cellStyle name="40% - Акцент6 2 4 2 4 10" xfId="52334"/>
    <cellStyle name="40% - Акцент6 2 4 2 4 2" xfId="52335"/>
    <cellStyle name="40% - Акцент6 2 4 2 4 2 2" xfId="52336"/>
    <cellStyle name="40% - Акцент6 2 4 2 4 2 2 2" xfId="52337"/>
    <cellStyle name="40% - Акцент6 2 4 2 4 2 2 2 2" xfId="52338"/>
    <cellStyle name="40% - Акцент6 2 4 2 4 2 2 3" xfId="52339"/>
    <cellStyle name="40% - Акцент6 2 4 2 4 2 2 4" xfId="52340"/>
    <cellStyle name="40% - Акцент6 2 4 2 4 2 2 5" xfId="52341"/>
    <cellStyle name="40% - Акцент6 2 4 2 4 2 2 6" xfId="52342"/>
    <cellStyle name="40% - Акцент6 2 4 2 4 2 2 7" xfId="52343"/>
    <cellStyle name="40% - Акцент6 2 4 2 4 2 3" xfId="52344"/>
    <cellStyle name="40% - Акцент6 2 4 2 4 2 3 2" xfId="52345"/>
    <cellStyle name="40% - Акцент6 2 4 2 4 2 4" xfId="52346"/>
    <cellStyle name="40% - Акцент6 2 4 2 4 2 5" xfId="52347"/>
    <cellStyle name="40% - Акцент6 2 4 2 4 2 6" xfId="52348"/>
    <cellStyle name="40% - Акцент6 2 4 2 4 2 7" xfId="52349"/>
    <cellStyle name="40% - Акцент6 2 4 2 4 2 8" xfId="52350"/>
    <cellStyle name="40% - Акцент6 2 4 2 4 2 9" xfId="52351"/>
    <cellStyle name="40% - Акцент6 2 4 2 4 3" xfId="52352"/>
    <cellStyle name="40% - Акцент6 2 4 2 4 3 2" xfId="52353"/>
    <cellStyle name="40% - Акцент6 2 4 2 4 3 2 2" xfId="52354"/>
    <cellStyle name="40% - Акцент6 2 4 2 4 3 3" xfId="52355"/>
    <cellStyle name="40% - Акцент6 2 4 2 4 3 4" xfId="52356"/>
    <cellStyle name="40% - Акцент6 2 4 2 4 3 5" xfId="52357"/>
    <cellStyle name="40% - Акцент6 2 4 2 4 3 6" xfId="52358"/>
    <cellStyle name="40% - Акцент6 2 4 2 4 3 7" xfId="52359"/>
    <cellStyle name="40% - Акцент6 2 4 2 4 4" xfId="52360"/>
    <cellStyle name="40% - Акцент6 2 4 2 4 4 2" xfId="52361"/>
    <cellStyle name="40% - Акцент6 2 4 2 4 5" xfId="52362"/>
    <cellStyle name="40% - Акцент6 2 4 2 4 6" xfId="52363"/>
    <cellStyle name="40% - Акцент6 2 4 2 4 7" xfId="52364"/>
    <cellStyle name="40% - Акцент6 2 4 2 4 8" xfId="52365"/>
    <cellStyle name="40% - Акцент6 2 4 2 4 9" xfId="52366"/>
    <cellStyle name="40% - Акцент6 2 4 2 5" xfId="52367"/>
    <cellStyle name="40% - Акцент6 2 4 2 5 2" xfId="52368"/>
    <cellStyle name="40% - Акцент6 2 4 2 5 2 2" xfId="52369"/>
    <cellStyle name="40% - Акцент6 2 4 2 5 2 2 2" xfId="52370"/>
    <cellStyle name="40% - Акцент6 2 4 2 5 2 3" xfId="52371"/>
    <cellStyle name="40% - Акцент6 2 4 2 5 2 4" xfId="52372"/>
    <cellStyle name="40% - Акцент6 2 4 2 5 2 5" xfId="52373"/>
    <cellStyle name="40% - Акцент6 2 4 2 5 2 6" xfId="52374"/>
    <cellStyle name="40% - Акцент6 2 4 2 5 2 7" xfId="52375"/>
    <cellStyle name="40% - Акцент6 2 4 2 5 3" xfId="52376"/>
    <cellStyle name="40% - Акцент6 2 4 2 5 3 2" xfId="52377"/>
    <cellStyle name="40% - Акцент6 2 4 2 5 4" xfId="52378"/>
    <cellStyle name="40% - Акцент6 2 4 2 5 5" xfId="52379"/>
    <cellStyle name="40% - Акцент6 2 4 2 5 6" xfId="52380"/>
    <cellStyle name="40% - Акцент6 2 4 2 5 7" xfId="52381"/>
    <cellStyle name="40% - Акцент6 2 4 2 5 8" xfId="52382"/>
    <cellStyle name="40% - Акцент6 2 4 2 5 9" xfId="52383"/>
    <cellStyle name="40% - Акцент6 2 4 2 6" xfId="52384"/>
    <cellStyle name="40% - Акцент6 2 4 2 6 2" xfId="52385"/>
    <cellStyle name="40% - Акцент6 2 4 2 6 2 2" xfId="52386"/>
    <cellStyle name="40% - Акцент6 2 4 2 6 2 2 2" xfId="52387"/>
    <cellStyle name="40% - Акцент6 2 4 2 6 2 3" xfId="52388"/>
    <cellStyle name="40% - Акцент6 2 4 2 6 2 4" xfId="52389"/>
    <cellStyle name="40% - Акцент6 2 4 2 6 2 5" xfId="52390"/>
    <cellStyle name="40% - Акцент6 2 4 2 6 2 6" xfId="52391"/>
    <cellStyle name="40% - Акцент6 2 4 2 6 2 7" xfId="52392"/>
    <cellStyle name="40% - Акцент6 2 4 2 6 3" xfId="52393"/>
    <cellStyle name="40% - Акцент6 2 4 2 6 3 2" xfId="52394"/>
    <cellStyle name="40% - Акцент6 2 4 2 6 4" xfId="52395"/>
    <cellStyle name="40% - Акцент6 2 4 2 6 5" xfId="52396"/>
    <cellStyle name="40% - Акцент6 2 4 2 6 6" xfId="52397"/>
    <cellStyle name="40% - Акцент6 2 4 2 6 7" xfId="52398"/>
    <cellStyle name="40% - Акцент6 2 4 2 6 8" xfId="52399"/>
    <cellStyle name="40% - Акцент6 2 4 2 6 9" xfId="52400"/>
    <cellStyle name="40% - Акцент6 2 4 2 7" xfId="52401"/>
    <cellStyle name="40% - Акцент6 2 4 2 7 2" xfId="52402"/>
    <cellStyle name="40% - Акцент6 2 4 2 7 2 2" xfId="52403"/>
    <cellStyle name="40% - Акцент6 2 4 2 7 3" xfId="52404"/>
    <cellStyle name="40% - Акцент6 2 4 2 7 4" xfId="52405"/>
    <cellStyle name="40% - Акцент6 2 4 2 7 5" xfId="52406"/>
    <cellStyle name="40% - Акцент6 2 4 2 7 6" xfId="52407"/>
    <cellStyle name="40% - Акцент6 2 4 2 7 7" xfId="52408"/>
    <cellStyle name="40% - Акцент6 2 4 2 8" xfId="52409"/>
    <cellStyle name="40% - Акцент6 2 4 2 8 2" xfId="52410"/>
    <cellStyle name="40% - Акцент6 2 4 2 9" xfId="52411"/>
    <cellStyle name="40% - Акцент6 2 4 3" xfId="52412"/>
    <cellStyle name="40% - Акцент6 2 4 3 10" xfId="52413"/>
    <cellStyle name="40% - Акцент6 2 4 3 11" xfId="52414"/>
    <cellStyle name="40% - Акцент6 2 4 3 12" xfId="52415"/>
    <cellStyle name="40% - Акцент6 2 4 3 13" xfId="52416"/>
    <cellStyle name="40% - Акцент6 2 4 3 2" xfId="52417"/>
    <cellStyle name="40% - Акцент6 2 4 3 2 10" xfId="52418"/>
    <cellStyle name="40% - Акцент6 2 4 3 2 2" xfId="52419"/>
    <cellStyle name="40% - Акцент6 2 4 3 2 2 2" xfId="52420"/>
    <cellStyle name="40% - Акцент6 2 4 3 2 2 2 2" xfId="52421"/>
    <cellStyle name="40% - Акцент6 2 4 3 2 2 2 2 2" xfId="52422"/>
    <cellStyle name="40% - Акцент6 2 4 3 2 2 2 3" xfId="52423"/>
    <cellStyle name="40% - Акцент6 2 4 3 2 2 2 4" xfId="52424"/>
    <cellStyle name="40% - Акцент6 2 4 3 2 2 2 5" xfId="52425"/>
    <cellStyle name="40% - Акцент6 2 4 3 2 2 2 6" xfId="52426"/>
    <cellStyle name="40% - Акцент6 2 4 3 2 2 2 7" xfId="52427"/>
    <cellStyle name="40% - Акцент6 2 4 3 2 2 3" xfId="52428"/>
    <cellStyle name="40% - Акцент6 2 4 3 2 2 3 2" xfId="52429"/>
    <cellStyle name="40% - Акцент6 2 4 3 2 2 4" xfId="52430"/>
    <cellStyle name="40% - Акцент6 2 4 3 2 2 5" xfId="52431"/>
    <cellStyle name="40% - Акцент6 2 4 3 2 2 6" xfId="52432"/>
    <cellStyle name="40% - Акцент6 2 4 3 2 2 7" xfId="52433"/>
    <cellStyle name="40% - Акцент6 2 4 3 2 2 8" xfId="52434"/>
    <cellStyle name="40% - Акцент6 2 4 3 2 2 9" xfId="52435"/>
    <cellStyle name="40% - Акцент6 2 4 3 2 3" xfId="52436"/>
    <cellStyle name="40% - Акцент6 2 4 3 2 3 2" xfId="52437"/>
    <cellStyle name="40% - Акцент6 2 4 3 2 3 2 2" xfId="52438"/>
    <cellStyle name="40% - Акцент6 2 4 3 2 3 3" xfId="52439"/>
    <cellStyle name="40% - Акцент6 2 4 3 2 3 4" xfId="52440"/>
    <cellStyle name="40% - Акцент6 2 4 3 2 3 5" xfId="52441"/>
    <cellStyle name="40% - Акцент6 2 4 3 2 3 6" xfId="52442"/>
    <cellStyle name="40% - Акцент6 2 4 3 2 3 7" xfId="52443"/>
    <cellStyle name="40% - Акцент6 2 4 3 2 4" xfId="52444"/>
    <cellStyle name="40% - Акцент6 2 4 3 2 4 2" xfId="52445"/>
    <cellStyle name="40% - Акцент6 2 4 3 2 5" xfId="52446"/>
    <cellStyle name="40% - Акцент6 2 4 3 2 6" xfId="52447"/>
    <cellStyle name="40% - Акцент6 2 4 3 2 7" xfId="52448"/>
    <cellStyle name="40% - Акцент6 2 4 3 2 8" xfId="52449"/>
    <cellStyle name="40% - Акцент6 2 4 3 2 9" xfId="52450"/>
    <cellStyle name="40% - Акцент6 2 4 3 3" xfId="52451"/>
    <cellStyle name="40% - Акцент6 2 4 3 3 10" xfId="52452"/>
    <cellStyle name="40% - Акцент6 2 4 3 3 2" xfId="52453"/>
    <cellStyle name="40% - Акцент6 2 4 3 3 2 2" xfId="52454"/>
    <cellStyle name="40% - Акцент6 2 4 3 3 2 2 2" xfId="52455"/>
    <cellStyle name="40% - Акцент6 2 4 3 3 2 2 2 2" xfId="52456"/>
    <cellStyle name="40% - Акцент6 2 4 3 3 2 2 3" xfId="52457"/>
    <cellStyle name="40% - Акцент6 2 4 3 3 2 2 4" xfId="52458"/>
    <cellStyle name="40% - Акцент6 2 4 3 3 2 2 5" xfId="52459"/>
    <cellStyle name="40% - Акцент6 2 4 3 3 2 2 6" xfId="52460"/>
    <cellStyle name="40% - Акцент6 2 4 3 3 2 2 7" xfId="52461"/>
    <cellStyle name="40% - Акцент6 2 4 3 3 2 3" xfId="52462"/>
    <cellStyle name="40% - Акцент6 2 4 3 3 2 3 2" xfId="52463"/>
    <cellStyle name="40% - Акцент6 2 4 3 3 2 4" xfId="52464"/>
    <cellStyle name="40% - Акцент6 2 4 3 3 2 5" xfId="52465"/>
    <cellStyle name="40% - Акцент6 2 4 3 3 2 6" xfId="52466"/>
    <cellStyle name="40% - Акцент6 2 4 3 3 2 7" xfId="52467"/>
    <cellStyle name="40% - Акцент6 2 4 3 3 2 8" xfId="52468"/>
    <cellStyle name="40% - Акцент6 2 4 3 3 2 9" xfId="52469"/>
    <cellStyle name="40% - Акцент6 2 4 3 3 3" xfId="52470"/>
    <cellStyle name="40% - Акцент6 2 4 3 3 3 2" xfId="52471"/>
    <cellStyle name="40% - Акцент6 2 4 3 3 3 2 2" xfId="52472"/>
    <cellStyle name="40% - Акцент6 2 4 3 3 3 3" xfId="52473"/>
    <cellStyle name="40% - Акцент6 2 4 3 3 3 4" xfId="52474"/>
    <cellStyle name="40% - Акцент6 2 4 3 3 3 5" xfId="52475"/>
    <cellStyle name="40% - Акцент6 2 4 3 3 3 6" xfId="52476"/>
    <cellStyle name="40% - Акцент6 2 4 3 3 3 7" xfId="52477"/>
    <cellStyle name="40% - Акцент6 2 4 3 3 4" xfId="52478"/>
    <cellStyle name="40% - Акцент6 2 4 3 3 4 2" xfId="52479"/>
    <cellStyle name="40% - Акцент6 2 4 3 3 5" xfId="52480"/>
    <cellStyle name="40% - Акцент6 2 4 3 3 6" xfId="52481"/>
    <cellStyle name="40% - Акцент6 2 4 3 3 7" xfId="52482"/>
    <cellStyle name="40% - Акцент6 2 4 3 3 8" xfId="52483"/>
    <cellStyle name="40% - Акцент6 2 4 3 3 9" xfId="52484"/>
    <cellStyle name="40% - Акцент6 2 4 3 4" xfId="52485"/>
    <cellStyle name="40% - Акцент6 2 4 3 4 2" xfId="52486"/>
    <cellStyle name="40% - Акцент6 2 4 3 4 2 2" xfId="52487"/>
    <cellStyle name="40% - Акцент6 2 4 3 4 2 2 2" xfId="52488"/>
    <cellStyle name="40% - Акцент6 2 4 3 4 2 3" xfId="52489"/>
    <cellStyle name="40% - Акцент6 2 4 3 4 2 4" xfId="52490"/>
    <cellStyle name="40% - Акцент6 2 4 3 4 2 5" xfId="52491"/>
    <cellStyle name="40% - Акцент6 2 4 3 4 2 6" xfId="52492"/>
    <cellStyle name="40% - Акцент6 2 4 3 4 2 7" xfId="52493"/>
    <cellStyle name="40% - Акцент6 2 4 3 4 3" xfId="52494"/>
    <cellStyle name="40% - Акцент6 2 4 3 4 3 2" xfId="52495"/>
    <cellStyle name="40% - Акцент6 2 4 3 4 4" xfId="52496"/>
    <cellStyle name="40% - Акцент6 2 4 3 4 5" xfId="52497"/>
    <cellStyle name="40% - Акцент6 2 4 3 4 6" xfId="52498"/>
    <cellStyle name="40% - Акцент6 2 4 3 4 7" xfId="52499"/>
    <cellStyle name="40% - Акцент6 2 4 3 4 8" xfId="52500"/>
    <cellStyle name="40% - Акцент6 2 4 3 4 9" xfId="52501"/>
    <cellStyle name="40% - Акцент6 2 4 3 5" xfId="52502"/>
    <cellStyle name="40% - Акцент6 2 4 3 5 2" xfId="52503"/>
    <cellStyle name="40% - Акцент6 2 4 3 5 2 2" xfId="52504"/>
    <cellStyle name="40% - Акцент6 2 4 3 5 2 2 2" xfId="52505"/>
    <cellStyle name="40% - Акцент6 2 4 3 5 2 3" xfId="52506"/>
    <cellStyle name="40% - Акцент6 2 4 3 5 2 4" xfId="52507"/>
    <cellStyle name="40% - Акцент6 2 4 3 5 2 5" xfId="52508"/>
    <cellStyle name="40% - Акцент6 2 4 3 5 2 6" xfId="52509"/>
    <cellStyle name="40% - Акцент6 2 4 3 5 2 7" xfId="52510"/>
    <cellStyle name="40% - Акцент6 2 4 3 5 3" xfId="52511"/>
    <cellStyle name="40% - Акцент6 2 4 3 5 3 2" xfId="52512"/>
    <cellStyle name="40% - Акцент6 2 4 3 5 4" xfId="52513"/>
    <cellStyle name="40% - Акцент6 2 4 3 5 5" xfId="52514"/>
    <cellStyle name="40% - Акцент6 2 4 3 5 6" xfId="52515"/>
    <cellStyle name="40% - Акцент6 2 4 3 5 7" xfId="52516"/>
    <cellStyle name="40% - Акцент6 2 4 3 5 8" xfId="52517"/>
    <cellStyle name="40% - Акцент6 2 4 3 5 9" xfId="52518"/>
    <cellStyle name="40% - Акцент6 2 4 3 6" xfId="52519"/>
    <cellStyle name="40% - Акцент6 2 4 3 6 2" xfId="52520"/>
    <cellStyle name="40% - Акцент6 2 4 3 6 2 2" xfId="52521"/>
    <cellStyle name="40% - Акцент6 2 4 3 6 3" xfId="52522"/>
    <cellStyle name="40% - Акцент6 2 4 3 6 4" xfId="52523"/>
    <cellStyle name="40% - Акцент6 2 4 3 6 5" xfId="52524"/>
    <cellStyle name="40% - Акцент6 2 4 3 6 6" xfId="52525"/>
    <cellStyle name="40% - Акцент6 2 4 3 6 7" xfId="52526"/>
    <cellStyle name="40% - Акцент6 2 4 3 7" xfId="52527"/>
    <cellStyle name="40% - Акцент6 2 4 3 7 2" xfId="52528"/>
    <cellStyle name="40% - Акцент6 2 4 3 8" xfId="52529"/>
    <cellStyle name="40% - Акцент6 2 4 3 9" xfId="52530"/>
    <cellStyle name="40% - Акцент6 2 4 4" xfId="52531"/>
    <cellStyle name="40% - Акцент6 2 4 4 10" xfId="52532"/>
    <cellStyle name="40% - Акцент6 2 4 4 11" xfId="52533"/>
    <cellStyle name="40% - Акцент6 2 4 4 12" xfId="52534"/>
    <cellStyle name="40% - Акцент6 2 4 4 13" xfId="52535"/>
    <cellStyle name="40% - Акцент6 2 4 4 2" xfId="52536"/>
    <cellStyle name="40% - Акцент6 2 4 4 2 10" xfId="52537"/>
    <cellStyle name="40% - Акцент6 2 4 4 2 2" xfId="52538"/>
    <cellStyle name="40% - Акцент6 2 4 4 2 2 2" xfId="52539"/>
    <cellStyle name="40% - Акцент6 2 4 4 2 2 2 2" xfId="52540"/>
    <cellStyle name="40% - Акцент6 2 4 4 2 2 2 2 2" xfId="52541"/>
    <cellStyle name="40% - Акцент6 2 4 4 2 2 2 3" xfId="52542"/>
    <cellStyle name="40% - Акцент6 2 4 4 2 2 2 4" xfId="52543"/>
    <cellStyle name="40% - Акцент6 2 4 4 2 2 2 5" xfId="52544"/>
    <cellStyle name="40% - Акцент6 2 4 4 2 2 2 6" xfId="52545"/>
    <cellStyle name="40% - Акцент6 2 4 4 2 2 2 7" xfId="52546"/>
    <cellStyle name="40% - Акцент6 2 4 4 2 2 3" xfId="52547"/>
    <cellStyle name="40% - Акцент6 2 4 4 2 2 3 2" xfId="52548"/>
    <cellStyle name="40% - Акцент6 2 4 4 2 2 4" xfId="52549"/>
    <cellStyle name="40% - Акцент6 2 4 4 2 2 5" xfId="52550"/>
    <cellStyle name="40% - Акцент6 2 4 4 2 2 6" xfId="52551"/>
    <cellStyle name="40% - Акцент6 2 4 4 2 2 7" xfId="52552"/>
    <cellStyle name="40% - Акцент6 2 4 4 2 2 8" xfId="52553"/>
    <cellStyle name="40% - Акцент6 2 4 4 2 2 9" xfId="52554"/>
    <cellStyle name="40% - Акцент6 2 4 4 2 3" xfId="52555"/>
    <cellStyle name="40% - Акцент6 2 4 4 2 3 2" xfId="52556"/>
    <cellStyle name="40% - Акцент6 2 4 4 2 3 2 2" xfId="52557"/>
    <cellStyle name="40% - Акцент6 2 4 4 2 3 3" xfId="52558"/>
    <cellStyle name="40% - Акцент6 2 4 4 2 3 4" xfId="52559"/>
    <cellStyle name="40% - Акцент6 2 4 4 2 3 5" xfId="52560"/>
    <cellStyle name="40% - Акцент6 2 4 4 2 3 6" xfId="52561"/>
    <cellStyle name="40% - Акцент6 2 4 4 2 3 7" xfId="52562"/>
    <cellStyle name="40% - Акцент6 2 4 4 2 4" xfId="52563"/>
    <cellStyle name="40% - Акцент6 2 4 4 2 4 2" xfId="52564"/>
    <cellStyle name="40% - Акцент6 2 4 4 2 5" xfId="52565"/>
    <cellStyle name="40% - Акцент6 2 4 4 2 6" xfId="52566"/>
    <cellStyle name="40% - Акцент6 2 4 4 2 7" xfId="52567"/>
    <cellStyle name="40% - Акцент6 2 4 4 2 8" xfId="52568"/>
    <cellStyle name="40% - Акцент6 2 4 4 2 9" xfId="52569"/>
    <cellStyle name="40% - Акцент6 2 4 4 3" xfId="52570"/>
    <cellStyle name="40% - Акцент6 2 4 4 3 10" xfId="52571"/>
    <cellStyle name="40% - Акцент6 2 4 4 3 2" xfId="52572"/>
    <cellStyle name="40% - Акцент6 2 4 4 3 2 2" xfId="52573"/>
    <cellStyle name="40% - Акцент6 2 4 4 3 2 2 2" xfId="52574"/>
    <cellStyle name="40% - Акцент6 2 4 4 3 2 2 2 2" xfId="52575"/>
    <cellStyle name="40% - Акцент6 2 4 4 3 2 2 3" xfId="52576"/>
    <cellStyle name="40% - Акцент6 2 4 4 3 2 2 4" xfId="52577"/>
    <cellStyle name="40% - Акцент6 2 4 4 3 2 2 5" xfId="52578"/>
    <cellStyle name="40% - Акцент6 2 4 4 3 2 2 6" xfId="52579"/>
    <cellStyle name="40% - Акцент6 2 4 4 3 2 2 7" xfId="52580"/>
    <cellStyle name="40% - Акцент6 2 4 4 3 2 3" xfId="52581"/>
    <cellStyle name="40% - Акцент6 2 4 4 3 2 3 2" xfId="52582"/>
    <cellStyle name="40% - Акцент6 2 4 4 3 2 4" xfId="52583"/>
    <cellStyle name="40% - Акцент6 2 4 4 3 2 5" xfId="52584"/>
    <cellStyle name="40% - Акцент6 2 4 4 3 2 6" xfId="52585"/>
    <cellStyle name="40% - Акцент6 2 4 4 3 2 7" xfId="52586"/>
    <cellStyle name="40% - Акцент6 2 4 4 3 2 8" xfId="52587"/>
    <cellStyle name="40% - Акцент6 2 4 4 3 2 9" xfId="52588"/>
    <cellStyle name="40% - Акцент6 2 4 4 3 3" xfId="52589"/>
    <cellStyle name="40% - Акцент6 2 4 4 3 3 2" xfId="52590"/>
    <cellStyle name="40% - Акцент6 2 4 4 3 3 2 2" xfId="52591"/>
    <cellStyle name="40% - Акцент6 2 4 4 3 3 3" xfId="52592"/>
    <cellStyle name="40% - Акцент6 2 4 4 3 3 4" xfId="52593"/>
    <cellStyle name="40% - Акцент6 2 4 4 3 3 5" xfId="52594"/>
    <cellStyle name="40% - Акцент6 2 4 4 3 3 6" xfId="52595"/>
    <cellStyle name="40% - Акцент6 2 4 4 3 3 7" xfId="52596"/>
    <cellStyle name="40% - Акцент6 2 4 4 3 4" xfId="52597"/>
    <cellStyle name="40% - Акцент6 2 4 4 3 4 2" xfId="52598"/>
    <cellStyle name="40% - Акцент6 2 4 4 3 5" xfId="52599"/>
    <cellStyle name="40% - Акцент6 2 4 4 3 6" xfId="52600"/>
    <cellStyle name="40% - Акцент6 2 4 4 3 7" xfId="52601"/>
    <cellStyle name="40% - Акцент6 2 4 4 3 8" xfId="52602"/>
    <cellStyle name="40% - Акцент6 2 4 4 3 9" xfId="52603"/>
    <cellStyle name="40% - Акцент6 2 4 4 4" xfId="52604"/>
    <cellStyle name="40% - Акцент6 2 4 4 4 2" xfId="52605"/>
    <cellStyle name="40% - Акцент6 2 4 4 4 2 2" xfId="52606"/>
    <cellStyle name="40% - Акцент6 2 4 4 4 2 2 2" xfId="52607"/>
    <cellStyle name="40% - Акцент6 2 4 4 4 2 3" xfId="52608"/>
    <cellStyle name="40% - Акцент6 2 4 4 4 2 4" xfId="52609"/>
    <cellStyle name="40% - Акцент6 2 4 4 4 2 5" xfId="52610"/>
    <cellStyle name="40% - Акцент6 2 4 4 4 2 6" xfId="52611"/>
    <cellStyle name="40% - Акцент6 2 4 4 4 2 7" xfId="52612"/>
    <cellStyle name="40% - Акцент6 2 4 4 4 3" xfId="52613"/>
    <cellStyle name="40% - Акцент6 2 4 4 4 3 2" xfId="52614"/>
    <cellStyle name="40% - Акцент6 2 4 4 4 4" xfId="52615"/>
    <cellStyle name="40% - Акцент6 2 4 4 4 5" xfId="52616"/>
    <cellStyle name="40% - Акцент6 2 4 4 4 6" xfId="52617"/>
    <cellStyle name="40% - Акцент6 2 4 4 4 7" xfId="52618"/>
    <cellStyle name="40% - Акцент6 2 4 4 4 8" xfId="52619"/>
    <cellStyle name="40% - Акцент6 2 4 4 4 9" xfId="52620"/>
    <cellStyle name="40% - Акцент6 2 4 4 5" xfId="52621"/>
    <cellStyle name="40% - Акцент6 2 4 4 5 2" xfId="52622"/>
    <cellStyle name="40% - Акцент6 2 4 4 5 2 2" xfId="52623"/>
    <cellStyle name="40% - Акцент6 2 4 4 5 2 2 2" xfId="52624"/>
    <cellStyle name="40% - Акцент6 2 4 4 5 2 3" xfId="52625"/>
    <cellStyle name="40% - Акцент6 2 4 4 5 2 4" xfId="52626"/>
    <cellStyle name="40% - Акцент6 2 4 4 5 2 5" xfId="52627"/>
    <cellStyle name="40% - Акцент6 2 4 4 5 2 6" xfId="52628"/>
    <cellStyle name="40% - Акцент6 2 4 4 5 2 7" xfId="52629"/>
    <cellStyle name="40% - Акцент6 2 4 4 5 3" xfId="52630"/>
    <cellStyle name="40% - Акцент6 2 4 4 5 3 2" xfId="52631"/>
    <cellStyle name="40% - Акцент6 2 4 4 5 4" xfId="52632"/>
    <cellStyle name="40% - Акцент6 2 4 4 5 5" xfId="52633"/>
    <cellStyle name="40% - Акцент6 2 4 4 5 6" xfId="52634"/>
    <cellStyle name="40% - Акцент6 2 4 4 5 7" xfId="52635"/>
    <cellStyle name="40% - Акцент6 2 4 4 5 8" xfId="52636"/>
    <cellStyle name="40% - Акцент6 2 4 4 5 9" xfId="52637"/>
    <cellStyle name="40% - Акцент6 2 4 4 6" xfId="52638"/>
    <cellStyle name="40% - Акцент6 2 4 4 6 2" xfId="52639"/>
    <cellStyle name="40% - Акцент6 2 4 4 6 2 2" xfId="52640"/>
    <cellStyle name="40% - Акцент6 2 4 4 6 3" xfId="52641"/>
    <cellStyle name="40% - Акцент6 2 4 4 6 4" xfId="52642"/>
    <cellStyle name="40% - Акцент6 2 4 4 6 5" xfId="52643"/>
    <cellStyle name="40% - Акцент6 2 4 4 6 6" xfId="52644"/>
    <cellStyle name="40% - Акцент6 2 4 4 6 7" xfId="52645"/>
    <cellStyle name="40% - Акцент6 2 4 4 7" xfId="52646"/>
    <cellStyle name="40% - Акцент6 2 4 4 7 2" xfId="52647"/>
    <cellStyle name="40% - Акцент6 2 4 4 8" xfId="52648"/>
    <cellStyle name="40% - Акцент6 2 4 4 9" xfId="52649"/>
    <cellStyle name="40% - Акцент6 2 4 5" xfId="52650"/>
    <cellStyle name="40% - Акцент6 2 4 5 10" xfId="52651"/>
    <cellStyle name="40% - Акцент6 2 4 5 2" xfId="52652"/>
    <cellStyle name="40% - Акцент6 2 4 5 2 2" xfId="52653"/>
    <cellStyle name="40% - Акцент6 2 4 5 2 2 2" xfId="52654"/>
    <cellStyle name="40% - Акцент6 2 4 5 2 2 2 2" xfId="52655"/>
    <cellStyle name="40% - Акцент6 2 4 5 2 2 3" xfId="52656"/>
    <cellStyle name="40% - Акцент6 2 4 5 2 2 4" xfId="52657"/>
    <cellStyle name="40% - Акцент6 2 4 5 2 2 5" xfId="52658"/>
    <cellStyle name="40% - Акцент6 2 4 5 2 2 6" xfId="52659"/>
    <cellStyle name="40% - Акцент6 2 4 5 2 2 7" xfId="52660"/>
    <cellStyle name="40% - Акцент6 2 4 5 2 3" xfId="52661"/>
    <cellStyle name="40% - Акцент6 2 4 5 2 3 2" xfId="52662"/>
    <cellStyle name="40% - Акцент6 2 4 5 2 4" xfId="52663"/>
    <cellStyle name="40% - Акцент6 2 4 5 2 5" xfId="52664"/>
    <cellStyle name="40% - Акцент6 2 4 5 2 6" xfId="52665"/>
    <cellStyle name="40% - Акцент6 2 4 5 2 7" xfId="52666"/>
    <cellStyle name="40% - Акцент6 2 4 5 2 8" xfId="52667"/>
    <cellStyle name="40% - Акцент6 2 4 5 2 9" xfId="52668"/>
    <cellStyle name="40% - Акцент6 2 4 5 3" xfId="52669"/>
    <cellStyle name="40% - Акцент6 2 4 5 3 2" xfId="52670"/>
    <cellStyle name="40% - Акцент6 2 4 5 3 2 2" xfId="52671"/>
    <cellStyle name="40% - Акцент6 2 4 5 3 3" xfId="52672"/>
    <cellStyle name="40% - Акцент6 2 4 5 3 4" xfId="52673"/>
    <cellStyle name="40% - Акцент6 2 4 5 3 5" xfId="52674"/>
    <cellStyle name="40% - Акцент6 2 4 5 3 6" xfId="52675"/>
    <cellStyle name="40% - Акцент6 2 4 5 3 7" xfId="52676"/>
    <cellStyle name="40% - Акцент6 2 4 5 4" xfId="52677"/>
    <cellStyle name="40% - Акцент6 2 4 5 4 2" xfId="52678"/>
    <cellStyle name="40% - Акцент6 2 4 5 5" xfId="52679"/>
    <cellStyle name="40% - Акцент6 2 4 5 6" xfId="52680"/>
    <cellStyle name="40% - Акцент6 2 4 5 7" xfId="52681"/>
    <cellStyle name="40% - Акцент6 2 4 5 8" xfId="52682"/>
    <cellStyle name="40% - Акцент6 2 4 5 9" xfId="52683"/>
    <cellStyle name="40% - Акцент6 2 4 6" xfId="52684"/>
    <cellStyle name="40% - Акцент6 2 4 6 10" xfId="52685"/>
    <cellStyle name="40% - Акцент6 2 4 6 2" xfId="52686"/>
    <cellStyle name="40% - Акцент6 2 4 6 2 2" xfId="52687"/>
    <cellStyle name="40% - Акцент6 2 4 6 2 2 2" xfId="52688"/>
    <cellStyle name="40% - Акцент6 2 4 6 2 2 2 2" xfId="52689"/>
    <cellStyle name="40% - Акцент6 2 4 6 2 2 3" xfId="52690"/>
    <cellStyle name="40% - Акцент6 2 4 6 2 2 4" xfId="52691"/>
    <cellStyle name="40% - Акцент6 2 4 6 2 2 5" xfId="52692"/>
    <cellStyle name="40% - Акцент6 2 4 6 2 2 6" xfId="52693"/>
    <cellStyle name="40% - Акцент6 2 4 6 2 2 7" xfId="52694"/>
    <cellStyle name="40% - Акцент6 2 4 6 2 3" xfId="52695"/>
    <cellStyle name="40% - Акцент6 2 4 6 2 3 2" xfId="52696"/>
    <cellStyle name="40% - Акцент6 2 4 6 2 4" xfId="52697"/>
    <cellStyle name="40% - Акцент6 2 4 6 2 5" xfId="52698"/>
    <cellStyle name="40% - Акцент6 2 4 6 2 6" xfId="52699"/>
    <cellStyle name="40% - Акцент6 2 4 6 2 7" xfId="52700"/>
    <cellStyle name="40% - Акцент6 2 4 6 2 8" xfId="52701"/>
    <cellStyle name="40% - Акцент6 2 4 6 2 9" xfId="52702"/>
    <cellStyle name="40% - Акцент6 2 4 6 3" xfId="52703"/>
    <cellStyle name="40% - Акцент6 2 4 6 3 2" xfId="52704"/>
    <cellStyle name="40% - Акцент6 2 4 6 3 2 2" xfId="52705"/>
    <cellStyle name="40% - Акцент6 2 4 6 3 3" xfId="52706"/>
    <cellStyle name="40% - Акцент6 2 4 6 3 4" xfId="52707"/>
    <cellStyle name="40% - Акцент6 2 4 6 3 5" xfId="52708"/>
    <cellStyle name="40% - Акцент6 2 4 6 3 6" xfId="52709"/>
    <cellStyle name="40% - Акцент6 2 4 6 3 7" xfId="52710"/>
    <cellStyle name="40% - Акцент6 2 4 6 4" xfId="52711"/>
    <cellStyle name="40% - Акцент6 2 4 6 4 2" xfId="52712"/>
    <cellStyle name="40% - Акцент6 2 4 6 5" xfId="52713"/>
    <cellStyle name="40% - Акцент6 2 4 6 6" xfId="52714"/>
    <cellStyle name="40% - Акцент6 2 4 6 7" xfId="52715"/>
    <cellStyle name="40% - Акцент6 2 4 6 8" xfId="52716"/>
    <cellStyle name="40% - Акцент6 2 4 6 9" xfId="52717"/>
    <cellStyle name="40% - Акцент6 2 4 7" xfId="52718"/>
    <cellStyle name="40% - Акцент6 2 4 7 2" xfId="52719"/>
    <cellStyle name="40% - Акцент6 2 4 7 2 2" xfId="52720"/>
    <cellStyle name="40% - Акцент6 2 4 7 2 2 2" xfId="52721"/>
    <cellStyle name="40% - Акцент6 2 4 7 2 3" xfId="52722"/>
    <cellStyle name="40% - Акцент6 2 4 7 2 4" xfId="52723"/>
    <cellStyle name="40% - Акцент6 2 4 7 2 5" xfId="52724"/>
    <cellStyle name="40% - Акцент6 2 4 7 2 6" xfId="52725"/>
    <cellStyle name="40% - Акцент6 2 4 7 2 7" xfId="52726"/>
    <cellStyle name="40% - Акцент6 2 4 7 3" xfId="52727"/>
    <cellStyle name="40% - Акцент6 2 4 7 3 2" xfId="52728"/>
    <cellStyle name="40% - Акцент6 2 4 7 4" xfId="52729"/>
    <cellStyle name="40% - Акцент6 2 4 7 5" xfId="52730"/>
    <cellStyle name="40% - Акцент6 2 4 7 6" xfId="52731"/>
    <cellStyle name="40% - Акцент6 2 4 7 7" xfId="52732"/>
    <cellStyle name="40% - Акцент6 2 4 7 8" xfId="52733"/>
    <cellStyle name="40% - Акцент6 2 4 7 9" xfId="52734"/>
    <cellStyle name="40% - Акцент6 2 4 8" xfId="52735"/>
    <cellStyle name="40% - Акцент6 2 4 8 2" xfId="52736"/>
    <cellStyle name="40% - Акцент6 2 4 8 2 2" xfId="52737"/>
    <cellStyle name="40% - Акцент6 2 4 8 2 2 2" xfId="52738"/>
    <cellStyle name="40% - Акцент6 2 4 8 2 3" xfId="52739"/>
    <cellStyle name="40% - Акцент6 2 4 8 2 4" xfId="52740"/>
    <cellStyle name="40% - Акцент6 2 4 8 2 5" xfId="52741"/>
    <cellStyle name="40% - Акцент6 2 4 8 2 6" xfId="52742"/>
    <cellStyle name="40% - Акцент6 2 4 8 2 7" xfId="52743"/>
    <cellStyle name="40% - Акцент6 2 4 8 3" xfId="52744"/>
    <cellStyle name="40% - Акцент6 2 4 8 3 2" xfId="52745"/>
    <cellStyle name="40% - Акцент6 2 4 8 4" xfId="52746"/>
    <cellStyle name="40% - Акцент6 2 4 8 5" xfId="52747"/>
    <cellStyle name="40% - Акцент6 2 4 8 6" xfId="52748"/>
    <cellStyle name="40% - Акцент6 2 4 8 7" xfId="52749"/>
    <cellStyle name="40% - Акцент6 2 4 8 8" xfId="52750"/>
    <cellStyle name="40% - Акцент6 2 4 8 9" xfId="52751"/>
    <cellStyle name="40% - Акцент6 2 4 9" xfId="52752"/>
    <cellStyle name="40% - Акцент6 2 4 9 2" xfId="52753"/>
    <cellStyle name="40% - Акцент6 2 4 9 2 2" xfId="52754"/>
    <cellStyle name="40% - Акцент6 2 4 9 2 2 2" xfId="52755"/>
    <cellStyle name="40% - Акцент6 2 4 9 2 3" xfId="52756"/>
    <cellStyle name="40% - Акцент6 2 4 9 2 4" xfId="52757"/>
    <cellStyle name="40% - Акцент6 2 4 9 2 5" xfId="52758"/>
    <cellStyle name="40% - Акцент6 2 4 9 2 6" xfId="52759"/>
    <cellStyle name="40% - Акцент6 2 4 9 2 7" xfId="52760"/>
    <cellStyle name="40% - Акцент6 2 4 9 3" xfId="52761"/>
    <cellStyle name="40% - Акцент6 2 4 9 3 2" xfId="52762"/>
    <cellStyle name="40% - Акцент6 2 4 9 4" xfId="52763"/>
    <cellStyle name="40% - Акцент6 2 4 9 5" xfId="52764"/>
    <cellStyle name="40% - Акцент6 2 4 9 6" xfId="52765"/>
    <cellStyle name="40% - Акцент6 2 4 9 7" xfId="52766"/>
    <cellStyle name="40% - Акцент6 2 4 9 8" xfId="52767"/>
    <cellStyle name="40% - Акцент6 2 4 9 9" xfId="52768"/>
    <cellStyle name="40% - Акцент6 2 5" xfId="52769"/>
    <cellStyle name="40% - Акцент6 2 5 10" xfId="52770"/>
    <cellStyle name="40% - Акцент6 2 5 11" xfId="52771"/>
    <cellStyle name="40% - Акцент6 2 5 12" xfId="52772"/>
    <cellStyle name="40% - Акцент6 2 5 13" xfId="52773"/>
    <cellStyle name="40% - Акцент6 2 5 14" xfId="52774"/>
    <cellStyle name="40% - Акцент6 2 5 2" xfId="52775"/>
    <cellStyle name="40% - Акцент6 2 5 2 10" xfId="52776"/>
    <cellStyle name="40% - Акцент6 2 5 2 2" xfId="52777"/>
    <cellStyle name="40% - Акцент6 2 5 2 2 2" xfId="52778"/>
    <cellStyle name="40% - Акцент6 2 5 2 2 2 2" xfId="52779"/>
    <cellStyle name="40% - Акцент6 2 5 2 2 2 2 2" xfId="52780"/>
    <cellStyle name="40% - Акцент6 2 5 2 2 2 3" xfId="52781"/>
    <cellStyle name="40% - Акцент6 2 5 2 2 2 4" xfId="52782"/>
    <cellStyle name="40% - Акцент6 2 5 2 2 2 5" xfId="52783"/>
    <cellStyle name="40% - Акцент6 2 5 2 2 2 6" xfId="52784"/>
    <cellStyle name="40% - Акцент6 2 5 2 2 2 7" xfId="52785"/>
    <cellStyle name="40% - Акцент6 2 5 2 2 3" xfId="52786"/>
    <cellStyle name="40% - Акцент6 2 5 2 2 3 2" xfId="52787"/>
    <cellStyle name="40% - Акцент6 2 5 2 2 4" xfId="52788"/>
    <cellStyle name="40% - Акцент6 2 5 2 2 5" xfId="52789"/>
    <cellStyle name="40% - Акцент6 2 5 2 2 6" xfId="52790"/>
    <cellStyle name="40% - Акцент6 2 5 2 2 7" xfId="52791"/>
    <cellStyle name="40% - Акцент6 2 5 2 2 8" xfId="52792"/>
    <cellStyle name="40% - Акцент6 2 5 2 2 9" xfId="52793"/>
    <cellStyle name="40% - Акцент6 2 5 2 3" xfId="52794"/>
    <cellStyle name="40% - Акцент6 2 5 2 3 2" xfId="52795"/>
    <cellStyle name="40% - Акцент6 2 5 2 3 2 2" xfId="52796"/>
    <cellStyle name="40% - Акцент6 2 5 2 3 3" xfId="52797"/>
    <cellStyle name="40% - Акцент6 2 5 2 3 4" xfId="52798"/>
    <cellStyle name="40% - Акцент6 2 5 2 3 5" xfId="52799"/>
    <cellStyle name="40% - Акцент6 2 5 2 3 6" xfId="52800"/>
    <cellStyle name="40% - Акцент6 2 5 2 3 7" xfId="52801"/>
    <cellStyle name="40% - Акцент6 2 5 2 4" xfId="52802"/>
    <cellStyle name="40% - Акцент6 2 5 2 4 2" xfId="52803"/>
    <cellStyle name="40% - Акцент6 2 5 2 5" xfId="52804"/>
    <cellStyle name="40% - Акцент6 2 5 2 6" xfId="52805"/>
    <cellStyle name="40% - Акцент6 2 5 2 7" xfId="52806"/>
    <cellStyle name="40% - Акцент6 2 5 2 8" xfId="52807"/>
    <cellStyle name="40% - Акцент6 2 5 2 9" xfId="52808"/>
    <cellStyle name="40% - Акцент6 2 5 3" xfId="52809"/>
    <cellStyle name="40% - Акцент6 2 5 3 10" xfId="52810"/>
    <cellStyle name="40% - Акцент6 2 5 3 2" xfId="52811"/>
    <cellStyle name="40% - Акцент6 2 5 3 2 2" xfId="52812"/>
    <cellStyle name="40% - Акцент6 2 5 3 2 2 2" xfId="52813"/>
    <cellStyle name="40% - Акцент6 2 5 3 2 2 2 2" xfId="52814"/>
    <cellStyle name="40% - Акцент6 2 5 3 2 2 3" xfId="52815"/>
    <cellStyle name="40% - Акцент6 2 5 3 2 2 4" xfId="52816"/>
    <cellStyle name="40% - Акцент6 2 5 3 2 2 5" xfId="52817"/>
    <cellStyle name="40% - Акцент6 2 5 3 2 2 6" xfId="52818"/>
    <cellStyle name="40% - Акцент6 2 5 3 2 2 7" xfId="52819"/>
    <cellStyle name="40% - Акцент6 2 5 3 2 3" xfId="52820"/>
    <cellStyle name="40% - Акцент6 2 5 3 2 3 2" xfId="52821"/>
    <cellStyle name="40% - Акцент6 2 5 3 2 4" xfId="52822"/>
    <cellStyle name="40% - Акцент6 2 5 3 2 5" xfId="52823"/>
    <cellStyle name="40% - Акцент6 2 5 3 2 6" xfId="52824"/>
    <cellStyle name="40% - Акцент6 2 5 3 2 7" xfId="52825"/>
    <cellStyle name="40% - Акцент6 2 5 3 2 8" xfId="52826"/>
    <cellStyle name="40% - Акцент6 2 5 3 2 9" xfId="52827"/>
    <cellStyle name="40% - Акцент6 2 5 3 3" xfId="52828"/>
    <cellStyle name="40% - Акцент6 2 5 3 3 2" xfId="52829"/>
    <cellStyle name="40% - Акцент6 2 5 3 3 2 2" xfId="52830"/>
    <cellStyle name="40% - Акцент6 2 5 3 3 3" xfId="52831"/>
    <cellStyle name="40% - Акцент6 2 5 3 3 4" xfId="52832"/>
    <cellStyle name="40% - Акцент6 2 5 3 3 5" xfId="52833"/>
    <cellStyle name="40% - Акцент6 2 5 3 3 6" xfId="52834"/>
    <cellStyle name="40% - Акцент6 2 5 3 3 7" xfId="52835"/>
    <cellStyle name="40% - Акцент6 2 5 3 4" xfId="52836"/>
    <cellStyle name="40% - Акцент6 2 5 3 4 2" xfId="52837"/>
    <cellStyle name="40% - Акцент6 2 5 3 5" xfId="52838"/>
    <cellStyle name="40% - Акцент6 2 5 3 6" xfId="52839"/>
    <cellStyle name="40% - Акцент6 2 5 3 7" xfId="52840"/>
    <cellStyle name="40% - Акцент6 2 5 3 8" xfId="52841"/>
    <cellStyle name="40% - Акцент6 2 5 3 9" xfId="52842"/>
    <cellStyle name="40% - Акцент6 2 5 4" xfId="52843"/>
    <cellStyle name="40% - Акцент6 2 5 4 10" xfId="52844"/>
    <cellStyle name="40% - Акцент6 2 5 4 2" xfId="52845"/>
    <cellStyle name="40% - Акцент6 2 5 4 2 2" xfId="52846"/>
    <cellStyle name="40% - Акцент6 2 5 4 2 2 2" xfId="52847"/>
    <cellStyle name="40% - Акцент6 2 5 4 2 2 2 2" xfId="52848"/>
    <cellStyle name="40% - Акцент6 2 5 4 2 2 3" xfId="52849"/>
    <cellStyle name="40% - Акцент6 2 5 4 2 2 4" xfId="52850"/>
    <cellStyle name="40% - Акцент6 2 5 4 2 2 5" xfId="52851"/>
    <cellStyle name="40% - Акцент6 2 5 4 2 2 6" xfId="52852"/>
    <cellStyle name="40% - Акцент6 2 5 4 2 2 7" xfId="52853"/>
    <cellStyle name="40% - Акцент6 2 5 4 2 3" xfId="52854"/>
    <cellStyle name="40% - Акцент6 2 5 4 2 3 2" xfId="52855"/>
    <cellStyle name="40% - Акцент6 2 5 4 2 4" xfId="52856"/>
    <cellStyle name="40% - Акцент6 2 5 4 2 5" xfId="52857"/>
    <cellStyle name="40% - Акцент6 2 5 4 2 6" xfId="52858"/>
    <cellStyle name="40% - Акцент6 2 5 4 2 7" xfId="52859"/>
    <cellStyle name="40% - Акцент6 2 5 4 2 8" xfId="52860"/>
    <cellStyle name="40% - Акцент6 2 5 4 2 9" xfId="52861"/>
    <cellStyle name="40% - Акцент6 2 5 4 3" xfId="52862"/>
    <cellStyle name="40% - Акцент6 2 5 4 3 2" xfId="52863"/>
    <cellStyle name="40% - Акцент6 2 5 4 3 2 2" xfId="52864"/>
    <cellStyle name="40% - Акцент6 2 5 4 3 3" xfId="52865"/>
    <cellStyle name="40% - Акцент6 2 5 4 3 4" xfId="52866"/>
    <cellStyle name="40% - Акцент6 2 5 4 3 5" xfId="52867"/>
    <cellStyle name="40% - Акцент6 2 5 4 3 6" xfId="52868"/>
    <cellStyle name="40% - Акцент6 2 5 4 3 7" xfId="52869"/>
    <cellStyle name="40% - Акцент6 2 5 4 4" xfId="52870"/>
    <cellStyle name="40% - Акцент6 2 5 4 4 2" xfId="52871"/>
    <cellStyle name="40% - Акцент6 2 5 4 5" xfId="52872"/>
    <cellStyle name="40% - Акцент6 2 5 4 6" xfId="52873"/>
    <cellStyle name="40% - Акцент6 2 5 4 7" xfId="52874"/>
    <cellStyle name="40% - Акцент6 2 5 4 8" xfId="52875"/>
    <cellStyle name="40% - Акцент6 2 5 4 9" xfId="52876"/>
    <cellStyle name="40% - Акцент6 2 5 5" xfId="52877"/>
    <cellStyle name="40% - Акцент6 2 5 5 2" xfId="52878"/>
    <cellStyle name="40% - Акцент6 2 5 5 2 2" xfId="52879"/>
    <cellStyle name="40% - Акцент6 2 5 5 2 2 2" xfId="52880"/>
    <cellStyle name="40% - Акцент6 2 5 5 2 3" xfId="52881"/>
    <cellStyle name="40% - Акцент6 2 5 5 2 4" xfId="52882"/>
    <cellStyle name="40% - Акцент6 2 5 5 2 5" xfId="52883"/>
    <cellStyle name="40% - Акцент6 2 5 5 2 6" xfId="52884"/>
    <cellStyle name="40% - Акцент6 2 5 5 2 7" xfId="52885"/>
    <cellStyle name="40% - Акцент6 2 5 5 3" xfId="52886"/>
    <cellStyle name="40% - Акцент6 2 5 5 3 2" xfId="52887"/>
    <cellStyle name="40% - Акцент6 2 5 5 4" xfId="52888"/>
    <cellStyle name="40% - Акцент6 2 5 5 5" xfId="52889"/>
    <cellStyle name="40% - Акцент6 2 5 5 6" xfId="52890"/>
    <cellStyle name="40% - Акцент6 2 5 5 7" xfId="52891"/>
    <cellStyle name="40% - Акцент6 2 5 5 8" xfId="52892"/>
    <cellStyle name="40% - Акцент6 2 5 5 9" xfId="52893"/>
    <cellStyle name="40% - Акцент6 2 5 6" xfId="52894"/>
    <cellStyle name="40% - Акцент6 2 5 6 2" xfId="52895"/>
    <cellStyle name="40% - Акцент6 2 5 6 2 2" xfId="52896"/>
    <cellStyle name="40% - Акцент6 2 5 6 2 2 2" xfId="52897"/>
    <cellStyle name="40% - Акцент6 2 5 6 2 3" xfId="52898"/>
    <cellStyle name="40% - Акцент6 2 5 6 2 4" xfId="52899"/>
    <cellStyle name="40% - Акцент6 2 5 6 2 5" xfId="52900"/>
    <cellStyle name="40% - Акцент6 2 5 6 2 6" xfId="52901"/>
    <cellStyle name="40% - Акцент6 2 5 6 2 7" xfId="52902"/>
    <cellStyle name="40% - Акцент6 2 5 6 3" xfId="52903"/>
    <cellStyle name="40% - Акцент6 2 5 6 3 2" xfId="52904"/>
    <cellStyle name="40% - Акцент6 2 5 6 4" xfId="52905"/>
    <cellStyle name="40% - Акцент6 2 5 6 5" xfId="52906"/>
    <cellStyle name="40% - Акцент6 2 5 6 6" xfId="52907"/>
    <cellStyle name="40% - Акцент6 2 5 6 7" xfId="52908"/>
    <cellStyle name="40% - Акцент6 2 5 6 8" xfId="52909"/>
    <cellStyle name="40% - Акцент6 2 5 6 9" xfId="52910"/>
    <cellStyle name="40% - Акцент6 2 5 7" xfId="52911"/>
    <cellStyle name="40% - Акцент6 2 5 7 2" xfId="52912"/>
    <cellStyle name="40% - Акцент6 2 5 7 2 2" xfId="52913"/>
    <cellStyle name="40% - Акцент6 2 5 7 3" xfId="52914"/>
    <cellStyle name="40% - Акцент6 2 5 7 4" xfId="52915"/>
    <cellStyle name="40% - Акцент6 2 5 7 5" xfId="52916"/>
    <cellStyle name="40% - Акцент6 2 5 7 6" xfId="52917"/>
    <cellStyle name="40% - Акцент6 2 5 7 7" xfId="52918"/>
    <cellStyle name="40% - Акцент6 2 5 8" xfId="52919"/>
    <cellStyle name="40% - Акцент6 2 5 8 2" xfId="52920"/>
    <cellStyle name="40% - Акцент6 2 5 9" xfId="52921"/>
    <cellStyle name="40% - Акцент6 2 6" xfId="52922"/>
    <cellStyle name="40% - Акцент6 2 6 10" xfId="52923"/>
    <cellStyle name="40% - Акцент6 2 6 11" xfId="52924"/>
    <cellStyle name="40% - Акцент6 2 6 12" xfId="52925"/>
    <cellStyle name="40% - Акцент6 2 6 13" xfId="52926"/>
    <cellStyle name="40% - Акцент6 2 6 14" xfId="52927"/>
    <cellStyle name="40% - Акцент6 2 6 2" xfId="52928"/>
    <cellStyle name="40% - Акцент6 2 6 2 10" xfId="52929"/>
    <cellStyle name="40% - Акцент6 2 6 2 2" xfId="52930"/>
    <cellStyle name="40% - Акцент6 2 6 2 2 2" xfId="52931"/>
    <cellStyle name="40% - Акцент6 2 6 2 2 2 2" xfId="52932"/>
    <cellStyle name="40% - Акцент6 2 6 2 2 2 2 2" xfId="52933"/>
    <cellStyle name="40% - Акцент6 2 6 2 2 2 3" xfId="52934"/>
    <cellStyle name="40% - Акцент6 2 6 2 2 2 4" xfId="52935"/>
    <cellStyle name="40% - Акцент6 2 6 2 2 2 5" xfId="52936"/>
    <cellStyle name="40% - Акцент6 2 6 2 2 2 6" xfId="52937"/>
    <cellStyle name="40% - Акцент6 2 6 2 2 2 7" xfId="52938"/>
    <cellStyle name="40% - Акцент6 2 6 2 2 3" xfId="52939"/>
    <cellStyle name="40% - Акцент6 2 6 2 2 3 2" xfId="52940"/>
    <cellStyle name="40% - Акцент6 2 6 2 2 4" xfId="52941"/>
    <cellStyle name="40% - Акцент6 2 6 2 2 5" xfId="52942"/>
    <cellStyle name="40% - Акцент6 2 6 2 2 6" xfId="52943"/>
    <cellStyle name="40% - Акцент6 2 6 2 2 7" xfId="52944"/>
    <cellStyle name="40% - Акцент6 2 6 2 2 8" xfId="52945"/>
    <cellStyle name="40% - Акцент6 2 6 2 2 9" xfId="52946"/>
    <cellStyle name="40% - Акцент6 2 6 2 3" xfId="52947"/>
    <cellStyle name="40% - Акцент6 2 6 2 3 2" xfId="52948"/>
    <cellStyle name="40% - Акцент6 2 6 2 3 2 2" xfId="52949"/>
    <cellStyle name="40% - Акцент6 2 6 2 3 3" xfId="52950"/>
    <cellStyle name="40% - Акцент6 2 6 2 3 4" xfId="52951"/>
    <cellStyle name="40% - Акцент6 2 6 2 3 5" xfId="52952"/>
    <cellStyle name="40% - Акцент6 2 6 2 3 6" xfId="52953"/>
    <cellStyle name="40% - Акцент6 2 6 2 3 7" xfId="52954"/>
    <cellStyle name="40% - Акцент6 2 6 2 4" xfId="52955"/>
    <cellStyle name="40% - Акцент6 2 6 2 4 2" xfId="52956"/>
    <cellStyle name="40% - Акцент6 2 6 2 5" xfId="52957"/>
    <cellStyle name="40% - Акцент6 2 6 2 6" xfId="52958"/>
    <cellStyle name="40% - Акцент6 2 6 2 7" xfId="52959"/>
    <cellStyle name="40% - Акцент6 2 6 2 8" xfId="52960"/>
    <cellStyle name="40% - Акцент6 2 6 2 9" xfId="52961"/>
    <cellStyle name="40% - Акцент6 2 6 3" xfId="52962"/>
    <cellStyle name="40% - Акцент6 2 6 3 10" xfId="52963"/>
    <cellStyle name="40% - Акцент6 2 6 3 2" xfId="52964"/>
    <cellStyle name="40% - Акцент6 2 6 3 2 2" xfId="52965"/>
    <cellStyle name="40% - Акцент6 2 6 3 2 2 2" xfId="52966"/>
    <cellStyle name="40% - Акцент6 2 6 3 2 2 2 2" xfId="52967"/>
    <cellStyle name="40% - Акцент6 2 6 3 2 2 3" xfId="52968"/>
    <cellStyle name="40% - Акцент6 2 6 3 2 2 4" xfId="52969"/>
    <cellStyle name="40% - Акцент6 2 6 3 2 2 5" xfId="52970"/>
    <cellStyle name="40% - Акцент6 2 6 3 2 2 6" xfId="52971"/>
    <cellStyle name="40% - Акцент6 2 6 3 2 2 7" xfId="52972"/>
    <cellStyle name="40% - Акцент6 2 6 3 2 3" xfId="52973"/>
    <cellStyle name="40% - Акцент6 2 6 3 2 3 2" xfId="52974"/>
    <cellStyle name="40% - Акцент6 2 6 3 2 4" xfId="52975"/>
    <cellStyle name="40% - Акцент6 2 6 3 2 5" xfId="52976"/>
    <cellStyle name="40% - Акцент6 2 6 3 2 6" xfId="52977"/>
    <cellStyle name="40% - Акцент6 2 6 3 2 7" xfId="52978"/>
    <cellStyle name="40% - Акцент6 2 6 3 2 8" xfId="52979"/>
    <cellStyle name="40% - Акцент6 2 6 3 2 9" xfId="52980"/>
    <cellStyle name="40% - Акцент6 2 6 3 3" xfId="52981"/>
    <cellStyle name="40% - Акцент6 2 6 3 3 2" xfId="52982"/>
    <cellStyle name="40% - Акцент6 2 6 3 3 2 2" xfId="52983"/>
    <cellStyle name="40% - Акцент6 2 6 3 3 3" xfId="52984"/>
    <cellStyle name="40% - Акцент6 2 6 3 3 4" xfId="52985"/>
    <cellStyle name="40% - Акцент6 2 6 3 3 5" xfId="52986"/>
    <cellStyle name="40% - Акцент6 2 6 3 3 6" xfId="52987"/>
    <cellStyle name="40% - Акцент6 2 6 3 3 7" xfId="52988"/>
    <cellStyle name="40% - Акцент6 2 6 3 4" xfId="52989"/>
    <cellStyle name="40% - Акцент6 2 6 3 4 2" xfId="52990"/>
    <cellStyle name="40% - Акцент6 2 6 3 5" xfId="52991"/>
    <cellStyle name="40% - Акцент6 2 6 3 6" xfId="52992"/>
    <cellStyle name="40% - Акцент6 2 6 3 7" xfId="52993"/>
    <cellStyle name="40% - Акцент6 2 6 3 8" xfId="52994"/>
    <cellStyle name="40% - Акцент6 2 6 3 9" xfId="52995"/>
    <cellStyle name="40% - Акцент6 2 6 4" xfId="52996"/>
    <cellStyle name="40% - Акцент6 2 6 4 10" xfId="52997"/>
    <cellStyle name="40% - Акцент6 2 6 4 2" xfId="52998"/>
    <cellStyle name="40% - Акцент6 2 6 4 2 2" xfId="52999"/>
    <cellStyle name="40% - Акцент6 2 6 4 2 2 2" xfId="53000"/>
    <cellStyle name="40% - Акцент6 2 6 4 2 2 2 2" xfId="53001"/>
    <cellStyle name="40% - Акцент6 2 6 4 2 2 3" xfId="53002"/>
    <cellStyle name="40% - Акцент6 2 6 4 2 2 4" xfId="53003"/>
    <cellStyle name="40% - Акцент6 2 6 4 2 2 5" xfId="53004"/>
    <cellStyle name="40% - Акцент6 2 6 4 2 2 6" xfId="53005"/>
    <cellStyle name="40% - Акцент6 2 6 4 2 2 7" xfId="53006"/>
    <cellStyle name="40% - Акцент6 2 6 4 2 3" xfId="53007"/>
    <cellStyle name="40% - Акцент6 2 6 4 2 3 2" xfId="53008"/>
    <cellStyle name="40% - Акцент6 2 6 4 2 4" xfId="53009"/>
    <cellStyle name="40% - Акцент6 2 6 4 2 5" xfId="53010"/>
    <cellStyle name="40% - Акцент6 2 6 4 2 6" xfId="53011"/>
    <cellStyle name="40% - Акцент6 2 6 4 2 7" xfId="53012"/>
    <cellStyle name="40% - Акцент6 2 6 4 2 8" xfId="53013"/>
    <cellStyle name="40% - Акцент6 2 6 4 2 9" xfId="53014"/>
    <cellStyle name="40% - Акцент6 2 6 4 3" xfId="53015"/>
    <cellStyle name="40% - Акцент6 2 6 4 3 2" xfId="53016"/>
    <cellStyle name="40% - Акцент6 2 6 4 3 2 2" xfId="53017"/>
    <cellStyle name="40% - Акцент6 2 6 4 3 3" xfId="53018"/>
    <cellStyle name="40% - Акцент6 2 6 4 3 4" xfId="53019"/>
    <cellStyle name="40% - Акцент6 2 6 4 3 5" xfId="53020"/>
    <cellStyle name="40% - Акцент6 2 6 4 3 6" xfId="53021"/>
    <cellStyle name="40% - Акцент6 2 6 4 3 7" xfId="53022"/>
    <cellStyle name="40% - Акцент6 2 6 4 4" xfId="53023"/>
    <cellStyle name="40% - Акцент6 2 6 4 4 2" xfId="53024"/>
    <cellStyle name="40% - Акцент6 2 6 4 5" xfId="53025"/>
    <cellStyle name="40% - Акцент6 2 6 4 6" xfId="53026"/>
    <cellStyle name="40% - Акцент6 2 6 4 7" xfId="53027"/>
    <cellStyle name="40% - Акцент6 2 6 4 8" xfId="53028"/>
    <cellStyle name="40% - Акцент6 2 6 4 9" xfId="53029"/>
    <cellStyle name="40% - Акцент6 2 6 5" xfId="53030"/>
    <cellStyle name="40% - Акцент6 2 6 5 2" xfId="53031"/>
    <cellStyle name="40% - Акцент6 2 6 5 2 2" xfId="53032"/>
    <cellStyle name="40% - Акцент6 2 6 5 2 2 2" xfId="53033"/>
    <cellStyle name="40% - Акцент6 2 6 5 2 3" xfId="53034"/>
    <cellStyle name="40% - Акцент6 2 6 5 2 4" xfId="53035"/>
    <cellStyle name="40% - Акцент6 2 6 5 2 5" xfId="53036"/>
    <cellStyle name="40% - Акцент6 2 6 5 2 6" xfId="53037"/>
    <cellStyle name="40% - Акцент6 2 6 5 2 7" xfId="53038"/>
    <cellStyle name="40% - Акцент6 2 6 5 3" xfId="53039"/>
    <cellStyle name="40% - Акцент6 2 6 5 3 2" xfId="53040"/>
    <cellStyle name="40% - Акцент6 2 6 5 4" xfId="53041"/>
    <cellStyle name="40% - Акцент6 2 6 5 5" xfId="53042"/>
    <cellStyle name="40% - Акцент6 2 6 5 6" xfId="53043"/>
    <cellStyle name="40% - Акцент6 2 6 5 7" xfId="53044"/>
    <cellStyle name="40% - Акцент6 2 6 5 8" xfId="53045"/>
    <cellStyle name="40% - Акцент6 2 6 5 9" xfId="53046"/>
    <cellStyle name="40% - Акцент6 2 6 6" xfId="53047"/>
    <cellStyle name="40% - Акцент6 2 6 6 2" xfId="53048"/>
    <cellStyle name="40% - Акцент6 2 6 6 2 2" xfId="53049"/>
    <cellStyle name="40% - Акцент6 2 6 6 2 2 2" xfId="53050"/>
    <cellStyle name="40% - Акцент6 2 6 6 2 3" xfId="53051"/>
    <cellStyle name="40% - Акцент6 2 6 6 2 4" xfId="53052"/>
    <cellStyle name="40% - Акцент6 2 6 6 2 5" xfId="53053"/>
    <cellStyle name="40% - Акцент6 2 6 6 2 6" xfId="53054"/>
    <cellStyle name="40% - Акцент6 2 6 6 2 7" xfId="53055"/>
    <cellStyle name="40% - Акцент6 2 6 6 3" xfId="53056"/>
    <cellStyle name="40% - Акцент6 2 6 6 3 2" xfId="53057"/>
    <cellStyle name="40% - Акцент6 2 6 6 4" xfId="53058"/>
    <cellStyle name="40% - Акцент6 2 6 6 5" xfId="53059"/>
    <cellStyle name="40% - Акцент6 2 6 6 6" xfId="53060"/>
    <cellStyle name="40% - Акцент6 2 6 6 7" xfId="53061"/>
    <cellStyle name="40% - Акцент6 2 6 6 8" xfId="53062"/>
    <cellStyle name="40% - Акцент6 2 6 6 9" xfId="53063"/>
    <cellStyle name="40% - Акцент6 2 6 7" xfId="53064"/>
    <cellStyle name="40% - Акцент6 2 6 7 2" xfId="53065"/>
    <cellStyle name="40% - Акцент6 2 6 7 2 2" xfId="53066"/>
    <cellStyle name="40% - Акцент6 2 6 7 3" xfId="53067"/>
    <cellStyle name="40% - Акцент6 2 6 7 4" xfId="53068"/>
    <cellStyle name="40% - Акцент6 2 6 7 5" xfId="53069"/>
    <cellStyle name="40% - Акцент6 2 6 7 6" xfId="53070"/>
    <cellStyle name="40% - Акцент6 2 6 7 7" xfId="53071"/>
    <cellStyle name="40% - Акцент6 2 6 8" xfId="53072"/>
    <cellStyle name="40% - Акцент6 2 6 8 2" xfId="53073"/>
    <cellStyle name="40% - Акцент6 2 6 9" xfId="53074"/>
    <cellStyle name="40% - Акцент6 2 7" xfId="53075"/>
    <cellStyle name="40% - Акцент6 2 7 10" xfId="53076"/>
    <cellStyle name="40% - Акцент6 2 7 11" xfId="53077"/>
    <cellStyle name="40% - Акцент6 2 7 12" xfId="53078"/>
    <cellStyle name="40% - Акцент6 2 7 13" xfId="53079"/>
    <cellStyle name="40% - Акцент6 2 7 2" xfId="53080"/>
    <cellStyle name="40% - Акцент6 2 7 2 10" xfId="53081"/>
    <cellStyle name="40% - Акцент6 2 7 2 2" xfId="53082"/>
    <cellStyle name="40% - Акцент6 2 7 2 2 2" xfId="53083"/>
    <cellStyle name="40% - Акцент6 2 7 2 2 2 2" xfId="53084"/>
    <cellStyle name="40% - Акцент6 2 7 2 2 2 2 2" xfId="53085"/>
    <cellStyle name="40% - Акцент6 2 7 2 2 2 3" xfId="53086"/>
    <cellStyle name="40% - Акцент6 2 7 2 2 2 4" xfId="53087"/>
    <cellStyle name="40% - Акцент6 2 7 2 2 2 5" xfId="53088"/>
    <cellStyle name="40% - Акцент6 2 7 2 2 2 6" xfId="53089"/>
    <cellStyle name="40% - Акцент6 2 7 2 2 2 7" xfId="53090"/>
    <cellStyle name="40% - Акцент6 2 7 2 2 3" xfId="53091"/>
    <cellStyle name="40% - Акцент6 2 7 2 2 3 2" xfId="53092"/>
    <cellStyle name="40% - Акцент6 2 7 2 2 4" xfId="53093"/>
    <cellStyle name="40% - Акцент6 2 7 2 2 5" xfId="53094"/>
    <cellStyle name="40% - Акцент6 2 7 2 2 6" xfId="53095"/>
    <cellStyle name="40% - Акцент6 2 7 2 2 7" xfId="53096"/>
    <cellStyle name="40% - Акцент6 2 7 2 2 8" xfId="53097"/>
    <cellStyle name="40% - Акцент6 2 7 2 2 9" xfId="53098"/>
    <cellStyle name="40% - Акцент6 2 7 2 3" xfId="53099"/>
    <cellStyle name="40% - Акцент6 2 7 2 3 2" xfId="53100"/>
    <cellStyle name="40% - Акцент6 2 7 2 3 2 2" xfId="53101"/>
    <cellStyle name="40% - Акцент6 2 7 2 3 3" xfId="53102"/>
    <cellStyle name="40% - Акцент6 2 7 2 3 4" xfId="53103"/>
    <cellStyle name="40% - Акцент6 2 7 2 3 5" xfId="53104"/>
    <cellStyle name="40% - Акцент6 2 7 2 3 6" xfId="53105"/>
    <cellStyle name="40% - Акцент6 2 7 2 3 7" xfId="53106"/>
    <cellStyle name="40% - Акцент6 2 7 2 4" xfId="53107"/>
    <cellStyle name="40% - Акцент6 2 7 2 4 2" xfId="53108"/>
    <cellStyle name="40% - Акцент6 2 7 2 5" xfId="53109"/>
    <cellStyle name="40% - Акцент6 2 7 2 6" xfId="53110"/>
    <cellStyle name="40% - Акцент6 2 7 2 7" xfId="53111"/>
    <cellStyle name="40% - Акцент6 2 7 2 8" xfId="53112"/>
    <cellStyle name="40% - Акцент6 2 7 2 9" xfId="53113"/>
    <cellStyle name="40% - Акцент6 2 7 3" xfId="53114"/>
    <cellStyle name="40% - Акцент6 2 7 3 10" xfId="53115"/>
    <cellStyle name="40% - Акцент6 2 7 3 2" xfId="53116"/>
    <cellStyle name="40% - Акцент6 2 7 3 2 2" xfId="53117"/>
    <cellStyle name="40% - Акцент6 2 7 3 2 2 2" xfId="53118"/>
    <cellStyle name="40% - Акцент6 2 7 3 2 2 2 2" xfId="53119"/>
    <cellStyle name="40% - Акцент6 2 7 3 2 2 3" xfId="53120"/>
    <cellStyle name="40% - Акцент6 2 7 3 2 2 4" xfId="53121"/>
    <cellStyle name="40% - Акцент6 2 7 3 2 2 5" xfId="53122"/>
    <cellStyle name="40% - Акцент6 2 7 3 2 2 6" xfId="53123"/>
    <cellStyle name="40% - Акцент6 2 7 3 2 2 7" xfId="53124"/>
    <cellStyle name="40% - Акцент6 2 7 3 2 3" xfId="53125"/>
    <cellStyle name="40% - Акцент6 2 7 3 2 3 2" xfId="53126"/>
    <cellStyle name="40% - Акцент6 2 7 3 2 4" xfId="53127"/>
    <cellStyle name="40% - Акцент6 2 7 3 2 5" xfId="53128"/>
    <cellStyle name="40% - Акцент6 2 7 3 2 6" xfId="53129"/>
    <cellStyle name="40% - Акцент6 2 7 3 2 7" xfId="53130"/>
    <cellStyle name="40% - Акцент6 2 7 3 2 8" xfId="53131"/>
    <cellStyle name="40% - Акцент6 2 7 3 2 9" xfId="53132"/>
    <cellStyle name="40% - Акцент6 2 7 3 3" xfId="53133"/>
    <cellStyle name="40% - Акцент6 2 7 3 3 2" xfId="53134"/>
    <cellStyle name="40% - Акцент6 2 7 3 3 2 2" xfId="53135"/>
    <cellStyle name="40% - Акцент6 2 7 3 3 3" xfId="53136"/>
    <cellStyle name="40% - Акцент6 2 7 3 3 4" xfId="53137"/>
    <cellStyle name="40% - Акцент6 2 7 3 3 5" xfId="53138"/>
    <cellStyle name="40% - Акцент6 2 7 3 3 6" xfId="53139"/>
    <cellStyle name="40% - Акцент6 2 7 3 3 7" xfId="53140"/>
    <cellStyle name="40% - Акцент6 2 7 3 4" xfId="53141"/>
    <cellStyle name="40% - Акцент6 2 7 3 4 2" xfId="53142"/>
    <cellStyle name="40% - Акцент6 2 7 3 5" xfId="53143"/>
    <cellStyle name="40% - Акцент6 2 7 3 6" xfId="53144"/>
    <cellStyle name="40% - Акцент6 2 7 3 7" xfId="53145"/>
    <cellStyle name="40% - Акцент6 2 7 3 8" xfId="53146"/>
    <cellStyle name="40% - Акцент6 2 7 3 9" xfId="53147"/>
    <cellStyle name="40% - Акцент6 2 7 4" xfId="53148"/>
    <cellStyle name="40% - Акцент6 2 7 4 2" xfId="53149"/>
    <cellStyle name="40% - Акцент6 2 7 4 2 2" xfId="53150"/>
    <cellStyle name="40% - Акцент6 2 7 4 2 2 2" xfId="53151"/>
    <cellStyle name="40% - Акцент6 2 7 4 2 3" xfId="53152"/>
    <cellStyle name="40% - Акцент6 2 7 4 2 4" xfId="53153"/>
    <cellStyle name="40% - Акцент6 2 7 4 2 5" xfId="53154"/>
    <cellStyle name="40% - Акцент6 2 7 4 2 6" xfId="53155"/>
    <cellStyle name="40% - Акцент6 2 7 4 2 7" xfId="53156"/>
    <cellStyle name="40% - Акцент6 2 7 4 3" xfId="53157"/>
    <cellStyle name="40% - Акцент6 2 7 4 3 2" xfId="53158"/>
    <cellStyle name="40% - Акцент6 2 7 4 4" xfId="53159"/>
    <cellStyle name="40% - Акцент6 2 7 4 5" xfId="53160"/>
    <cellStyle name="40% - Акцент6 2 7 4 6" xfId="53161"/>
    <cellStyle name="40% - Акцент6 2 7 4 7" xfId="53162"/>
    <cellStyle name="40% - Акцент6 2 7 4 8" xfId="53163"/>
    <cellStyle name="40% - Акцент6 2 7 4 9" xfId="53164"/>
    <cellStyle name="40% - Акцент6 2 7 5" xfId="53165"/>
    <cellStyle name="40% - Акцент6 2 7 5 2" xfId="53166"/>
    <cellStyle name="40% - Акцент6 2 7 5 2 2" xfId="53167"/>
    <cellStyle name="40% - Акцент6 2 7 5 2 2 2" xfId="53168"/>
    <cellStyle name="40% - Акцент6 2 7 5 2 3" xfId="53169"/>
    <cellStyle name="40% - Акцент6 2 7 5 2 4" xfId="53170"/>
    <cellStyle name="40% - Акцент6 2 7 5 2 5" xfId="53171"/>
    <cellStyle name="40% - Акцент6 2 7 5 2 6" xfId="53172"/>
    <cellStyle name="40% - Акцент6 2 7 5 2 7" xfId="53173"/>
    <cellStyle name="40% - Акцент6 2 7 5 3" xfId="53174"/>
    <cellStyle name="40% - Акцент6 2 7 5 3 2" xfId="53175"/>
    <cellStyle name="40% - Акцент6 2 7 5 4" xfId="53176"/>
    <cellStyle name="40% - Акцент6 2 7 5 5" xfId="53177"/>
    <cellStyle name="40% - Акцент6 2 7 5 6" xfId="53178"/>
    <cellStyle name="40% - Акцент6 2 7 5 7" xfId="53179"/>
    <cellStyle name="40% - Акцент6 2 7 5 8" xfId="53180"/>
    <cellStyle name="40% - Акцент6 2 7 5 9" xfId="53181"/>
    <cellStyle name="40% - Акцент6 2 7 6" xfId="53182"/>
    <cellStyle name="40% - Акцент6 2 7 6 2" xfId="53183"/>
    <cellStyle name="40% - Акцент6 2 7 6 2 2" xfId="53184"/>
    <cellStyle name="40% - Акцент6 2 7 6 3" xfId="53185"/>
    <cellStyle name="40% - Акцент6 2 7 6 4" xfId="53186"/>
    <cellStyle name="40% - Акцент6 2 7 6 5" xfId="53187"/>
    <cellStyle name="40% - Акцент6 2 7 6 6" xfId="53188"/>
    <cellStyle name="40% - Акцент6 2 7 6 7" xfId="53189"/>
    <cellStyle name="40% - Акцент6 2 7 7" xfId="53190"/>
    <cellStyle name="40% - Акцент6 2 7 7 2" xfId="53191"/>
    <cellStyle name="40% - Акцент6 2 7 8" xfId="53192"/>
    <cellStyle name="40% - Акцент6 2 7 9" xfId="53193"/>
    <cellStyle name="40% - Акцент6 2 8" xfId="53194"/>
    <cellStyle name="40% - Акцент6 2 8 10" xfId="53195"/>
    <cellStyle name="40% - Акцент6 2 8 11" xfId="53196"/>
    <cellStyle name="40% - Акцент6 2 8 12" xfId="53197"/>
    <cellStyle name="40% - Акцент6 2 8 13" xfId="53198"/>
    <cellStyle name="40% - Акцент6 2 8 2" xfId="53199"/>
    <cellStyle name="40% - Акцент6 2 8 2 10" xfId="53200"/>
    <cellStyle name="40% - Акцент6 2 8 2 2" xfId="53201"/>
    <cellStyle name="40% - Акцент6 2 8 2 2 2" xfId="53202"/>
    <cellStyle name="40% - Акцент6 2 8 2 2 2 2" xfId="53203"/>
    <cellStyle name="40% - Акцент6 2 8 2 2 2 2 2" xfId="53204"/>
    <cellStyle name="40% - Акцент6 2 8 2 2 2 3" xfId="53205"/>
    <cellStyle name="40% - Акцент6 2 8 2 2 2 4" xfId="53206"/>
    <cellStyle name="40% - Акцент6 2 8 2 2 2 5" xfId="53207"/>
    <cellStyle name="40% - Акцент6 2 8 2 2 2 6" xfId="53208"/>
    <cellStyle name="40% - Акцент6 2 8 2 2 2 7" xfId="53209"/>
    <cellStyle name="40% - Акцент6 2 8 2 2 3" xfId="53210"/>
    <cellStyle name="40% - Акцент6 2 8 2 2 3 2" xfId="53211"/>
    <cellStyle name="40% - Акцент6 2 8 2 2 4" xfId="53212"/>
    <cellStyle name="40% - Акцент6 2 8 2 2 5" xfId="53213"/>
    <cellStyle name="40% - Акцент6 2 8 2 2 6" xfId="53214"/>
    <cellStyle name="40% - Акцент6 2 8 2 2 7" xfId="53215"/>
    <cellStyle name="40% - Акцент6 2 8 2 2 8" xfId="53216"/>
    <cellStyle name="40% - Акцент6 2 8 2 2 9" xfId="53217"/>
    <cellStyle name="40% - Акцент6 2 8 2 3" xfId="53218"/>
    <cellStyle name="40% - Акцент6 2 8 2 3 2" xfId="53219"/>
    <cellStyle name="40% - Акцент6 2 8 2 3 2 2" xfId="53220"/>
    <cellStyle name="40% - Акцент6 2 8 2 3 3" xfId="53221"/>
    <cellStyle name="40% - Акцент6 2 8 2 3 4" xfId="53222"/>
    <cellStyle name="40% - Акцент6 2 8 2 3 5" xfId="53223"/>
    <cellStyle name="40% - Акцент6 2 8 2 3 6" xfId="53224"/>
    <cellStyle name="40% - Акцент6 2 8 2 3 7" xfId="53225"/>
    <cellStyle name="40% - Акцент6 2 8 2 4" xfId="53226"/>
    <cellStyle name="40% - Акцент6 2 8 2 4 2" xfId="53227"/>
    <cellStyle name="40% - Акцент6 2 8 2 5" xfId="53228"/>
    <cellStyle name="40% - Акцент6 2 8 2 6" xfId="53229"/>
    <cellStyle name="40% - Акцент6 2 8 2 7" xfId="53230"/>
    <cellStyle name="40% - Акцент6 2 8 2 8" xfId="53231"/>
    <cellStyle name="40% - Акцент6 2 8 2 9" xfId="53232"/>
    <cellStyle name="40% - Акцент6 2 8 3" xfId="53233"/>
    <cellStyle name="40% - Акцент6 2 8 3 10" xfId="53234"/>
    <cellStyle name="40% - Акцент6 2 8 3 2" xfId="53235"/>
    <cellStyle name="40% - Акцент6 2 8 3 2 2" xfId="53236"/>
    <cellStyle name="40% - Акцент6 2 8 3 2 2 2" xfId="53237"/>
    <cellStyle name="40% - Акцент6 2 8 3 2 2 2 2" xfId="53238"/>
    <cellStyle name="40% - Акцент6 2 8 3 2 2 3" xfId="53239"/>
    <cellStyle name="40% - Акцент6 2 8 3 2 2 4" xfId="53240"/>
    <cellStyle name="40% - Акцент6 2 8 3 2 2 5" xfId="53241"/>
    <cellStyle name="40% - Акцент6 2 8 3 2 2 6" xfId="53242"/>
    <cellStyle name="40% - Акцент6 2 8 3 2 2 7" xfId="53243"/>
    <cellStyle name="40% - Акцент6 2 8 3 2 3" xfId="53244"/>
    <cellStyle name="40% - Акцент6 2 8 3 2 3 2" xfId="53245"/>
    <cellStyle name="40% - Акцент6 2 8 3 2 4" xfId="53246"/>
    <cellStyle name="40% - Акцент6 2 8 3 2 5" xfId="53247"/>
    <cellStyle name="40% - Акцент6 2 8 3 2 6" xfId="53248"/>
    <cellStyle name="40% - Акцент6 2 8 3 2 7" xfId="53249"/>
    <cellStyle name="40% - Акцент6 2 8 3 2 8" xfId="53250"/>
    <cellStyle name="40% - Акцент6 2 8 3 2 9" xfId="53251"/>
    <cellStyle name="40% - Акцент6 2 8 3 3" xfId="53252"/>
    <cellStyle name="40% - Акцент6 2 8 3 3 2" xfId="53253"/>
    <cellStyle name="40% - Акцент6 2 8 3 3 2 2" xfId="53254"/>
    <cellStyle name="40% - Акцент6 2 8 3 3 3" xfId="53255"/>
    <cellStyle name="40% - Акцент6 2 8 3 3 4" xfId="53256"/>
    <cellStyle name="40% - Акцент6 2 8 3 3 5" xfId="53257"/>
    <cellStyle name="40% - Акцент6 2 8 3 3 6" xfId="53258"/>
    <cellStyle name="40% - Акцент6 2 8 3 3 7" xfId="53259"/>
    <cellStyle name="40% - Акцент6 2 8 3 4" xfId="53260"/>
    <cellStyle name="40% - Акцент6 2 8 3 4 2" xfId="53261"/>
    <cellStyle name="40% - Акцент6 2 8 3 5" xfId="53262"/>
    <cellStyle name="40% - Акцент6 2 8 3 6" xfId="53263"/>
    <cellStyle name="40% - Акцент6 2 8 3 7" xfId="53264"/>
    <cellStyle name="40% - Акцент6 2 8 3 8" xfId="53265"/>
    <cellStyle name="40% - Акцент6 2 8 3 9" xfId="53266"/>
    <cellStyle name="40% - Акцент6 2 8 4" xfId="53267"/>
    <cellStyle name="40% - Акцент6 2 8 4 2" xfId="53268"/>
    <cellStyle name="40% - Акцент6 2 8 4 2 2" xfId="53269"/>
    <cellStyle name="40% - Акцент6 2 8 4 2 2 2" xfId="53270"/>
    <cellStyle name="40% - Акцент6 2 8 4 2 3" xfId="53271"/>
    <cellStyle name="40% - Акцент6 2 8 4 2 4" xfId="53272"/>
    <cellStyle name="40% - Акцент6 2 8 4 2 5" xfId="53273"/>
    <cellStyle name="40% - Акцент6 2 8 4 2 6" xfId="53274"/>
    <cellStyle name="40% - Акцент6 2 8 4 2 7" xfId="53275"/>
    <cellStyle name="40% - Акцент6 2 8 4 3" xfId="53276"/>
    <cellStyle name="40% - Акцент6 2 8 4 3 2" xfId="53277"/>
    <cellStyle name="40% - Акцент6 2 8 4 4" xfId="53278"/>
    <cellStyle name="40% - Акцент6 2 8 4 5" xfId="53279"/>
    <cellStyle name="40% - Акцент6 2 8 4 6" xfId="53280"/>
    <cellStyle name="40% - Акцент6 2 8 4 7" xfId="53281"/>
    <cellStyle name="40% - Акцент6 2 8 4 8" xfId="53282"/>
    <cellStyle name="40% - Акцент6 2 8 4 9" xfId="53283"/>
    <cellStyle name="40% - Акцент6 2 8 5" xfId="53284"/>
    <cellStyle name="40% - Акцент6 2 8 5 2" xfId="53285"/>
    <cellStyle name="40% - Акцент6 2 8 5 2 2" xfId="53286"/>
    <cellStyle name="40% - Акцент6 2 8 5 2 2 2" xfId="53287"/>
    <cellStyle name="40% - Акцент6 2 8 5 2 3" xfId="53288"/>
    <cellStyle name="40% - Акцент6 2 8 5 2 4" xfId="53289"/>
    <cellStyle name="40% - Акцент6 2 8 5 2 5" xfId="53290"/>
    <cellStyle name="40% - Акцент6 2 8 5 2 6" xfId="53291"/>
    <cellStyle name="40% - Акцент6 2 8 5 2 7" xfId="53292"/>
    <cellStyle name="40% - Акцент6 2 8 5 3" xfId="53293"/>
    <cellStyle name="40% - Акцент6 2 8 5 3 2" xfId="53294"/>
    <cellStyle name="40% - Акцент6 2 8 5 4" xfId="53295"/>
    <cellStyle name="40% - Акцент6 2 8 5 5" xfId="53296"/>
    <cellStyle name="40% - Акцент6 2 8 5 6" xfId="53297"/>
    <cellStyle name="40% - Акцент6 2 8 5 7" xfId="53298"/>
    <cellStyle name="40% - Акцент6 2 8 5 8" xfId="53299"/>
    <cellStyle name="40% - Акцент6 2 8 5 9" xfId="53300"/>
    <cellStyle name="40% - Акцент6 2 8 6" xfId="53301"/>
    <cellStyle name="40% - Акцент6 2 8 6 2" xfId="53302"/>
    <cellStyle name="40% - Акцент6 2 8 6 2 2" xfId="53303"/>
    <cellStyle name="40% - Акцент6 2 8 6 3" xfId="53304"/>
    <cellStyle name="40% - Акцент6 2 8 6 4" xfId="53305"/>
    <cellStyle name="40% - Акцент6 2 8 6 5" xfId="53306"/>
    <cellStyle name="40% - Акцент6 2 8 6 6" xfId="53307"/>
    <cellStyle name="40% - Акцент6 2 8 6 7" xfId="53308"/>
    <cellStyle name="40% - Акцент6 2 8 7" xfId="53309"/>
    <cellStyle name="40% - Акцент6 2 8 7 2" xfId="53310"/>
    <cellStyle name="40% - Акцент6 2 8 8" xfId="53311"/>
    <cellStyle name="40% - Акцент6 2 8 9" xfId="53312"/>
    <cellStyle name="40% - Акцент6 2 9" xfId="53313"/>
    <cellStyle name="40% - Акцент6 2 9 10" xfId="53314"/>
    <cellStyle name="40% - Акцент6 2 9 2" xfId="53315"/>
    <cellStyle name="40% - Акцент6 2 9 2 2" xfId="53316"/>
    <cellStyle name="40% - Акцент6 2 9 2 2 2" xfId="53317"/>
    <cellStyle name="40% - Акцент6 2 9 2 2 2 2" xfId="53318"/>
    <cellStyle name="40% - Акцент6 2 9 2 2 3" xfId="53319"/>
    <cellStyle name="40% - Акцент6 2 9 2 2 4" xfId="53320"/>
    <cellStyle name="40% - Акцент6 2 9 2 2 5" xfId="53321"/>
    <cellStyle name="40% - Акцент6 2 9 2 2 6" xfId="53322"/>
    <cellStyle name="40% - Акцент6 2 9 2 2 7" xfId="53323"/>
    <cellStyle name="40% - Акцент6 2 9 2 3" xfId="53324"/>
    <cellStyle name="40% - Акцент6 2 9 2 3 2" xfId="53325"/>
    <cellStyle name="40% - Акцент6 2 9 2 4" xfId="53326"/>
    <cellStyle name="40% - Акцент6 2 9 2 5" xfId="53327"/>
    <cellStyle name="40% - Акцент6 2 9 2 6" xfId="53328"/>
    <cellStyle name="40% - Акцент6 2 9 2 7" xfId="53329"/>
    <cellStyle name="40% - Акцент6 2 9 2 8" xfId="53330"/>
    <cellStyle name="40% - Акцент6 2 9 2 9" xfId="53331"/>
    <cellStyle name="40% - Акцент6 2 9 3" xfId="53332"/>
    <cellStyle name="40% - Акцент6 2 9 3 2" xfId="53333"/>
    <cellStyle name="40% - Акцент6 2 9 3 2 2" xfId="53334"/>
    <cellStyle name="40% - Акцент6 2 9 3 3" xfId="53335"/>
    <cellStyle name="40% - Акцент6 2 9 3 4" xfId="53336"/>
    <cellStyle name="40% - Акцент6 2 9 3 5" xfId="53337"/>
    <cellStyle name="40% - Акцент6 2 9 3 6" xfId="53338"/>
    <cellStyle name="40% - Акцент6 2 9 3 7" xfId="53339"/>
    <cellStyle name="40% - Акцент6 2 9 4" xfId="53340"/>
    <cellStyle name="40% - Акцент6 2 9 4 2" xfId="53341"/>
    <cellStyle name="40% - Акцент6 2 9 5" xfId="53342"/>
    <cellStyle name="40% - Акцент6 2 9 6" xfId="53343"/>
    <cellStyle name="40% - Акцент6 2 9 7" xfId="53344"/>
    <cellStyle name="40% - Акцент6 2 9 8" xfId="53345"/>
    <cellStyle name="40% - Акцент6 2 9 9" xfId="53346"/>
    <cellStyle name="40% - Акцент6 3" xfId="53347"/>
    <cellStyle name="40% - Акцент6 3 2" xfId="53348"/>
    <cellStyle name="40% - Акцент6 3 2 2" xfId="53349"/>
    <cellStyle name="40% - Акцент6 3 2 2 10" xfId="53350"/>
    <cellStyle name="40% - Акцент6 3 2 2 11" xfId="53351"/>
    <cellStyle name="40% - Акцент6 3 2 2 2" xfId="53352"/>
    <cellStyle name="40% - Акцент6 3 2 2 2 10" xfId="53353"/>
    <cellStyle name="40% - Акцент6 3 2 2 2 2" xfId="53354"/>
    <cellStyle name="40% - Акцент6 3 2 2 2 2 2" xfId="53355"/>
    <cellStyle name="40% - Акцент6 3 2 2 2 2 2 2" xfId="53356"/>
    <cellStyle name="40% - Акцент6 3 2 2 2 2 2 3" xfId="53357"/>
    <cellStyle name="40% - Акцент6 3 2 2 2 2 3" xfId="53358"/>
    <cellStyle name="40% - Акцент6 3 2 2 2 2 4" xfId="53359"/>
    <cellStyle name="40% - Акцент6 3 2 2 2 2 5" xfId="53360"/>
    <cellStyle name="40% - Акцент6 3 2 2 2 2 6" xfId="53361"/>
    <cellStyle name="40% - Акцент6 3 2 2 2 2 7" xfId="53362"/>
    <cellStyle name="40% - Акцент6 3 2 2 2 3" xfId="53363"/>
    <cellStyle name="40% - Акцент6 3 2 2 2 3 2" xfId="53364"/>
    <cellStyle name="40% - Акцент6 3 2 2 2 3 2 2" xfId="53365"/>
    <cellStyle name="40% - Акцент6 3 2 2 2 3 2 3" xfId="53366"/>
    <cellStyle name="40% - Акцент6 3 2 2 2 3 3" xfId="53367"/>
    <cellStyle name="40% - Акцент6 3 2 2 2 3 4" xfId="53368"/>
    <cellStyle name="40% - Акцент6 3 2 2 2 3 5" xfId="53369"/>
    <cellStyle name="40% - Акцент6 3 2 2 2 3 6" xfId="53370"/>
    <cellStyle name="40% - Акцент6 3 2 2 2 3 7" xfId="53371"/>
    <cellStyle name="40% - Акцент6 3 2 2 2 4" xfId="53372"/>
    <cellStyle name="40% - Акцент6 3 2 2 2 4 2" xfId="53373"/>
    <cellStyle name="40% - Акцент6 3 2 2 2 4 3" xfId="53374"/>
    <cellStyle name="40% - Акцент6 3 2 2 2 5" xfId="53375"/>
    <cellStyle name="40% - Акцент6 3 2 2 2 6" xfId="53376"/>
    <cellStyle name="40% - Акцент6 3 2 2 2 7" xfId="53377"/>
    <cellStyle name="40% - Акцент6 3 2 2 2 8" xfId="53378"/>
    <cellStyle name="40% - Акцент6 3 2 2 2 9" xfId="53379"/>
    <cellStyle name="40% - Акцент6 3 2 2 3" xfId="53380"/>
    <cellStyle name="40% - Акцент6 3 2 2 3 2" xfId="53381"/>
    <cellStyle name="40% - Акцент6 3 2 2 3 2 2" xfId="53382"/>
    <cellStyle name="40% - Акцент6 3 2 2 3 2 3" xfId="53383"/>
    <cellStyle name="40% - Акцент6 3 2 2 3 3" xfId="53384"/>
    <cellStyle name="40% - Акцент6 3 2 2 3 4" xfId="53385"/>
    <cellStyle name="40% - Акцент6 3 2 2 3 5" xfId="53386"/>
    <cellStyle name="40% - Акцент6 3 2 2 3 6" xfId="53387"/>
    <cellStyle name="40% - Акцент6 3 2 2 3 7" xfId="53388"/>
    <cellStyle name="40% - Акцент6 3 2 2 4" xfId="53389"/>
    <cellStyle name="40% - Акцент6 3 2 2 4 2" xfId="53390"/>
    <cellStyle name="40% - Акцент6 3 2 2 4 2 2" xfId="53391"/>
    <cellStyle name="40% - Акцент6 3 2 2 4 2 3" xfId="53392"/>
    <cellStyle name="40% - Акцент6 3 2 2 4 3" xfId="53393"/>
    <cellStyle name="40% - Акцент6 3 2 2 4 4" xfId="53394"/>
    <cellStyle name="40% - Акцент6 3 2 2 4 5" xfId="53395"/>
    <cellStyle name="40% - Акцент6 3 2 2 4 6" xfId="53396"/>
    <cellStyle name="40% - Акцент6 3 2 2 4 7" xfId="53397"/>
    <cellStyle name="40% - Акцент6 3 2 2 5" xfId="53398"/>
    <cellStyle name="40% - Акцент6 3 2 2 5 2" xfId="53399"/>
    <cellStyle name="40% - Акцент6 3 2 2 5 3" xfId="53400"/>
    <cellStyle name="40% - Акцент6 3 2 2 6" xfId="53401"/>
    <cellStyle name="40% - Акцент6 3 2 2 7" xfId="53402"/>
    <cellStyle name="40% - Акцент6 3 2 2 8" xfId="53403"/>
    <cellStyle name="40% - Акцент6 3 2 2 9" xfId="53404"/>
    <cellStyle name="40% - Акцент6 3 2 3" xfId="53405"/>
    <cellStyle name="40% - Акцент6 3 2 3 10" xfId="53406"/>
    <cellStyle name="40% - Акцент6 3 2 3 11" xfId="53407"/>
    <cellStyle name="40% - Акцент6 3 2 3 2" xfId="53408"/>
    <cellStyle name="40% - Акцент6 3 2 3 2 2" xfId="53409"/>
    <cellStyle name="40% - Акцент6 3 2 3 2 2 2" xfId="53410"/>
    <cellStyle name="40% - Акцент6 3 2 3 2 2 2 2" xfId="53411"/>
    <cellStyle name="40% - Акцент6 3 2 3 2 2 3" xfId="53412"/>
    <cellStyle name="40% - Акцент6 3 2 3 2 2 4" xfId="53413"/>
    <cellStyle name="40% - Акцент6 3 2 3 2 2 5" xfId="53414"/>
    <cellStyle name="40% - Акцент6 3 2 3 2 2 6" xfId="53415"/>
    <cellStyle name="40% - Акцент6 3 2 3 2 2 7" xfId="53416"/>
    <cellStyle name="40% - Акцент6 3 2 3 2 3" xfId="53417"/>
    <cellStyle name="40% - Акцент6 3 2 3 2 3 2" xfId="53418"/>
    <cellStyle name="40% - Акцент6 3 2 3 2 4" xfId="53419"/>
    <cellStyle name="40% - Акцент6 3 2 3 2 5" xfId="53420"/>
    <cellStyle name="40% - Акцент6 3 2 3 2 6" xfId="53421"/>
    <cellStyle name="40% - Акцент6 3 2 3 2 7" xfId="53422"/>
    <cellStyle name="40% - Акцент6 3 2 3 2 8" xfId="53423"/>
    <cellStyle name="40% - Акцент6 3 2 3 2 9" xfId="53424"/>
    <cellStyle name="40% - Акцент6 3 2 3 3" xfId="53425"/>
    <cellStyle name="40% - Акцент6 3 2 3 3 2" xfId="53426"/>
    <cellStyle name="40% - Акцент6 3 2 3 3 2 2" xfId="53427"/>
    <cellStyle name="40% - Акцент6 3 2 3 3 2 3" xfId="53428"/>
    <cellStyle name="40% - Акцент6 3 2 3 3 3" xfId="53429"/>
    <cellStyle name="40% - Акцент6 3 2 3 3 4" xfId="53430"/>
    <cellStyle name="40% - Акцент6 3 2 3 3 5" xfId="53431"/>
    <cellStyle name="40% - Акцент6 3 2 3 3 6" xfId="53432"/>
    <cellStyle name="40% - Акцент6 3 2 3 3 7" xfId="53433"/>
    <cellStyle name="40% - Акцент6 3 2 3 4" xfId="53434"/>
    <cellStyle name="40% - Акцент6 3 2 3 4 2" xfId="53435"/>
    <cellStyle name="40% - Акцент6 3 2 3 4 2 2" xfId="53436"/>
    <cellStyle name="40% - Акцент6 3 2 3 4 2 3" xfId="53437"/>
    <cellStyle name="40% - Акцент6 3 2 3 4 3" xfId="53438"/>
    <cellStyle name="40% - Акцент6 3 2 3 4 4" xfId="53439"/>
    <cellStyle name="40% - Акцент6 3 2 3 4 5" xfId="53440"/>
    <cellStyle name="40% - Акцент6 3 2 3 4 6" xfId="53441"/>
    <cellStyle name="40% - Акцент6 3 2 3 4 7" xfId="53442"/>
    <cellStyle name="40% - Акцент6 3 2 3 5" xfId="53443"/>
    <cellStyle name="40% - Акцент6 3 2 3 5 2" xfId="53444"/>
    <cellStyle name="40% - Акцент6 3 2 3 5 3" xfId="53445"/>
    <cellStyle name="40% - Акцент6 3 2 3 6" xfId="53446"/>
    <cellStyle name="40% - Акцент6 3 2 3 7" xfId="53447"/>
    <cellStyle name="40% - Акцент6 3 2 3 8" xfId="53448"/>
    <cellStyle name="40% - Акцент6 3 2 3 9" xfId="53449"/>
    <cellStyle name="40% - Акцент6 3 2 4" xfId="53450"/>
    <cellStyle name="40% - Акцент6 3 2 4 2" xfId="53451"/>
    <cellStyle name="40% - Акцент6 3 2 4 2 2" xfId="53452"/>
    <cellStyle name="40% - Акцент6 3 2 4 2 2 2" xfId="53453"/>
    <cellStyle name="40% - Акцент6 3 2 4 2 3" xfId="53454"/>
    <cellStyle name="40% - Акцент6 3 2 4 2 4" xfId="53455"/>
    <cellStyle name="40% - Акцент6 3 2 4 2 5" xfId="53456"/>
    <cellStyle name="40% - Акцент6 3 2 4 2 6" xfId="53457"/>
    <cellStyle name="40% - Акцент6 3 2 4 2 7" xfId="53458"/>
    <cellStyle name="40% - Акцент6 3 2 4 3" xfId="53459"/>
    <cellStyle name="40% - Акцент6 3 2 4 3 2" xfId="53460"/>
    <cellStyle name="40% - Акцент6 3 2 4 4" xfId="53461"/>
    <cellStyle name="40% - Акцент6 3 2 4 5" xfId="53462"/>
    <cellStyle name="40% - Акцент6 3 2 4 6" xfId="53463"/>
    <cellStyle name="40% - Акцент6 3 2 4 7" xfId="53464"/>
    <cellStyle name="40% - Акцент6 3 2 4 8" xfId="53465"/>
    <cellStyle name="40% - Акцент6 3 2 4 9" xfId="53466"/>
    <cellStyle name="40% - Акцент6 3 2 5" xfId="53467"/>
    <cellStyle name="40% - Акцент6 3 2 6" xfId="53468"/>
    <cellStyle name="40% - Акцент6 3 2 6 2" xfId="53469"/>
    <cellStyle name="40% - Акцент6 3 2 6 2 2" xfId="53470"/>
    <cellStyle name="40% - Акцент6 3 2 6 2 3" xfId="53471"/>
    <cellStyle name="40% - Акцент6 3 2 6 3" xfId="53472"/>
    <cellStyle name="40% - Акцент6 3 2 6 4" xfId="53473"/>
    <cellStyle name="40% - Акцент6 3 2 6 5" xfId="53474"/>
    <cellStyle name="40% - Акцент6 3 2 6 6" xfId="53475"/>
    <cellStyle name="40% - Акцент6 3 2 6 7" xfId="53476"/>
    <cellStyle name="40% - Акцент6 3 2 7" xfId="53477"/>
    <cellStyle name="40% - Акцент6 3 2 8" xfId="53478"/>
    <cellStyle name="40% - Акцент6 3 3" xfId="53479"/>
    <cellStyle name="40% - Акцент6 3 3 10" xfId="53480"/>
    <cellStyle name="40% - Акцент6 3 3 11" xfId="53481"/>
    <cellStyle name="40% - Акцент6 3 3 2" xfId="53482"/>
    <cellStyle name="40% - Акцент6 3 3 2 10" xfId="53483"/>
    <cellStyle name="40% - Акцент6 3 3 2 2" xfId="53484"/>
    <cellStyle name="40% - Акцент6 3 3 2 2 2" xfId="53485"/>
    <cellStyle name="40% - Акцент6 3 3 2 2 2 2" xfId="53486"/>
    <cellStyle name="40% - Акцент6 3 3 2 2 2 3" xfId="53487"/>
    <cellStyle name="40% - Акцент6 3 3 2 2 3" xfId="53488"/>
    <cellStyle name="40% - Акцент6 3 3 2 2 4" xfId="53489"/>
    <cellStyle name="40% - Акцент6 3 3 2 2 5" xfId="53490"/>
    <cellStyle name="40% - Акцент6 3 3 2 2 6" xfId="53491"/>
    <cellStyle name="40% - Акцент6 3 3 2 2 7" xfId="53492"/>
    <cellStyle name="40% - Акцент6 3 3 2 3" xfId="53493"/>
    <cellStyle name="40% - Акцент6 3 3 2 3 2" xfId="53494"/>
    <cellStyle name="40% - Акцент6 3 3 2 3 2 2" xfId="53495"/>
    <cellStyle name="40% - Акцент6 3 3 2 3 2 3" xfId="53496"/>
    <cellStyle name="40% - Акцент6 3 3 2 3 3" xfId="53497"/>
    <cellStyle name="40% - Акцент6 3 3 2 3 4" xfId="53498"/>
    <cellStyle name="40% - Акцент6 3 3 2 3 5" xfId="53499"/>
    <cellStyle name="40% - Акцент6 3 3 2 3 6" xfId="53500"/>
    <cellStyle name="40% - Акцент6 3 3 2 3 7" xfId="53501"/>
    <cellStyle name="40% - Акцент6 3 3 2 4" xfId="53502"/>
    <cellStyle name="40% - Акцент6 3 3 2 4 2" xfId="53503"/>
    <cellStyle name="40% - Акцент6 3 3 2 4 3" xfId="53504"/>
    <cellStyle name="40% - Акцент6 3 3 2 5" xfId="53505"/>
    <cellStyle name="40% - Акцент6 3 3 2 6" xfId="53506"/>
    <cellStyle name="40% - Акцент6 3 3 2 7" xfId="53507"/>
    <cellStyle name="40% - Акцент6 3 3 2 8" xfId="53508"/>
    <cellStyle name="40% - Акцент6 3 3 2 9" xfId="53509"/>
    <cellStyle name="40% - Акцент6 3 3 3" xfId="53510"/>
    <cellStyle name="40% - Акцент6 3 3 3 2" xfId="53511"/>
    <cellStyle name="40% - Акцент6 3 3 3 2 2" xfId="53512"/>
    <cellStyle name="40% - Акцент6 3 3 3 2 3" xfId="53513"/>
    <cellStyle name="40% - Акцент6 3 3 3 3" xfId="53514"/>
    <cellStyle name="40% - Акцент6 3 3 3 4" xfId="53515"/>
    <cellStyle name="40% - Акцент6 3 3 3 5" xfId="53516"/>
    <cellStyle name="40% - Акцент6 3 3 3 6" xfId="53517"/>
    <cellStyle name="40% - Акцент6 3 3 3 7" xfId="53518"/>
    <cellStyle name="40% - Акцент6 3 3 4" xfId="53519"/>
    <cellStyle name="40% - Акцент6 3 3 4 2" xfId="53520"/>
    <cellStyle name="40% - Акцент6 3 3 4 2 2" xfId="53521"/>
    <cellStyle name="40% - Акцент6 3 3 4 2 3" xfId="53522"/>
    <cellStyle name="40% - Акцент6 3 3 4 3" xfId="53523"/>
    <cellStyle name="40% - Акцент6 3 3 4 4" xfId="53524"/>
    <cellStyle name="40% - Акцент6 3 3 4 5" xfId="53525"/>
    <cellStyle name="40% - Акцент6 3 3 4 6" xfId="53526"/>
    <cellStyle name="40% - Акцент6 3 3 4 7" xfId="53527"/>
    <cellStyle name="40% - Акцент6 3 3 5" xfId="53528"/>
    <cellStyle name="40% - Акцент6 3 3 5 2" xfId="53529"/>
    <cellStyle name="40% - Акцент6 3 3 5 3" xfId="53530"/>
    <cellStyle name="40% - Акцент6 3 3 6" xfId="53531"/>
    <cellStyle name="40% - Акцент6 3 3 7" xfId="53532"/>
    <cellStyle name="40% - Акцент6 3 3 8" xfId="53533"/>
    <cellStyle name="40% - Акцент6 3 3 9" xfId="53534"/>
    <cellStyle name="40% - Акцент6 3 4" xfId="53535"/>
    <cellStyle name="40% - Акцент6 3 4 10" xfId="53536"/>
    <cellStyle name="40% - Акцент6 3 4 11" xfId="53537"/>
    <cellStyle name="40% - Акцент6 3 4 2" xfId="53538"/>
    <cellStyle name="40% - Акцент6 3 4 2 2" xfId="53539"/>
    <cellStyle name="40% - Акцент6 3 4 2 2 2" xfId="53540"/>
    <cellStyle name="40% - Акцент6 3 4 2 2 2 2" xfId="53541"/>
    <cellStyle name="40% - Акцент6 3 4 2 2 3" xfId="53542"/>
    <cellStyle name="40% - Акцент6 3 4 2 2 4" xfId="53543"/>
    <cellStyle name="40% - Акцент6 3 4 2 2 5" xfId="53544"/>
    <cellStyle name="40% - Акцент6 3 4 2 2 6" xfId="53545"/>
    <cellStyle name="40% - Акцент6 3 4 2 2 7" xfId="53546"/>
    <cellStyle name="40% - Акцент6 3 4 2 3" xfId="53547"/>
    <cellStyle name="40% - Акцент6 3 4 2 3 2" xfId="53548"/>
    <cellStyle name="40% - Акцент6 3 4 2 4" xfId="53549"/>
    <cellStyle name="40% - Акцент6 3 4 2 5" xfId="53550"/>
    <cellStyle name="40% - Акцент6 3 4 2 6" xfId="53551"/>
    <cellStyle name="40% - Акцент6 3 4 2 7" xfId="53552"/>
    <cellStyle name="40% - Акцент6 3 4 2 8" xfId="53553"/>
    <cellStyle name="40% - Акцент6 3 4 2 9" xfId="53554"/>
    <cellStyle name="40% - Акцент6 3 4 3" xfId="53555"/>
    <cellStyle name="40% - Акцент6 3 4 3 2" xfId="53556"/>
    <cellStyle name="40% - Акцент6 3 4 3 2 2" xfId="53557"/>
    <cellStyle name="40% - Акцент6 3 4 3 2 3" xfId="53558"/>
    <cellStyle name="40% - Акцент6 3 4 3 3" xfId="53559"/>
    <cellStyle name="40% - Акцент6 3 4 3 4" xfId="53560"/>
    <cellStyle name="40% - Акцент6 3 4 3 5" xfId="53561"/>
    <cellStyle name="40% - Акцент6 3 4 3 6" xfId="53562"/>
    <cellStyle name="40% - Акцент6 3 4 3 7" xfId="53563"/>
    <cellStyle name="40% - Акцент6 3 4 4" xfId="53564"/>
    <cellStyle name="40% - Акцент6 3 4 4 2" xfId="53565"/>
    <cellStyle name="40% - Акцент6 3 4 4 2 2" xfId="53566"/>
    <cellStyle name="40% - Акцент6 3 4 4 2 3" xfId="53567"/>
    <cellStyle name="40% - Акцент6 3 4 4 3" xfId="53568"/>
    <cellStyle name="40% - Акцент6 3 4 4 4" xfId="53569"/>
    <cellStyle name="40% - Акцент6 3 4 4 5" xfId="53570"/>
    <cellStyle name="40% - Акцент6 3 4 4 6" xfId="53571"/>
    <cellStyle name="40% - Акцент6 3 4 4 7" xfId="53572"/>
    <cellStyle name="40% - Акцент6 3 4 5" xfId="53573"/>
    <cellStyle name="40% - Акцент6 3 4 5 2" xfId="53574"/>
    <cellStyle name="40% - Акцент6 3 4 5 3" xfId="53575"/>
    <cellStyle name="40% - Акцент6 3 4 6" xfId="53576"/>
    <cellStyle name="40% - Акцент6 3 4 7" xfId="53577"/>
    <cellStyle name="40% - Акцент6 3 4 8" xfId="53578"/>
    <cellStyle name="40% - Акцент6 3 4 9" xfId="53579"/>
    <cellStyle name="40% - Акцент6 3 5" xfId="53580"/>
    <cellStyle name="40% - Акцент6 3 5 2" xfId="53581"/>
    <cellStyle name="40% - Акцент6 3 5 2 2" xfId="53582"/>
    <cellStyle name="40% - Акцент6 3 5 2 2 2" xfId="53583"/>
    <cellStyle name="40% - Акцент6 3 5 2 3" xfId="53584"/>
    <cellStyle name="40% - Акцент6 3 5 2 4" xfId="53585"/>
    <cellStyle name="40% - Акцент6 3 5 2 5" xfId="53586"/>
    <cellStyle name="40% - Акцент6 3 5 2 6" xfId="53587"/>
    <cellStyle name="40% - Акцент6 3 5 2 7" xfId="53588"/>
    <cellStyle name="40% - Акцент6 3 5 3" xfId="53589"/>
    <cellStyle name="40% - Акцент6 3 5 3 2" xfId="53590"/>
    <cellStyle name="40% - Акцент6 3 5 4" xfId="53591"/>
    <cellStyle name="40% - Акцент6 3 5 5" xfId="53592"/>
    <cellStyle name="40% - Акцент6 3 5 6" xfId="53593"/>
    <cellStyle name="40% - Акцент6 3 5 7" xfId="53594"/>
    <cellStyle name="40% - Акцент6 3 5 8" xfId="53595"/>
    <cellStyle name="40% - Акцент6 3 5 9" xfId="53596"/>
    <cellStyle name="40% - Акцент6 3 6" xfId="53597"/>
    <cellStyle name="40% - Акцент6 3 7" xfId="53598"/>
    <cellStyle name="40% - Акцент6 3 7 2" xfId="53599"/>
    <cellStyle name="40% - Акцент6 3 7 2 2" xfId="53600"/>
    <cellStyle name="40% - Акцент6 3 7 2 3" xfId="53601"/>
    <cellStyle name="40% - Акцент6 3 7 3" xfId="53602"/>
    <cellStyle name="40% - Акцент6 3 7 4" xfId="53603"/>
    <cellStyle name="40% - Акцент6 3 7 5" xfId="53604"/>
    <cellStyle name="40% - Акцент6 3 7 6" xfId="53605"/>
    <cellStyle name="40% - Акцент6 3 7 7" xfId="53606"/>
    <cellStyle name="40% - Акцент6 3 8" xfId="53607"/>
    <cellStyle name="40% - Акцент6 3 8 2" xfId="53608"/>
    <cellStyle name="40% - Акцент6 3 8 2 2" xfId="53609"/>
    <cellStyle name="40% - Акцент6 3 8 3" xfId="53610"/>
    <cellStyle name="40% - Акцент6 3 8 4" xfId="53611"/>
    <cellStyle name="40% - Акцент6 3 8 5" xfId="53612"/>
    <cellStyle name="40% - Акцент6 3 8 6" xfId="53613"/>
    <cellStyle name="40% - Акцент6 3 8 7" xfId="53614"/>
    <cellStyle name="40% - Акцент6 3 9" xfId="53615"/>
    <cellStyle name="40% - Акцент6 4" xfId="53616"/>
    <cellStyle name="40% - Акцент6 4 2" xfId="53617"/>
    <cellStyle name="40% - Акцент6 4 2 10" xfId="53618"/>
    <cellStyle name="40% - Акцент6 4 2 11" xfId="53619"/>
    <cellStyle name="40% - Акцент6 4 2 12" xfId="53620"/>
    <cellStyle name="40% - Акцент6 4 2 2" xfId="53621"/>
    <cellStyle name="40% - Акцент6 4 2 2 10" xfId="53622"/>
    <cellStyle name="40% - Акцент6 4 2 2 11" xfId="53623"/>
    <cellStyle name="40% - Акцент6 4 2 2 2" xfId="53624"/>
    <cellStyle name="40% - Акцент6 4 2 2 2 2" xfId="53625"/>
    <cellStyle name="40% - Акцент6 4 2 2 2 2 2" xfId="53626"/>
    <cellStyle name="40% - Акцент6 4 2 2 2 2 3" xfId="53627"/>
    <cellStyle name="40% - Акцент6 4 2 2 2 2 4" xfId="53628"/>
    <cellStyle name="40% - Акцент6 4 2 2 2 3" xfId="53629"/>
    <cellStyle name="40% - Акцент6 4 2 2 2 4" xfId="53630"/>
    <cellStyle name="40% - Акцент6 4 2 2 2 5" xfId="53631"/>
    <cellStyle name="40% - Акцент6 4 2 2 2 6" xfId="53632"/>
    <cellStyle name="40% - Акцент6 4 2 2 2 7" xfId="53633"/>
    <cellStyle name="40% - Акцент6 4 2 2 2 8" xfId="53634"/>
    <cellStyle name="40% - Акцент6 4 2 2 3" xfId="53635"/>
    <cellStyle name="40% - Акцент6 4 2 2 3 2" xfId="53636"/>
    <cellStyle name="40% - Акцент6 4 2 2 3 2 2" xfId="53637"/>
    <cellStyle name="40% - Акцент6 4 2 2 3 2 3" xfId="53638"/>
    <cellStyle name="40% - Акцент6 4 2 2 3 3" xfId="53639"/>
    <cellStyle name="40% - Акцент6 4 2 2 3 4" xfId="53640"/>
    <cellStyle name="40% - Акцент6 4 2 2 3 5" xfId="53641"/>
    <cellStyle name="40% - Акцент6 4 2 2 3 6" xfId="53642"/>
    <cellStyle name="40% - Акцент6 4 2 2 3 7" xfId="53643"/>
    <cellStyle name="40% - Акцент6 4 2 2 4" xfId="53644"/>
    <cellStyle name="40% - Акцент6 4 2 2 4 2" xfId="53645"/>
    <cellStyle name="40% - Акцент6 4 2 2 4 2 2" xfId="53646"/>
    <cellStyle name="40% - Акцент6 4 2 2 4 2 3" xfId="53647"/>
    <cellStyle name="40% - Акцент6 4 2 2 4 3" xfId="53648"/>
    <cellStyle name="40% - Акцент6 4 2 2 4 4" xfId="53649"/>
    <cellStyle name="40% - Акцент6 4 2 2 4 5" xfId="53650"/>
    <cellStyle name="40% - Акцент6 4 2 2 4 6" xfId="53651"/>
    <cellStyle name="40% - Акцент6 4 2 2 4 7" xfId="53652"/>
    <cellStyle name="40% - Акцент6 4 2 2 5" xfId="53653"/>
    <cellStyle name="40% - Акцент6 4 2 2 5 2" xfId="53654"/>
    <cellStyle name="40% - Акцент6 4 2 2 5 3" xfId="53655"/>
    <cellStyle name="40% - Акцент6 4 2 2 6" xfId="53656"/>
    <cellStyle name="40% - Акцент6 4 2 2 7" xfId="53657"/>
    <cellStyle name="40% - Акцент6 4 2 2 8" xfId="53658"/>
    <cellStyle name="40% - Акцент6 4 2 2 9" xfId="53659"/>
    <cellStyle name="40% - Акцент6 4 2 3" xfId="53660"/>
    <cellStyle name="40% - Акцент6 4 2 3 2" xfId="53661"/>
    <cellStyle name="40% - Акцент6 4 2 3 2 2" xfId="53662"/>
    <cellStyle name="40% - Акцент6 4 2 3 2 3" xfId="53663"/>
    <cellStyle name="40% - Акцент6 4 2 3 2 4" xfId="53664"/>
    <cellStyle name="40% - Акцент6 4 2 3 3" xfId="53665"/>
    <cellStyle name="40% - Акцент6 4 2 3 4" xfId="53666"/>
    <cellStyle name="40% - Акцент6 4 2 3 5" xfId="53667"/>
    <cellStyle name="40% - Акцент6 4 2 3 6" xfId="53668"/>
    <cellStyle name="40% - Акцент6 4 2 3 7" xfId="53669"/>
    <cellStyle name="40% - Акцент6 4 2 3 8" xfId="53670"/>
    <cellStyle name="40% - Акцент6 4 2 4" xfId="53671"/>
    <cellStyle name="40% - Акцент6 4 2 4 2" xfId="53672"/>
    <cellStyle name="40% - Акцент6 4 2 4 2 2" xfId="53673"/>
    <cellStyle name="40% - Акцент6 4 2 4 2 3" xfId="53674"/>
    <cellStyle name="40% - Акцент6 4 2 4 3" xfId="53675"/>
    <cellStyle name="40% - Акцент6 4 2 4 4" xfId="53676"/>
    <cellStyle name="40% - Акцент6 4 2 4 5" xfId="53677"/>
    <cellStyle name="40% - Акцент6 4 2 4 6" xfId="53678"/>
    <cellStyle name="40% - Акцент6 4 2 4 7" xfId="53679"/>
    <cellStyle name="40% - Акцент6 4 2 5" xfId="53680"/>
    <cellStyle name="40% - Акцент6 4 2 5 2" xfId="53681"/>
    <cellStyle name="40% - Акцент6 4 2 5 2 2" xfId="53682"/>
    <cellStyle name="40% - Акцент6 4 2 5 2 3" xfId="53683"/>
    <cellStyle name="40% - Акцент6 4 2 5 3" xfId="53684"/>
    <cellStyle name="40% - Акцент6 4 2 5 4" xfId="53685"/>
    <cellStyle name="40% - Акцент6 4 2 5 5" xfId="53686"/>
    <cellStyle name="40% - Акцент6 4 2 5 6" xfId="53687"/>
    <cellStyle name="40% - Акцент6 4 2 5 7" xfId="53688"/>
    <cellStyle name="40% - Акцент6 4 2 6" xfId="53689"/>
    <cellStyle name="40% - Акцент6 4 2 6 2" xfId="53690"/>
    <cellStyle name="40% - Акцент6 4 2 6 3" xfId="53691"/>
    <cellStyle name="40% - Акцент6 4 2 7" xfId="53692"/>
    <cellStyle name="40% - Акцент6 4 2 8" xfId="53693"/>
    <cellStyle name="40% - Акцент6 4 2 9" xfId="53694"/>
    <cellStyle name="40% - Акцент6 4 3" xfId="53695"/>
    <cellStyle name="40% - Акцент6 4 3 10" xfId="53696"/>
    <cellStyle name="40% - Акцент6 4 3 11" xfId="53697"/>
    <cellStyle name="40% - Акцент6 4 3 2" xfId="53698"/>
    <cellStyle name="40% - Акцент6 4 3 2 10" xfId="53699"/>
    <cellStyle name="40% - Акцент6 4 3 2 2" xfId="53700"/>
    <cellStyle name="40% - Акцент6 4 3 2 2 2" xfId="53701"/>
    <cellStyle name="40% - Акцент6 4 3 2 2 2 2" xfId="53702"/>
    <cellStyle name="40% - Акцент6 4 3 2 2 2 3" xfId="53703"/>
    <cellStyle name="40% - Акцент6 4 3 2 2 3" xfId="53704"/>
    <cellStyle name="40% - Акцент6 4 3 2 2 4" xfId="53705"/>
    <cellStyle name="40% - Акцент6 4 3 2 2 5" xfId="53706"/>
    <cellStyle name="40% - Акцент6 4 3 2 2 6" xfId="53707"/>
    <cellStyle name="40% - Акцент6 4 3 2 2 7" xfId="53708"/>
    <cellStyle name="40% - Акцент6 4 3 2 3" xfId="53709"/>
    <cellStyle name="40% - Акцент6 4 3 2 3 2" xfId="53710"/>
    <cellStyle name="40% - Акцент6 4 3 2 3 2 2" xfId="53711"/>
    <cellStyle name="40% - Акцент6 4 3 2 3 2 3" xfId="53712"/>
    <cellStyle name="40% - Акцент6 4 3 2 3 3" xfId="53713"/>
    <cellStyle name="40% - Акцент6 4 3 2 3 4" xfId="53714"/>
    <cellStyle name="40% - Акцент6 4 3 2 3 5" xfId="53715"/>
    <cellStyle name="40% - Акцент6 4 3 2 3 6" xfId="53716"/>
    <cellStyle name="40% - Акцент6 4 3 2 3 7" xfId="53717"/>
    <cellStyle name="40% - Акцент6 4 3 2 4" xfId="53718"/>
    <cellStyle name="40% - Акцент6 4 3 2 4 2" xfId="53719"/>
    <cellStyle name="40% - Акцент6 4 3 2 4 3" xfId="53720"/>
    <cellStyle name="40% - Акцент6 4 3 2 5" xfId="53721"/>
    <cellStyle name="40% - Акцент6 4 3 2 6" xfId="53722"/>
    <cellStyle name="40% - Акцент6 4 3 2 7" xfId="53723"/>
    <cellStyle name="40% - Акцент6 4 3 2 8" xfId="53724"/>
    <cellStyle name="40% - Акцент6 4 3 2 9" xfId="53725"/>
    <cellStyle name="40% - Акцент6 4 3 3" xfId="53726"/>
    <cellStyle name="40% - Акцент6 4 3 3 2" xfId="53727"/>
    <cellStyle name="40% - Акцент6 4 3 3 2 2" xfId="53728"/>
    <cellStyle name="40% - Акцент6 4 3 3 2 3" xfId="53729"/>
    <cellStyle name="40% - Акцент6 4 3 3 3" xfId="53730"/>
    <cellStyle name="40% - Акцент6 4 3 3 4" xfId="53731"/>
    <cellStyle name="40% - Акцент6 4 3 3 5" xfId="53732"/>
    <cellStyle name="40% - Акцент6 4 3 3 6" xfId="53733"/>
    <cellStyle name="40% - Акцент6 4 3 3 7" xfId="53734"/>
    <cellStyle name="40% - Акцент6 4 3 4" xfId="53735"/>
    <cellStyle name="40% - Акцент6 4 3 4 2" xfId="53736"/>
    <cellStyle name="40% - Акцент6 4 3 4 2 2" xfId="53737"/>
    <cellStyle name="40% - Акцент6 4 3 4 2 3" xfId="53738"/>
    <cellStyle name="40% - Акцент6 4 3 4 3" xfId="53739"/>
    <cellStyle name="40% - Акцент6 4 3 4 4" xfId="53740"/>
    <cellStyle name="40% - Акцент6 4 3 4 5" xfId="53741"/>
    <cellStyle name="40% - Акцент6 4 3 4 6" xfId="53742"/>
    <cellStyle name="40% - Акцент6 4 3 4 7" xfId="53743"/>
    <cellStyle name="40% - Акцент6 4 3 5" xfId="53744"/>
    <cellStyle name="40% - Акцент6 4 3 5 2" xfId="53745"/>
    <cellStyle name="40% - Акцент6 4 3 5 3" xfId="53746"/>
    <cellStyle name="40% - Акцент6 4 3 6" xfId="53747"/>
    <cellStyle name="40% - Акцент6 4 3 7" xfId="53748"/>
    <cellStyle name="40% - Акцент6 4 3 8" xfId="53749"/>
    <cellStyle name="40% - Акцент6 4 3 9" xfId="53750"/>
    <cellStyle name="40% - Акцент6 4 4" xfId="53751"/>
    <cellStyle name="40% - Акцент6 4 4 10" xfId="53752"/>
    <cellStyle name="40% - Акцент6 4 4 11" xfId="53753"/>
    <cellStyle name="40% - Акцент6 4 4 2" xfId="53754"/>
    <cellStyle name="40% - Акцент6 4 4 2 2" xfId="53755"/>
    <cellStyle name="40% - Акцент6 4 4 2 2 2" xfId="53756"/>
    <cellStyle name="40% - Акцент6 4 4 2 2 2 2" xfId="53757"/>
    <cellStyle name="40% - Акцент6 4 4 2 2 3" xfId="53758"/>
    <cellStyle name="40% - Акцент6 4 4 2 2 4" xfId="53759"/>
    <cellStyle name="40% - Акцент6 4 4 2 2 5" xfId="53760"/>
    <cellStyle name="40% - Акцент6 4 4 2 2 6" xfId="53761"/>
    <cellStyle name="40% - Акцент6 4 4 2 2 7" xfId="53762"/>
    <cellStyle name="40% - Акцент6 4 4 2 3" xfId="53763"/>
    <cellStyle name="40% - Акцент6 4 4 2 3 2" xfId="53764"/>
    <cellStyle name="40% - Акцент6 4 4 2 4" xfId="53765"/>
    <cellStyle name="40% - Акцент6 4 4 2 5" xfId="53766"/>
    <cellStyle name="40% - Акцент6 4 4 2 6" xfId="53767"/>
    <cellStyle name="40% - Акцент6 4 4 2 7" xfId="53768"/>
    <cellStyle name="40% - Акцент6 4 4 2 8" xfId="53769"/>
    <cellStyle name="40% - Акцент6 4 4 2 9" xfId="53770"/>
    <cellStyle name="40% - Акцент6 4 4 3" xfId="53771"/>
    <cellStyle name="40% - Акцент6 4 4 3 2" xfId="53772"/>
    <cellStyle name="40% - Акцент6 4 4 3 2 2" xfId="53773"/>
    <cellStyle name="40% - Акцент6 4 4 3 2 3" xfId="53774"/>
    <cellStyle name="40% - Акцент6 4 4 3 3" xfId="53775"/>
    <cellStyle name="40% - Акцент6 4 4 3 4" xfId="53776"/>
    <cellStyle name="40% - Акцент6 4 4 3 5" xfId="53777"/>
    <cellStyle name="40% - Акцент6 4 4 3 6" xfId="53778"/>
    <cellStyle name="40% - Акцент6 4 4 3 7" xfId="53779"/>
    <cellStyle name="40% - Акцент6 4 4 4" xfId="53780"/>
    <cellStyle name="40% - Акцент6 4 4 4 2" xfId="53781"/>
    <cellStyle name="40% - Акцент6 4 4 4 2 2" xfId="53782"/>
    <cellStyle name="40% - Акцент6 4 4 4 2 3" xfId="53783"/>
    <cellStyle name="40% - Акцент6 4 4 4 3" xfId="53784"/>
    <cellStyle name="40% - Акцент6 4 4 4 4" xfId="53785"/>
    <cellStyle name="40% - Акцент6 4 4 4 5" xfId="53786"/>
    <cellStyle name="40% - Акцент6 4 4 4 6" xfId="53787"/>
    <cellStyle name="40% - Акцент6 4 4 4 7" xfId="53788"/>
    <cellStyle name="40% - Акцент6 4 4 5" xfId="53789"/>
    <cellStyle name="40% - Акцент6 4 4 5 2" xfId="53790"/>
    <cellStyle name="40% - Акцент6 4 4 5 3" xfId="53791"/>
    <cellStyle name="40% - Акцент6 4 4 6" xfId="53792"/>
    <cellStyle name="40% - Акцент6 4 4 7" xfId="53793"/>
    <cellStyle name="40% - Акцент6 4 4 8" xfId="53794"/>
    <cellStyle name="40% - Акцент6 4 4 9" xfId="53795"/>
    <cellStyle name="40% - Акцент6 4 5" xfId="53796"/>
    <cellStyle name="40% - Акцент6 4 5 2" xfId="53797"/>
    <cellStyle name="40% - Акцент6 4 5 2 2" xfId="53798"/>
    <cellStyle name="40% - Акцент6 4 5 2 2 2" xfId="53799"/>
    <cellStyle name="40% - Акцент6 4 5 2 3" xfId="53800"/>
    <cellStyle name="40% - Акцент6 4 5 2 4" xfId="53801"/>
    <cellStyle name="40% - Акцент6 4 5 2 5" xfId="53802"/>
    <cellStyle name="40% - Акцент6 4 5 2 6" xfId="53803"/>
    <cellStyle name="40% - Акцент6 4 5 2 7" xfId="53804"/>
    <cellStyle name="40% - Акцент6 4 5 3" xfId="53805"/>
    <cellStyle name="40% - Акцент6 4 5 3 2" xfId="53806"/>
    <cellStyle name="40% - Акцент6 4 5 4" xfId="53807"/>
    <cellStyle name="40% - Акцент6 4 5 5" xfId="53808"/>
    <cellStyle name="40% - Акцент6 4 5 6" xfId="53809"/>
    <cellStyle name="40% - Акцент6 4 5 7" xfId="53810"/>
    <cellStyle name="40% - Акцент6 4 5 8" xfId="53811"/>
    <cellStyle name="40% - Акцент6 4 5 9" xfId="53812"/>
    <cellStyle name="40% - Акцент6 4 6" xfId="53813"/>
    <cellStyle name="40% - Акцент6 4 7" xfId="53814"/>
    <cellStyle name="40% - Акцент6 4 7 2" xfId="53815"/>
    <cellStyle name="40% - Акцент6 4 7 2 2" xfId="53816"/>
    <cellStyle name="40% - Акцент6 4 7 2 3" xfId="53817"/>
    <cellStyle name="40% - Акцент6 4 7 3" xfId="53818"/>
    <cellStyle name="40% - Акцент6 4 7 4" xfId="53819"/>
    <cellStyle name="40% - Акцент6 4 7 5" xfId="53820"/>
    <cellStyle name="40% - Акцент6 4 7 6" xfId="53821"/>
    <cellStyle name="40% - Акцент6 4 7 7" xfId="53822"/>
    <cellStyle name="40% - Акцент6 4 8" xfId="53823"/>
    <cellStyle name="40% - Акцент6 4 8 2" xfId="53824"/>
    <cellStyle name="40% - Акцент6 4 8 2 2" xfId="53825"/>
    <cellStyle name="40% - Акцент6 4 8 3" xfId="53826"/>
    <cellStyle name="40% - Акцент6 4 8 4" xfId="53827"/>
    <cellStyle name="40% - Акцент6 4 8 5" xfId="53828"/>
    <cellStyle name="40% - Акцент6 4 8 6" xfId="53829"/>
    <cellStyle name="40% - Акцент6 4 8 7" xfId="53830"/>
    <cellStyle name="40% - Акцент6 4 9" xfId="53831"/>
    <cellStyle name="40% - Акцент6 5" xfId="53832"/>
    <cellStyle name="40% - Акцент6 5 2" xfId="53833"/>
    <cellStyle name="40% - Акцент6 5 3" xfId="53834"/>
    <cellStyle name="40% - Акцент6 5 3 2" xfId="53835"/>
    <cellStyle name="40% - Акцент6 5 3 2 2" xfId="53836"/>
    <cellStyle name="40% - Акцент6 5 3 2 3" xfId="53837"/>
    <cellStyle name="40% - Акцент6 5 3 3" xfId="53838"/>
    <cellStyle name="40% - Акцент6 5 3 4" xfId="53839"/>
    <cellStyle name="40% - Акцент6 5 3 5" xfId="53840"/>
    <cellStyle name="40% - Акцент6 5 3 6" xfId="53841"/>
    <cellStyle name="40% - Акцент6 5 3 7" xfId="53842"/>
    <cellStyle name="40% - Акцент6 5 4" xfId="53843"/>
    <cellStyle name="40% - Акцент6 5 4 2" xfId="53844"/>
    <cellStyle name="40% - Акцент6 5 4 2 2" xfId="53845"/>
    <cellStyle name="40% - Акцент6 5 4 3" xfId="53846"/>
    <cellStyle name="40% - Акцент6 5 4 4" xfId="53847"/>
    <cellStyle name="40% - Акцент6 5 4 5" xfId="53848"/>
    <cellStyle name="40% - Акцент6 5 4 6" xfId="53849"/>
    <cellStyle name="40% - Акцент6 5 4 7" xfId="53850"/>
    <cellStyle name="40% - Акцент6 5 5" xfId="53851"/>
    <cellStyle name="40% - Акцент6 6" xfId="53852"/>
    <cellStyle name="40% - Акцент6 6 2" xfId="53853"/>
    <cellStyle name="40% - Акцент6 6 2 2" xfId="53854"/>
    <cellStyle name="40% - Акцент6 6 3" xfId="53855"/>
    <cellStyle name="40% - Акцент6 6 4" xfId="53856"/>
    <cellStyle name="40% - Акцент6 6 5" xfId="53857"/>
    <cellStyle name="40% - Акцент6 6 6" xfId="53858"/>
    <cellStyle name="40% - Акцент6 6 7" xfId="53859"/>
    <cellStyle name="40% - Акцент6 7" xfId="53860"/>
    <cellStyle name="40% - Акцент6 8" xfId="53861"/>
    <cellStyle name="40% - Акцент6 9" xfId="53862"/>
    <cellStyle name="60 % - Accent1" xfId="53863"/>
    <cellStyle name="60 % - Accent2" xfId="53864"/>
    <cellStyle name="60 % - Accent3" xfId="53865"/>
    <cellStyle name="60 % - Accent4" xfId="53866"/>
    <cellStyle name="60 % - Accent5" xfId="53867"/>
    <cellStyle name="60 % - Accent6" xfId="53868"/>
    <cellStyle name="60% - Accent1" xfId="53869"/>
    <cellStyle name="60% - Accent1 2" xfId="53870"/>
    <cellStyle name="60% - Accent1 3" xfId="53871"/>
    <cellStyle name="60% - Accent1_5 форма для НАК" xfId="53872"/>
    <cellStyle name="60% - Accent2" xfId="53873"/>
    <cellStyle name="60% - Accent2 2" xfId="53874"/>
    <cellStyle name="60% - Accent2 3" xfId="53875"/>
    <cellStyle name="60% - Accent2_5 форма для НАК" xfId="53876"/>
    <cellStyle name="60% - Accent3" xfId="53877"/>
    <cellStyle name="60% - Accent3 2" xfId="53878"/>
    <cellStyle name="60% - Accent3 3" xfId="53879"/>
    <cellStyle name="60% - Accent3_5 форма для НАК" xfId="53880"/>
    <cellStyle name="60% - Accent4" xfId="53881"/>
    <cellStyle name="60% - Accent4 2" xfId="53882"/>
    <cellStyle name="60% - Accent4 3" xfId="53883"/>
    <cellStyle name="60% - Accent4_5 форма для НАК" xfId="53884"/>
    <cellStyle name="60% - Accent5" xfId="53885"/>
    <cellStyle name="60% - Accent5 2" xfId="53886"/>
    <cellStyle name="60% - Accent5 3" xfId="53887"/>
    <cellStyle name="60% - Accent5_5 форма для НАК" xfId="53888"/>
    <cellStyle name="60% - Accent6" xfId="53889"/>
    <cellStyle name="60% - Accent6 2" xfId="53890"/>
    <cellStyle name="60% - Accent6 3" xfId="53891"/>
    <cellStyle name="60% - Accent6_5 форма для НАК" xfId="53892"/>
    <cellStyle name="60% - Акцент1 2" xfId="53893"/>
    <cellStyle name="60% - Акцент1 2 2" xfId="53894"/>
    <cellStyle name="60% - Акцент1 2 3" xfId="53895"/>
    <cellStyle name="60% - Акцент1 2 4" xfId="53896"/>
    <cellStyle name="60% - Акцент1 3" xfId="53897"/>
    <cellStyle name="60% - Акцент1 4" xfId="53898"/>
    <cellStyle name="60% - Акцент1 5" xfId="53899"/>
    <cellStyle name="60% - Акцент1 6" xfId="53900"/>
    <cellStyle name="60% - Акцент1 7" xfId="53901"/>
    <cellStyle name="60% - Акцент1 8" xfId="53902"/>
    <cellStyle name="60% - Акцент1 9" xfId="53903"/>
    <cellStyle name="60% - Акцент2 2" xfId="53904"/>
    <cellStyle name="60% - Акцент2 2 2" xfId="53905"/>
    <cellStyle name="60% - Акцент2 2 3" xfId="53906"/>
    <cellStyle name="60% - Акцент2 2 4" xfId="53907"/>
    <cellStyle name="60% - Акцент2 3" xfId="53908"/>
    <cellStyle name="60% - Акцент2 4" xfId="53909"/>
    <cellStyle name="60% - Акцент2 5" xfId="53910"/>
    <cellStyle name="60% - Акцент2 6" xfId="53911"/>
    <cellStyle name="60% - Акцент2 7" xfId="53912"/>
    <cellStyle name="60% - Акцент2 8" xfId="53913"/>
    <cellStyle name="60% - Акцент2 9" xfId="53914"/>
    <cellStyle name="60% - Акцент3 2" xfId="53915"/>
    <cellStyle name="60% - Акцент3 2 2" xfId="53916"/>
    <cellStyle name="60% - Акцент3 2 2 2" xfId="53917"/>
    <cellStyle name="60% - Акцент3 2 2 3" xfId="53918"/>
    <cellStyle name="60% - Акцент3 2 2 4" xfId="53919"/>
    <cellStyle name="60% - Акцент3 2 3" xfId="53920"/>
    <cellStyle name="60% - Акцент3 2 3 2" xfId="53921"/>
    <cellStyle name="60% - Акцент3 2 4" xfId="53922"/>
    <cellStyle name="60% - Акцент3 2 5" xfId="53923"/>
    <cellStyle name="60% - Акцент3 3" xfId="53924"/>
    <cellStyle name="60% - Акцент3 4" xfId="53925"/>
    <cellStyle name="60% - Акцент3 5" xfId="53926"/>
    <cellStyle name="60% - Акцент3 6" xfId="53927"/>
    <cellStyle name="60% - Акцент3 7" xfId="53928"/>
    <cellStyle name="60% - Акцент3 8" xfId="53929"/>
    <cellStyle name="60% - Акцент3 9" xfId="53930"/>
    <cellStyle name="60% - Акцент4 2" xfId="53931"/>
    <cellStyle name="60% - Акцент4 2 2" xfId="53932"/>
    <cellStyle name="60% - Акцент4 2 2 2" xfId="53933"/>
    <cellStyle name="60% - Акцент4 2 2 3" xfId="53934"/>
    <cellStyle name="60% - Акцент4 2 2 4" xfId="53935"/>
    <cellStyle name="60% - Акцент4 2 3" xfId="53936"/>
    <cellStyle name="60% - Акцент4 2 3 2" xfId="53937"/>
    <cellStyle name="60% - Акцент4 2 4" xfId="53938"/>
    <cellStyle name="60% - Акцент4 2 5" xfId="53939"/>
    <cellStyle name="60% - Акцент4 3" xfId="53940"/>
    <cellStyle name="60% - Акцент4 4" xfId="53941"/>
    <cellStyle name="60% - Акцент4 5" xfId="53942"/>
    <cellStyle name="60% - Акцент4 6" xfId="53943"/>
    <cellStyle name="60% - Акцент4 7" xfId="53944"/>
    <cellStyle name="60% - Акцент4 8" xfId="53945"/>
    <cellStyle name="60% - Акцент4 9" xfId="53946"/>
    <cellStyle name="60% - Акцент5 2" xfId="53947"/>
    <cellStyle name="60% - Акцент5 2 2" xfId="53948"/>
    <cellStyle name="60% - Акцент5 2 3" xfId="53949"/>
    <cellStyle name="60% - Акцент5 2 4" xfId="53950"/>
    <cellStyle name="60% - Акцент5 3" xfId="53951"/>
    <cellStyle name="60% - Акцент5 4" xfId="53952"/>
    <cellStyle name="60% - Акцент5 5" xfId="53953"/>
    <cellStyle name="60% - Акцент5 6" xfId="53954"/>
    <cellStyle name="60% - Акцент5 7" xfId="53955"/>
    <cellStyle name="60% - Акцент5 8" xfId="53956"/>
    <cellStyle name="60% - Акцент5 9" xfId="53957"/>
    <cellStyle name="60% - Акцент6 2" xfId="53958"/>
    <cellStyle name="60% - Акцент6 2 2" xfId="53959"/>
    <cellStyle name="60% - Акцент6 2 2 2" xfId="53960"/>
    <cellStyle name="60% - Акцент6 2 2 3" xfId="53961"/>
    <cellStyle name="60% - Акцент6 2 2 4" xfId="53962"/>
    <cellStyle name="60% - Акцент6 2 3" xfId="53963"/>
    <cellStyle name="60% - Акцент6 2 3 2" xfId="53964"/>
    <cellStyle name="60% - Акцент6 2 4" xfId="53965"/>
    <cellStyle name="60% - Акцент6 2 5" xfId="53966"/>
    <cellStyle name="60% - Акцент6 3" xfId="53967"/>
    <cellStyle name="60% - Акцент6 4" xfId="53968"/>
    <cellStyle name="60% - Акцент6 5" xfId="53969"/>
    <cellStyle name="60% - Акцент6 6" xfId="53970"/>
    <cellStyle name="60% - Акцент6 7" xfId="53971"/>
    <cellStyle name="60% - Акцент6 8" xfId="53972"/>
    <cellStyle name="60% - Акцент6 9" xfId="53973"/>
    <cellStyle name="8pt" xfId="53974"/>
    <cellStyle name="Äåíåæíûé" xfId="53975"/>
    <cellStyle name="Äåíåæíûé [0]" xfId="53976"/>
    <cellStyle name="Accent" xfId="53977"/>
    <cellStyle name="Accent 1" xfId="53978"/>
    <cellStyle name="Accent 2" xfId="53979"/>
    <cellStyle name="Accent 3" xfId="53980"/>
    <cellStyle name="Accent1" xfId="53981"/>
    <cellStyle name="Accent1 2" xfId="53982"/>
    <cellStyle name="Accent1 3" xfId="53983"/>
    <cellStyle name="Accent1_5 форма для НАК" xfId="53984"/>
    <cellStyle name="Accent2" xfId="53985"/>
    <cellStyle name="Accent2 2" xfId="53986"/>
    <cellStyle name="Accent2 3" xfId="53987"/>
    <cellStyle name="Accent2_5 форма для НАК" xfId="53988"/>
    <cellStyle name="Accent3" xfId="53989"/>
    <cellStyle name="Accent3 2" xfId="53990"/>
    <cellStyle name="Accent3 3" xfId="53991"/>
    <cellStyle name="Accent3_5 форма для НАК" xfId="53992"/>
    <cellStyle name="Accent4" xfId="53993"/>
    <cellStyle name="Accent4 2" xfId="53994"/>
    <cellStyle name="Accent4 3" xfId="53995"/>
    <cellStyle name="Accent4_5 форма для НАК" xfId="53996"/>
    <cellStyle name="Accent5" xfId="53997"/>
    <cellStyle name="Accent5 2" xfId="53998"/>
    <cellStyle name="Accent5 3" xfId="53999"/>
    <cellStyle name="Accent5_5 форма для НАК" xfId="54000"/>
    <cellStyle name="Accent6" xfId="54001"/>
    <cellStyle name="Accent6 2" xfId="54002"/>
    <cellStyle name="Accent6 3" xfId="54003"/>
    <cellStyle name="Accent6_5 форма для НАК" xfId="54004"/>
    <cellStyle name="Avertissement" xfId="54005"/>
    <cellStyle name="Bad" xfId="54006"/>
    <cellStyle name="Bad 2" xfId="54007"/>
    <cellStyle name="Bad 3" xfId="54008"/>
    <cellStyle name="Bad_5 форма для НАК" xfId="54009"/>
    <cellStyle name="Body" xfId="54010"/>
    <cellStyle name="Body 2" xfId="54011"/>
    <cellStyle name="Body 3" xfId="54012"/>
    <cellStyle name="Body_5_5 39 Курсовая" xfId="54013"/>
    <cellStyle name="C01_Page_head" xfId="54014"/>
    <cellStyle name="C03_Col head general" xfId="54015"/>
    <cellStyle name="C04_Note col head" xfId="54016"/>
    <cellStyle name="C06_Previous yr col head" xfId="54017"/>
    <cellStyle name="C08_Table text" xfId="54018"/>
    <cellStyle name="C11_Note head" xfId="54019"/>
    <cellStyle name="C14_Current year figs" xfId="54020"/>
    <cellStyle name="C14b_Current Year Figs 3 dec" xfId="54021"/>
    <cellStyle name="C15_Previous year figs" xfId="54022"/>
    <cellStyle name="Calc Currency (0)" xfId="54023"/>
    <cellStyle name="Calc Currency (0) 2" xfId="54024"/>
    <cellStyle name="Calc Currency (0) 3" xfId="54025"/>
    <cellStyle name="Calc Currency (0)_5_5 39 Курсовая" xfId="54026"/>
    <cellStyle name="Calc Currency (2)" xfId="54027"/>
    <cellStyle name="Calc Currency (2) 2" xfId="54028"/>
    <cellStyle name="Calc Currency (2) 3" xfId="54029"/>
    <cellStyle name="Calc Currency (2)_5_5 39 Курсовая" xfId="54030"/>
    <cellStyle name="Calc Percent (0)" xfId="54031"/>
    <cellStyle name="Calc Percent (0) 2" xfId="54032"/>
    <cellStyle name="Calc Percent (0) 3" xfId="54033"/>
    <cellStyle name="Calc Percent (0)_5_5 39 Курсовая" xfId="54034"/>
    <cellStyle name="Calc Percent (1)" xfId="54035"/>
    <cellStyle name="Calc Percent (1) 2" xfId="54036"/>
    <cellStyle name="Calc Percent (1) 3" xfId="54037"/>
    <cellStyle name="Calc Percent (1)_5_5 39 Курсовая" xfId="54038"/>
    <cellStyle name="Calc Percent (2)" xfId="54039"/>
    <cellStyle name="Calc Percent (2) 2" xfId="54040"/>
    <cellStyle name="Calc Percent (2) 3" xfId="54041"/>
    <cellStyle name="Calc Percent (2)_5_5 39 Курсовая" xfId="54042"/>
    <cellStyle name="Calc Units (0)" xfId="54043"/>
    <cellStyle name="Calc Units (0) 2" xfId="54044"/>
    <cellStyle name="Calc Units (0) 3" xfId="54045"/>
    <cellStyle name="Calc Units (0)_5_5 39 Курсовая" xfId="54046"/>
    <cellStyle name="Calc Units (1)" xfId="54047"/>
    <cellStyle name="Calc Units (1) 2" xfId="54048"/>
    <cellStyle name="Calc Units (1) 3" xfId="54049"/>
    <cellStyle name="Calc Units (1)_5_5 39 Курсовая" xfId="54050"/>
    <cellStyle name="Calc Units (2)" xfId="54051"/>
    <cellStyle name="Calc Units (2) 2" xfId="54052"/>
    <cellStyle name="Calc Units (2) 3" xfId="54053"/>
    <cellStyle name="Calc Units (2)_5_5 39 Курсовая" xfId="54054"/>
    <cellStyle name="Calcul" xfId="54055"/>
    <cellStyle name="Calculation" xfId="54056"/>
    <cellStyle name="Calculation 2" xfId="54057"/>
    <cellStyle name="Calculation 2 2" xfId="54058"/>
    <cellStyle name="Calculation 3" xfId="54059"/>
    <cellStyle name="Calculation_5 форма для НАК" xfId="54060"/>
    <cellStyle name="Cellule liée" xfId="54061"/>
    <cellStyle name="Centered Heading" xfId="54062"/>
    <cellStyle name="Centered Heading 2" xfId="54063"/>
    <cellStyle name="Centered Heading 3" xfId="54064"/>
    <cellStyle name="Centered Heading_ФОРМА 5-5 НА 30.06.11.Г." xfId="54065"/>
    <cellStyle name="Check" xfId="54066"/>
    <cellStyle name="Check 2" xfId="54067"/>
    <cellStyle name="Check 2 2" xfId="54068"/>
    <cellStyle name="Check 2 3" xfId="54069"/>
    <cellStyle name="Check 2 4" xfId="54070"/>
    <cellStyle name="Check 3" xfId="54071"/>
    <cellStyle name="Check 4" xfId="54072"/>
    <cellStyle name="Check 5" xfId="54073"/>
    <cellStyle name="Check 6" xfId="54074"/>
    <cellStyle name="Check 7" xfId="54075"/>
    <cellStyle name="Check 8" xfId="54076"/>
    <cellStyle name="Check 9" xfId="54077"/>
    <cellStyle name="Check Cell" xfId="54078"/>
    <cellStyle name="Check Cell 2" xfId="54079"/>
    <cellStyle name="Check Cell 3" xfId="54080"/>
    <cellStyle name="Check Cell_5 форма для НАК" xfId="54081"/>
    <cellStyle name="Check_5 форма для НАК" xfId="54082"/>
    <cellStyle name="Column_Title" xfId="54083"/>
    <cellStyle name="Comma %" xfId="54084"/>
    <cellStyle name="Comma % 2" xfId="54085"/>
    <cellStyle name="Comma % 3" xfId="54086"/>
    <cellStyle name="Comma % 4" xfId="54087"/>
    <cellStyle name="Comma %_5_5 39 Курсовая" xfId="54088"/>
    <cellStyle name="Comma [0] 2" xfId="54089"/>
    <cellStyle name="Comma [0] 2 2" xfId="54090"/>
    <cellStyle name="Comma [0] 3" xfId="54091"/>
    <cellStyle name="Comma [0]_irl tel sep5" xfId="54092"/>
    <cellStyle name="Comma [00]" xfId="54093"/>
    <cellStyle name="Comma [00] 2" xfId="54094"/>
    <cellStyle name="Comma [00] 3" xfId="54095"/>
    <cellStyle name="Comma [00]_5 форма для НАК" xfId="54096"/>
    <cellStyle name="Comma [000]" xfId="54097"/>
    <cellStyle name="Comma 0.0" xfId="54098"/>
    <cellStyle name="Comma 0.0 2" xfId="54099"/>
    <cellStyle name="Comma 0.0%" xfId="54100"/>
    <cellStyle name="Comma 0.0% 2" xfId="54101"/>
    <cellStyle name="Comma 0.0%_5_5 39 Курсовая" xfId="54102"/>
    <cellStyle name="Comma 0.0_5 форма для НАК" xfId="54103"/>
    <cellStyle name="Comma 0.00" xfId="54104"/>
    <cellStyle name="Comma 0.00 2" xfId="54105"/>
    <cellStyle name="Comma 0.00%" xfId="54106"/>
    <cellStyle name="Comma 0.00% 2" xfId="54107"/>
    <cellStyle name="Comma 0.00%_5_5 39 Курсовая" xfId="54108"/>
    <cellStyle name="Comma 0.00_5 форма для НАК" xfId="54109"/>
    <cellStyle name="Comma 0.000" xfId="54110"/>
    <cellStyle name="Comma 0.000 2" xfId="54111"/>
    <cellStyle name="Comma 0.000%" xfId="54112"/>
    <cellStyle name="Comma 0.000% 2" xfId="54113"/>
    <cellStyle name="Comma 0.000%_5_5 39 Курсовая" xfId="54114"/>
    <cellStyle name="Comma 0.000_5 форма для НАК" xfId="54115"/>
    <cellStyle name="Comma 10" xfId="54116"/>
    <cellStyle name="Comma 11" xfId="54117"/>
    <cellStyle name="Comma 2" xfId="54118"/>
    <cellStyle name="Comma 2 2" xfId="54119"/>
    <cellStyle name="Comma 2 2 2" xfId="54120"/>
    <cellStyle name="Comma 2 3" xfId="54121"/>
    <cellStyle name="Comma 2 4" xfId="54122"/>
    <cellStyle name="Comma 2_5 форма для НАК" xfId="54123"/>
    <cellStyle name="Comma 3" xfId="54124"/>
    <cellStyle name="Comma 3 2" xfId="54125"/>
    <cellStyle name="Comma 3 3" xfId="54126"/>
    <cellStyle name="Comma 4" xfId="54127"/>
    <cellStyle name="Comma 5" xfId="54128"/>
    <cellStyle name="Comma 6" xfId="54129"/>
    <cellStyle name="Comma 7" xfId="54130"/>
    <cellStyle name="Comma 8" xfId="54131"/>
    <cellStyle name="Comma 9" xfId="54132"/>
    <cellStyle name="Comma_1st Investment_2005_A5_Budget_AT Consolidation" xfId="54133"/>
    <cellStyle name="Comma0" xfId="54134"/>
    <cellStyle name="Comma0 2" xfId="54135"/>
    <cellStyle name="Comma0_5_5 39 Курсовая" xfId="54136"/>
    <cellStyle name="Commentaire" xfId="54137"/>
    <cellStyle name="Company Name" xfId="54138"/>
    <cellStyle name="Company Name 2" xfId="54139"/>
    <cellStyle name="Company Name 3" xfId="54140"/>
    <cellStyle name="Company Name_ФОРМА 5-5 НА 30.06.11.Г." xfId="54141"/>
    <cellStyle name="Copied" xfId="54142"/>
    <cellStyle name="Copied 2" xfId="54143"/>
    <cellStyle name="Copied_ФОРМА 5-5 НА 30.06.11.Г." xfId="54144"/>
    <cellStyle name="CR Comma" xfId="54145"/>
    <cellStyle name="CR Comma 2" xfId="54146"/>
    <cellStyle name="CR Comma 3" xfId="54147"/>
    <cellStyle name="CR Comma_ФОРМА 5-5 НА 30.06.11.Г." xfId="54148"/>
    <cellStyle name="CR Currency" xfId="54149"/>
    <cellStyle name="CR Currency 2" xfId="54150"/>
    <cellStyle name="CR Currency_5_5 39 Курсовая" xfId="54151"/>
    <cellStyle name="Credit" xfId="54152"/>
    <cellStyle name="Credit 2" xfId="54153"/>
    <cellStyle name="Credit 3" xfId="54154"/>
    <cellStyle name="Credit subtotal" xfId="54155"/>
    <cellStyle name="Credit subtotal 2" xfId="54156"/>
    <cellStyle name="Credit subtotal 3" xfId="54157"/>
    <cellStyle name="Credit subtotal_5_5 39 Курсовая" xfId="54158"/>
    <cellStyle name="Credit Total" xfId="54159"/>
    <cellStyle name="Credit Total 2" xfId="54160"/>
    <cellStyle name="Credit Total 3" xfId="54161"/>
    <cellStyle name="Credit Total_5_5 39 Курсовая" xfId="54162"/>
    <cellStyle name="Credit_5 форма для НАК" xfId="54163"/>
    <cellStyle name="Currency %" xfId="54164"/>
    <cellStyle name="Currency % 2" xfId="54165"/>
    <cellStyle name="Currency % 3" xfId="54166"/>
    <cellStyle name="Currency % 4" xfId="54167"/>
    <cellStyle name="Currency %_5_5 39 Курсовая" xfId="54168"/>
    <cellStyle name="Currency [0]_irl tel sep5" xfId="54169"/>
    <cellStyle name="Currency [00]" xfId="54170"/>
    <cellStyle name="Currency [00] 2" xfId="54171"/>
    <cellStyle name="Currency [00] 3" xfId="54172"/>
    <cellStyle name="Currency [00]_5 форма для НАК" xfId="54173"/>
    <cellStyle name="Currency 0.0" xfId="54174"/>
    <cellStyle name="Currency 0.0 2" xfId="54175"/>
    <cellStyle name="Currency 0.0%" xfId="54176"/>
    <cellStyle name="Currency 0.0% 2" xfId="54177"/>
    <cellStyle name="Currency 0.0%_5_5 39 Курсовая" xfId="54178"/>
    <cellStyle name="Currency 0.0_5 форма для НАК" xfId="54179"/>
    <cellStyle name="Currency 0.00" xfId="54180"/>
    <cellStyle name="Currency 0.00 2" xfId="54181"/>
    <cellStyle name="Currency 0.00%" xfId="54182"/>
    <cellStyle name="Currency 0.00% 2" xfId="54183"/>
    <cellStyle name="Currency 0.00%_5_5 39 Курсовая" xfId="54184"/>
    <cellStyle name="Currency 0.00_5 форма для НАК" xfId="54185"/>
    <cellStyle name="Currency 0.000" xfId="54186"/>
    <cellStyle name="Currency 0.000 2" xfId="54187"/>
    <cellStyle name="Currency 0.000%" xfId="54188"/>
    <cellStyle name="Currency 0.000% 2" xfId="54189"/>
    <cellStyle name="Currency 0.000%_5_5 39 Курсовая" xfId="54190"/>
    <cellStyle name="Currency 0.000_5 форма для НАК" xfId="54191"/>
    <cellStyle name="Currency 2" xfId="54192"/>
    <cellStyle name="Currency 3" xfId="54193"/>
    <cellStyle name="Currency 4" xfId="54194"/>
    <cellStyle name="Currency RU" xfId="54195"/>
    <cellStyle name="Currency_irl tel sep5" xfId="54196"/>
    <cellStyle name="Currency0" xfId="54197"/>
    <cellStyle name="Currency0 2" xfId="54198"/>
    <cellStyle name="Currency0_5_5 39 Курсовая" xfId="54199"/>
    <cellStyle name="Date" xfId="54200"/>
    <cellStyle name="Date 2" xfId="54201"/>
    <cellStyle name="Date 2 2" xfId="54202"/>
    <cellStyle name="Date 2_ФОРМА 5-5 НА 30.06.11.Г." xfId="54203"/>
    <cellStyle name="Date 3" xfId="54204"/>
    <cellStyle name="Date 4" xfId="54205"/>
    <cellStyle name="Date Short" xfId="54206"/>
    <cellStyle name="Date Short 2" xfId="54207"/>
    <cellStyle name="Date Short_ФОРМА 5-5 НА 30.06.11.Г." xfId="54208"/>
    <cellStyle name="Date without year" xfId="54209"/>
    <cellStyle name="Date without year 2" xfId="54210"/>
    <cellStyle name="Date without year 3" xfId="54211"/>
    <cellStyle name="Date without year_5_5 39 Курсовая" xfId="54212"/>
    <cellStyle name="Date_5 форма для НАК" xfId="54213"/>
    <cellStyle name="Debit" xfId="54214"/>
    <cellStyle name="Debit 2" xfId="54215"/>
    <cellStyle name="Debit 3" xfId="54216"/>
    <cellStyle name="Debit subtotal" xfId="54217"/>
    <cellStyle name="Debit subtotal 2" xfId="54218"/>
    <cellStyle name="Debit subtotal 3" xfId="54219"/>
    <cellStyle name="Debit subtotal_5_5 39 Курсовая" xfId="54220"/>
    <cellStyle name="Debit Total" xfId="54221"/>
    <cellStyle name="Debit Total 2" xfId="54222"/>
    <cellStyle name="Debit Total 3" xfId="54223"/>
    <cellStyle name="Debit Total_5_5 39 Курсовая" xfId="54224"/>
    <cellStyle name="Debit_5 форма для НАК" xfId="54225"/>
    <cellStyle name="Default" xfId="54226"/>
    <cellStyle name="Default 1" xfId="54227"/>
    <cellStyle name="DELTA" xfId="54228"/>
    <cellStyle name="DELTA 2" xfId="54229"/>
    <cellStyle name="DELTA_5_5 39 Курсовая" xfId="54230"/>
    <cellStyle name="Dezimal [0]_Closing FX Kurse" xfId="54231"/>
    <cellStyle name="Dezimal_Closing FX Kurse" xfId="54232"/>
    <cellStyle name="E&amp;Y House" xfId="54233"/>
    <cellStyle name="E&amp;Y House 2" xfId="54234"/>
    <cellStyle name="E&amp;Y House_5_5 39 Курсовая" xfId="54235"/>
    <cellStyle name="Enter Currency (0)" xfId="54236"/>
    <cellStyle name="Enter Currency (0) 2" xfId="54237"/>
    <cellStyle name="Enter Currency (0) 3" xfId="54238"/>
    <cellStyle name="Enter Currency (0)_5_5 39 Курсовая" xfId="54239"/>
    <cellStyle name="Enter Currency (2)" xfId="54240"/>
    <cellStyle name="Enter Currency (2) 2" xfId="54241"/>
    <cellStyle name="Enter Currency (2) 3" xfId="54242"/>
    <cellStyle name="Enter Currency (2)_5_5 39 Курсовая" xfId="54243"/>
    <cellStyle name="Enter Units (0)" xfId="54244"/>
    <cellStyle name="Enter Units (0) 2" xfId="54245"/>
    <cellStyle name="Enter Units (0) 3" xfId="54246"/>
    <cellStyle name="Enter Units (0)_5_5 39 Курсовая" xfId="54247"/>
    <cellStyle name="Enter Units (1)" xfId="54248"/>
    <cellStyle name="Enter Units (1) 2" xfId="54249"/>
    <cellStyle name="Enter Units (1) 3" xfId="54250"/>
    <cellStyle name="Enter Units (1)_5_5 39 Курсовая" xfId="54251"/>
    <cellStyle name="Enter Units (2)" xfId="54252"/>
    <cellStyle name="Enter Units (2) 2" xfId="54253"/>
    <cellStyle name="Enter Units (2) 3" xfId="54254"/>
    <cellStyle name="Enter Units (2)_5_5 39 Курсовая" xfId="54255"/>
    <cellStyle name="Entered" xfId="54256"/>
    <cellStyle name="Entered 2" xfId="54257"/>
    <cellStyle name="Entered_ФОРМА 5-5 НА 30.06.11.Г." xfId="54258"/>
    <cellStyle name="Entrée" xfId="54259"/>
    <cellStyle name="Error" xfId="54260"/>
    <cellStyle name="Euro" xfId="54261"/>
    <cellStyle name="Euro 2" xfId="54262"/>
    <cellStyle name="Euro 2 2" xfId="54263"/>
    <cellStyle name="Euro 2_ФОРМА 5-5 НА 30.06.11.Г." xfId="54264"/>
    <cellStyle name="Euro 3" xfId="54265"/>
    <cellStyle name="Euro 4" xfId="54266"/>
    <cellStyle name="Euro_5_5 39 Курсовая" xfId="54267"/>
    <cellStyle name="Excel Built-in Normal" xfId="54268"/>
    <cellStyle name="Excel_BuiltIn_Comma_0" xfId="54269"/>
    <cellStyle name="Explanatory Text" xfId="54270"/>
    <cellStyle name="Explanatory Text 2" xfId="54271"/>
    <cellStyle name="Explanatory Text 3" xfId="54272"/>
    <cellStyle name="Explanatory Text_5 форма для НАК" xfId="54273"/>
    <cellStyle name="Fixed" xfId="54274"/>
    <cellStyle name="Fixed 2" xfId="54275"/>
    <cellStyle name="Fixed_5_5 39 Курсовая" xfId="54276"/>
    <cellStyle name="Footnote" xfId="54277"/>
    <cellStyle name="Format Number Column" xfId="54278"/>
    <cellStyle name="Format Number Column 2" xfId="54279"/>
    <cellStyle name="Format Number Column 3" xfId="54280"/>
    <cellStyle name="Format Number Column 4" xfId="54281"/>
    <cellStyle name="Format Number Column_5_5 39 Курсовая" xfId="54282"/>
    <cellStyle name="From" xfId="54283"/>
    <cellStyle name="From 2" xfId="54284"/>
    <cellStyle name="From_ФОРМА 5-5 НА 30.06.11.Г." xfId="54285"/>
    <cellStyle name="G03_Text" xfId="54286"/>
    <cellStyle name="general" xfId="54287"/>
    <cellStyle name="general 2" xfId="54288"/>
    <cellStyle name="general_5_5 39 Курсовая" xfId="54289"/>
    <cellStyle name="Good" xfId="54290"/>
    <cellStyle name="Good 2" xfId="54291"/>
    <cellStyle name="Good 3" xfId="54292"/>
    <cellStyle name="Good_5 форма для НАК" xfId="54293"/>
    <cellStyle name="Grey" xfId="54294"/>
    <cellStyle name="Grey 2" xfId="54295"/>
    <cellStyle name="Grey_5_5 39 Курсовая" xfId="54296"/>
    <cellStyle name="Header1" xfId="54297"/>
    <cellStyle name="Header1 2" xfId="54298"/>
    <cellStyle name="Header1 2 2" xfId="54299"/>
    <cellStyle name="Header1 2_ФОРМА 5-5 НА 30.06.11.Г." xfId="54300"/>
    <cellStyle name="Header1 3" xfId="54301"/>
    <cellStyle name="Header1 4" xfId="54302"/>
    <cellStyle name="Header1_5_5 39 Курсовая" xfId="54303"/>
    <cellStyle name="Header2" xfId="54304"/>
    <cellStyle name="Header2 2" xfId="54305"/>
    <cellStyle name="Header2 2 2" xfId="54306"/>
    <cellStyle name="Header2 3" xfId="54307"/>
    <cellStyle name="Header2 4" xfId="54308"/>
    <cellStyle name="Header2_5_5 39 Курсовая" xfId="54309"/>
    <cellStyle name="Heading" xfId="54310"/>
    <cellStyle name="Heading 1" xfId="54311"/>
    <cellStyle name="Heading 1 1" xfId="54312"/>
    <cellStyle name="Heading 1 1 2" xfId="54313"/>
    <cellStyle name="Heading 1 2" xfId="54314"/>
    <cellStyle name="Heading 1 3" xfId="54315"/>
    <cellStyle name="Heading 1_5 форма для НАК" xfId="54316"/>
    <cellStyle name="Heading 2" xfId="54317"/>
    <cellStyle name="Heading 2 2" xfId="54318"/>
    <cellStyle name="Heading 2 3" xfId="54319"/>
    <cellStyle name="Heading 2_5 форма для НАК" xfId="54320"/>
    <cellStyle name="Heading 3" xfId="54321"/>
    <cellStyle name="Heading 3 2" xfId="54322"/>
    <cellStyle name="Heading 3 3" xfId="54323"/>
    <cellStyle name="Heading 3_5 форма для НАК" xfId="54324"/>
    <cellStyle name="Heading 4" xfId="54325"/>
    <cellStyle name="Heading 4 2" xfId="54326"/>
    <cellStyle name="Heading 4 3" xfId="54327"/>
    <cellStyle name="Heading 4_5 форма для НАК" xfId="54328"/>
    <cellStyle name="Heading 5" xfId="54329"/>
    <cellStyle name="Heading No Underline" xfId="54330"/>
    <cellStyle name="Heading No Underline 2" xfId="54331"/>
    <cellStyle name="Heading No Underline 3" xfId="54332"/>
    <cellStyle name="Heading No Underline_ФОРМА 5-5 НА 30.06.11.Г." xfId="54333"/>
    <cellStyle name="Heading With Underline" xfId="54334"/>
    <cellStyle name="Heading With Underline 2" xfId="54335"/>
    <cellStyle name="Heading With Underline 3" xfId="54336"/>
    <cellStyle name="Heading With Underline_5_5 39 Курсовая" xfId="54337"/>
    <cellStyle name="Heading_5 форма для НАК" xfId="54338"/>
    <cellStyle name="Hyperlink 2" xfId="54339"/>
    <cellStyle name="I0Normal" xfId="54340"/>
    <cellStyle name="Iau?iue_NotesFA" xfId="54341"/>
    <cellStyle name="Îáû÷íûé" xfId="54342"/>
    <cellStyle name="Ïðîöåíòíûé" xfId="54343"/>
    <cellStyle name="Input" xfId="54344"/>
    <cellStyle name="Input [yellow]" xfId="54345"/>
    <cellStyle name="Input [yellow] 2" xfId="54346"/>
    <cellStyle name="Input [yellow]_5_5 39 Курсовая" xfId="54347"/>
    <cellStyle name="Input 10" xfId="54348"/>
    <cellStyle name="Input 11" xfId="54349"/>
    <cellStyle name="Input 12" xfId="54350"/>
    <cellStyle name="Input 13" xfId="54351"/>
    <cellStyle name="Input 14" xfId="54352"/>
    <cellStyle name="Input 15" xfId="54353"/>
    <cellStyle name="Input 16" xfId="54354"/>
    <cellStyle name="Input 17" xfId="54355"/>
    <cellStyle name="Input 18" xfId="54356"/>
    <cellStyle name="Input 19" xfId="54357"/>
    <cellStyle name="Input 2" xfId="54358"/>
    <cellStyle name="Input 3" xfId="54359"/>
    <cellStyle name="Input 4" xfId="54360"/>
    <cellStyle name="Input 5" xfId="54361"/>
    <cellStyle name="Input 6" xfId="54362"/>
    <cellStyle name="Input 7" xfId="54363"/>
    <cellStyle name="Input 8" xfId="54364"/>
    <cellStyle name="Input 9" xfId="54365"/>
    <cellStyle name="Input Box" xfId="54366"/>
    <cellStyle name="Input Box 2" xfId="54367"/>
    <cellStyle name="Input Box 3" xfId="54368"/>
    <cellStyle name="Input Box_5_5 39 Курсовая" xfId="54369"/>
    <cellStyle name="Input_5 форма для НАК" xfId="54370"/>
    <cellStyle name="Inputnumbaccid" xfId="54371"/>
    <cellStyle name="Inputnumbaccid 2" xfId="54372"/>
    <cellStyle name="Inpyear" xfId="54373"/>
    <cellStyle name="Insatisfaisant" xfId="54374"/>
    <cellStyle name="International" xfId="54375"/>
    <cellStyle name="International 2" xfId="54376"/>
    <cellStyle name="International 3" xfId="54377"/>
    <cellStyle name="International 4" xfId="54378"/>
    <cellStyle name="International_5_5 39 Курсовая" xfId="54379"/>
    <cellStyle name="International1" xfId="54380"/>
    <cellStyle name="International1 2" xfId="54381"/>
    <cellStyle name="International1_5_5 39 Курсовая" xfId="54382"/>
    <cellStyle name="KPMG Heading 1" xfId="54383"/>
    <cellStyle name="KPMG Heading 1 2" xfId="54384"/>
    <cellStyle name="KPMG Heading 1_5_5 39 Курсовая" xfId="54385"/>
    <cellStyle name="KPMG Heading 2" xfId="54386"/>
    <cellStyle name="KPMG Heading 2 2" xfId="54387"/>
    <cellStyle name="KPMG Heading 2_5_5 39 Курсовая" xfId="54388"/>
    <cellStyle name="KPMG Heading 3" xfId="54389"/>
    <cellStyle name="KPMG Heading 3 2" xfId="54390"/>
    <cellStyle name="KPMG Heading 3_5_5 39 Курсовая" xfId="54391"/>
    <cellStyle name="KPMG Heading 4" xfId="54392"/>
    <cellStyle name="KPMG Heading 4 2" xfId="54393"/>
    <cellStyle name="KPMG Heading 4_5_5 39 Курсовая" xfId="54394"/>
    <cellStyle name="KPMG Normal" xfId="54395"/>
    <cellStyle name="KPMG Normal 2" xfId="54396"/>
    <cellStyle name="KPMG Normal Text" xfId="54397"/>
    <cellStyle name="KPMG Normal Text 2" xfId="54398"/>
    <cellStyle name="KPMG Normal Text_ФОРМА 5-5 НА 30.06.11.Г." xfId="54399"/>
    <cellStyle name="KPMG Normal_5 форма для НАК" xfId="54400"/>
    <cellStyle name="Link Currency (0)" xfId="54401"/>
    <cellStyle name="Link Currency (0) 2" xfId="54402"/>
    <cellStyle name="Link Currency (0) 3" xfId="54403"/>
    <cellStyle name="Link Currency (0)_5_5 39 Курсовая" xfId="54404"/>
    <cellStyle name="Link Currency (2)" xfId="54405"/>
    <cellStyle name="Link Currency (2) 2" xfId="54406"/>
    <cellStyle name="Link Currency (2) 3" xfId="54407"/>
    <cellStyle name="Link Currency (2)_5_5 39 Курсовая" xfId="54408"/>
    <cellStyle name="Link Units (0)" xfId="54409"/>
    <cellStyle name="Link Units (0) 2" xfId="54410"/>
    <cellStyle name="Link Units (0) 3" xfId="54411"/>
    <cellStyle name="Link Units (0)_5_5 39 Курсовая" xfId="54412"/>
    <cellStyle name="Link Units (1)" xfId="54413"/>
    <cellStyle name="Link Units (1) 2" xfId="54414"/>
    <cellStyle name="Link Units (1) 3" xfId="54415"/>
    <cellStyle name="Link Units (1)_5_5 39 Курсовая" xfId="54416"/>
    <cellStyle name="Link Units (2)" xfId="54417"/>
    <cellStyle name="Link Units (2) 2" xfId="54418"/>
    <cellStyle name="Link Units (2) 3" xfId="54419"/>
    <cellStyle name="Link Units (2)_5_5 39 Курсовая" xfId="54420"/>
    <cellStyle name="Linked Cell" xfId="54421"/>
    <cellStyle name="Linked Cell 2" xfId="54422"/>
    <cellStyle name="Linked Cell 3" xfId="54423"/>
    <cellStyle name="Linked Cell_5 форма для НАК" xfId="54424"/>
    <cellStyle name="Millares [0]_FINAL-10" xfId="54425"/>
    <cellStyle name="Millares_FINAL-10" xfId="54426"/>
    <cellStyle name="Milliers [0]_B.S.96" xfId="54427"/>
    <cellStyle name="Milliers_B.S.96" xfId="54428"/>
    <cellStyle name="Mon?taire [0]_EDYAN" xfId="54429"/>
    <cellStyle name="Mon?taire_EDYAN" xfId="54430"/>
    <cellStyle name="Moneda [0]_FINAL-10" xfId="54431"/>
    <cellStyle name="Moneda_FINAL-10" xfId="54432"/>
    <cellStyle name="Monétaire [0]_EDYAN" xfId="54433"/>
    <cellStyle name="Monétaire_EDYAN" xfId="54434"/>
    <cellStyle name="Monйtaire [0]_B.S.96" xfId="54435"/>
    <cellStyle name="Monйtaire_B.S.96" xfId="54436"/>
    <cellStyle name="Nameenter" xfId="54437"/>
    <cellStyle name="Neutral" xfId="54438"/>
    <cellStyle name="Neutral 2" xfId="54439"/>
    <cellStyle name="Neutral 3" xfId="54440"/>
    <cellStyle name="Neutral_5 форма для НАК" xfId="54441"/>
    <cellStyle name="Neutre" xfId="54442"/>
    <cellStyle name="Norma11l" xfId="54443"/>
    <cellStyle name="Norma11l 2" xfId="54444"/>
    <cellStyle name="Norma11l_5_5 39 Курсовая" xfId="54445"/>
    <cellStyle name="Normal - Style1" xfId="54446"/>
    <cellStyle name="Normal - Style1 2" xfId="54447"/>
    <cellStyle name="Normal - Style1 3" xfId="54448"/>
    <cellStyle name="Normal - Style1_5_5 39 Курсовая" xfId="54449"/>
    <cellStyle name="Normal 10" xfId="54450"/>
    <cellStyle name="Normal 10 2" xfId="54451"/>
    <cellStyle name="Normal 10 3" xfId="54452"/>
    <cellStyle name="Normal 11" xfId="54453"/>
    <cellStyle name="Normal 11 2" xfId="54454"/>
    <cellStyle name="Normal 11 2 2" xfId="54455"/>
    <cellStyle name="Normal 12" xfId="54456"/>
    <cellStyle name="Normal 12 2" xfId="54457"/>
    <cellStyle name="Normal 12 2 2" xfId="54458"/>
    <cellStyle name="Normal 12 2 2 2" xfId="54459"/>
    <cellStyle name="Normal 13" xfId="54460"/>
    <cellStyle name="Normal 14" xfId="54461"/>
    <cellStyle name="Normal 15" xfId="54462"/>
    <cellStyle name="Normal 16" xfId="54463"/>
    <cellStyle name="Normal 2" xfId="54464"/>
    <cellStyle name="Normal 2 2" xfId="54465"/>
    <cellStyle name="Normal 2 2 2" xfId="54466"/>
    <cellStyle name="Normal 2 3" xfId="54467"/>
    <cellStyle name="Normal 2 4" xfId="54468"/>
    <cellStyle name="Normal 2 5" xfId="54469"/>
    <cellStyle name="Normal 2 6" xfId="54470"/>
    <cellStyle name="Normal 2 7" xfId="54471"/>
    <cellStyle name="Normal 2 8" xfId="54472"/>
    <cellStyle name="Normal 2 9" xfId="54473"/>
    <cellStyle name="Normal 2_1-НК за май.2012г." xfId="54474"/>
    <cellStyle name="Normal 3" xfId="54475"/>
    <cellStyle name="Normal 3 2" xfId="54476"/>
    <cellStyle name="Normal 3 2 2" xfId="54477"/>
    <cellStyle name="Normal 3 3" xfId="54478"/>
    <cellStyle name="Normal 3 4" xfId="54479"/>
    <cellStyle name="Normal 3 5" xfId="54480"/>
    <cellStyle name="Normal 4" xfId="54481"/>
    <cellStyle name="Normal 4 2" xfId="54482"/>
    <cellStyle name="Normal 4 3" xfId="54483"/>
    <cellStyle name="Normal 4 4" xfId="54484"/>
    <cellStyle name="Normal 5" xfId="54485"/>
    <cellStyle name="Normal 5 2" xfId="54486"/>
    <cellStyle name="Normal 6" xfId="54487"/>
    <cellStyle name="Normal 7" xfId="54488"/>
    <cellStyle name="Normal 8" xfId="54489"/>
    <cellStyle name="Normal 9" xfId="54490"/>
    <cellStyle name="Normal_~8960690" xfId="54491"/>
    <cellStyle name="Normal1" xfId="54492"/>
    <cellStyle name="Normal1 2" xfId="54493"/>
    <cellStyle name="Normal1_5_5 39 Курсовая" xfId="54494"/>
    <cellStyle name="normбlnм_laroux" xfId="54495"/>
    <cellStyle name="Note" xfId="54496"/>
    <cellStyle name="Note 2" xfId="54497"/>
    <cellStyle name="Note 2 2" xfId="54498"/>
    <cellStyle name="Note 3" xfId="54499"/>
    <cellStyle name="Note_5 форма для НАК" xfId="54500"/>
    <cellStyle name="numbers" xfId="54501"/>
    <cellStyle name="numbers 2" xfId="54502"/>
    <cellStyle name="numbers 3" xfId="54503"/>
    <cellStyle name="numbers_5_5 39 Курсовая" xfId="54504"/>
    <cellStyle name="Ôèíàíñîâûé" xfId="54505"/>
    <cellStyle name="Ôèíàíñîâûé [0]" xfId="54506"/>
    <cellStyle name="Oeiainiaue [0]_NotesFA" xfId="54507"/>
    <cellStyle name="Ôèíàíñîâûé_Ëèñò1" xfId="54508"/>
    <cellStyle name="Oeiainiaue_NotesFA" xfId="54509"/>
    <cellStyle name="Ouny?e [0]_Oi?a IAIE" xfId="54510"/>
    <cellStyle name="Ouny?e_Oi?a IAIE" xfId="54511"/>
    <cellStyle name="Output" xfId="54512"/>
    <cellStyle name="Output 2" xfId="54513"/>
    <cellStyle name="Output 2 2" xfId="54514"/>
    <cellStyle name="Output 3" xfId="54515"/>
    <cellStyle name="Output_5 форма для НАК" xfId="54516"/>
    <cellStyle name="paint" xfId="54517"/>
    <cellStyle name="paint 2" xfId="54518"/>
    <cellStyle name="paint_5_5 39 Курсовая" xfId="54519"/>
    <cellStyle name="Percent %" xfId="54520"/>
    <cellStyle name="Percent % 2" xfId="54521"/>
    <cellStyle name="Percent % Long Underline" xfId="54522"/>
    <cellStyle name="Percent % Long Underline 2" xfId="54523"/>
    <cellStyle name="Percent % Long Underline_5_5 39 Курсовая" xfId="54524"/>
    <cellStyle name="Percent %_5 форма для НАК" xfId="54525"/>
    <cellStyle name="Percent (0)" xfId="54526"/>
    <cellStyle name="Percent (0) 2" xfId="54527"/>
    <cellStyle name="Percent (0) 3" xfId="54528"/>
    <cellStyle name="Percent (0) 4" xfId="54529"/>
    <cellStyle name="Percent (0)_5 форма для НАК" xfId="54530"/>
    <cellStyle name="Percent [0]" xfId="54531"/>
    <cellStyle name="Percent [0] 2" xfId="54532"/>
    <cellStyle name="Percent [0] 3" xfId="54533"/>
    <cellStyle name="Percent [0]_5_5 39 Курсовая" xfId="54534"/>
    <cellStyle name="Percent [00]" xfId="54535"/>
    <cellStyle name="Percent [00] 2" xfId="54536"/>
    <cellStyle name="Percent [00] 3" xfId="54537"/>
    <cellStyle name="Percent [00]_5_5 39 Курсовая" xfId="54538"/>
    <cellStyle name="Percent [2]" xfId="54539"/>
    <cellStyle name="Percent [2] 2" xfId="54540"/>
    <cellStyle name="Percent [2] 3" xfId="54541"/>
    <cellStyle name="Percent [2]_5 форма для НАК" xfId="54542"/>
    <cellStyle name="Percent 0%" xfId="54543"/>
    <cellStyle name="Percent 0.0%" xfId="54544"/>
    <cellStyle name="Percent 0.0% 2" xfId="54545"/>
    <cellStyle name="Percent 0.0% Long Underline" xfId="54546"/>
    <cellStyle name="Percent 0.0% Long Underline 2" xfId="54547"/>
    <cellStyle name="Percent 0.0% Long Underline_5_5 39 Курсовая" xfId="54548"/>
    <cellStyle name="Percent 0.0%_5 форма для НАК" xfId="54549"/>
    <cellStyle name="Percent 0.00%" xfId="54550"/>
    <cellStyle name="Percent 0.00% 2" xfId="54551"/>
    <cellStyle name="Percent 0.00% Long Underline" xfId="54552"/>
    <cellStyle name="Percent 0.00% Long Underline 2" xfId="54553"/>
    <cellStyle name="Percent 0.00% Long Underline_5_5 39 Курсовая" xfId="54554"/>
    <cellStyle name="Percent 0.00%_5 форма для НАК" xfId="54555"/>
    <cellStyle name="Percent 0.000%" xfId="54556"/>
    <cellStyle name="Percent 0.000% 2" xfId="54557"/>
    <cellStyle name="Percent 0.000% Long Underline" xfId="54558"/>
    <cellStyle name="Percent 0.000% Long Underline 2" xfId="54559"/>
    <cellStyle name="Percent 0.000% Long Underline_5_5 39 Курсовая" xfId="54560"/>
    <cellStyle name="Percent 0.000%_5 форма для НАК" xfId="54561"/>
    <cellStyle name="Percent 10" xfId="54562"/>
    <cellStyle name="Percent 11" xfId="54563"/>
    <cellStyle name="Percent 2" xfId="54564"/>
    <cellStyle name="Percent 2 2" xfId="54565"/>
    <cellStyle name="Percent 2 3" xfId="54566"/>
    <cellStyle name="Percent 2 4" xfId="54567"/>
    <cellStyle name="Percent 2 5" xfId="54568"/>
    <cellStyle name="Percent 3" xfId="54569"/>
    <cellStyle name="Percent 3 2" xfId="54570"/>
    <cellStyle name="Percent 4" xfId="54571"/>
    <cellStyle name="Percent 5" xfId="54572"/>
    <cellStyle name="Percent 6" xfId="54573"/>
    <cellStyle name="Percent 7" xfId="54574"/>
    <cellStyle name="Percent 8" xfId="54575"/>
    <cellStyle name="Percent 9" xfId="54576"/>
    <cellStyle name="Piug" xfId="54577"/>
    <cellStyle name="piw#" xfId="54578"/>
    <cellStyle name="piw# 2" xfId="54579"/>
    <cellStyle name="piw#_5_5 39 Курсовая" xfId="54580"/>
    <cellStyle name="piw%" xfId="54581"/>
    <cellStyle name="piw% 2" xfId="54582"/>
    <cellStyle name="piw%_5_5 39 Курсовая" xfId="54583"/>
    <cellStyle name="Plug" xfId="54584"/>
    <cellStyle name="Pourcentage_Profit &amp; Loss" xfId="54585"/>
    <cellStyle name="PrePop Currency (0)" xfId="54586"/>
    <cellStyle name="PrePop Currency (0) 2" xfId="54587"/>
    <cellStyle name="PrePop Currency (0) 3" xfId="54588"/>
    <cellStyle name="PrePop Currency (0)_5_5 39 Курсовая" xfId="54589"/>
    <cellStyle name="PrePop Currency (2)" xfId="54590"/>
    <cellStyle name="PrePop Currency (2) 2" xfId="54591"/>
    <cellStyle name="PrePop Currency (2) 3" xfId="54592"/>
    <cellStyle name="PrePop Currency (2)_5_5 39 Курсовая" xfId="54593"/>
    <cellStyle name="PrePop Units (0)" xfId="54594"/>
    <cellStyle name="PrePop Units (0) 2" xfId="54595"/>
    <cellStyle name="PrePop Units (0) 3" xfId="54596"/>
    <cellStyle name="PrePop Units (0)_5_5 39 Курсовая" xfId="54597"/>
    <cellStyle name="PrePop Units (1)" xfId="54598"/>
    <cellStyle name="PrePop Units (1) 2" xfId="54599"/>
    <cellStyle name="PrePop Units (1) 3" xfId="54600"/>
    <cellStyle name="PrePop Units (1)_5_5 39 Курсовая" xfId="54601"/>
    <cellStyle name="PrePop Units (2)" xfId="54602"/>
    <cellStyle name="PrePop Units (2) 2" xfId="54603"/>
    <cellStyle name="PrePop Units (2) 3" xfId="54604"/>
    <cellStyle name="PrePop Units (2)_5_5 39 Курсовая" xfId="54605"/>
    <cellStyle name="Price_Body" xfId="54606"/>
    <cellStyle name="prochrek" xfId="54607"/>
    <cellStyle name="RevList" xfId="54608"/>
    <cellStyle name="RevList 2" xfId="54609"/>
    <cellStyle name="RevList 3" xfId="54610"/>
    <cellStyle name="RevList_5_5 39 Курсовая" xfId="54611"/>
    <cellStyle name="Rubles" xfId="54612"/>
    <cellStyle name="Rubles 2" xfId="54613"/>
    <cellStyle name="Rubles_5_5 39 Курсовая" xfId="54614"/>
    <cellStyle name="SAPLocked" xfId="54615"/>
    <cellStyle name="SAPUnLocked" xfId="54616"/>
    <cellStyle name="Satisfaisant" xfId="54617"/>
    <cellStyle name="small" xfId="54618"/>
    <cellStyle name="small 2" xfId="54619"/>
    <cellStyle name="small 3" xfId="54620"/>
    <cellStyle name="small_5_5 39 Курсовая" xfId="54621"/>
    <cellStyle name="Sortie" xfId="54622"/>
    <cellStyle name="stand_bord" xfId="54623"/>
    <cellStyle name="Standard_20020617_Modell_PUFA_neu_v9" xfId="54624"/>
    <cellStyle name="Status" xfId="54625"/>
    <cellStyle name="Style 1" xfId="54626"/>
    <cellStyle name="Style 2" xfId="54627"/>
    <cellStyle name="Style 3" xfId="54628"/>
    <cellStyle name="Subtotal" xfId="54629"/>
    <cellStyle name="Subtotal 2" xfId="54630"/>
    <cellStyle name="Subtotal 3" xfId="54631"/>
    <cellStyle name="Subtotal_5_5 39 Курсовая" xfId="54632"/>
    <cellStyle name="TableStyleLight1" xfId="54633"/>
    <cellStyle name="Text" xfId="54634"/>
    <cellStyle name="Text Indent A" xfId="54635"/>
    <cellStyle name="Text Indent A 2" xfId="54636"/>
    <cellStyle name="Text Indent A_ФОРМА 5-5 НА 30.06.11.Г." xfId="54637"/>
    <cellStyle name="Text Indent B" xfId="54638"/>
    <cellStyle name="Text Indent B 2" xfId="54639"/>
    <cellStyle name="Text Indent B 3" xfId="54640"/>
    <cellStyle name="Text Indent B_5_5 39 Курсовая" xfId="54641"/>
    <cellStyle name="Text Indent C" xfId="54642"/>
    <cellStyle name="Text Indent C 2" xfId="54643"/>
    <cellStyle name="Text Indent C 3" xfId="54644"/>
    <cellStyle name="Text Indent C_5_5 39 Курсовая" xfId="54645"/>
    <cellStyle name="Texte explicatif" xfId="54646"/>
    <cellStyle name="Tickmark" xfId="54647"/>
    <cellStyle name="Tickmark 2" xfId="54648"/>
    <cellStyle name="Tickmark_ФОРМА 5-5 НА 30.06.11.Г." xfId="54649"/>
    <cellStyle name="Title" xfId="54650"/>
    <cellStyle name="Title 1.0" xfId="54651"/>
    <cellStyle name="Title 1.0 2" xfId="54652"/>
    <cellStyle name="Title 1.0_ФОРМА 5-5 НА 30.06.11.Г." xfId="54653"/>
    <cellStyle name="Title 1.1" xfId="54654"/>
    <cellStyle name="Title 1.1 2" xfId="54655"/>
    <cellStyle name="Title 1.1 3" xfId="54656"/>
    <cellStyle name="Title 1.1.1" xfId="54657"/>
    <cellStyle name="Title 1.1.1 2" xfId="54658"/>
    <cellStyle name="Title 1.1.1_ФОРМА 5-5 НА 30.06.11.Г." xfId="54659"/>
    <cellStyle name="Title 1.1_5 форма для НАК" xfId="54660"/>
    <cellStyle name="Title 2" xfId="54661"/>
    <cellStyle name="Title 3" xfId="54662"/>
    <cellStyle name="Title 4" xfId="54663"/>
    <cellStyle name="Title 5" xfId="54664"/>
    <cellStyle name="Title 6" xfId="54665"/>
    <cellStyle name="Title 7" xfId="54666"/>
    <cellStyle name="Title 8" xfId="54667"/>
    <cellStyle name="Title 9" xfId="54668"/>
    <cellStyle name="Title_5 форма для НАК" xfId="54669"/>
    <cellStyle name="Titre" xfId="54670"/>
    <cellStyle name="Titre 1" xfId="54671"/>
    <cellStyle name="Titre 2" xfId="54672"/>
    <cellStyle name="Titre 3" xfId="54673"/>
    <cellStyle name="Titre 4" xfId="54674"/>
    <cellStyle name="Total" xfId="54675"/>
    <cellStyle name="Total 2" xfId="54676"/>
    <cellStyle name="Total 2 2" xfId="54677"/>
    <cellStyle name="Total 3" xfId="54678"/>
    <cellStyle name="Total_5 форма для НАК" xfId="54679"/>
    <cellStyle name="Vérification" xfId="54680"/>
    <cellStyle name="Virg?l_B?LAN?O" xfId="54681"/>
    <cellStyle name="Virgül_BİLANÇO" xfId="54682"/>
    <cellStyle name="Virgulă_30-06-2003 lei-USDru" xfId="54683"/>
    <cellStyle name="Währung [0]_Closing FX Kurse" xfId="54684"/>
    <cellStyle name="Währung_Closing FX Kurse" xfId="54685"/>
    <cellStyle name="Warning" xfId="54686"/>
    <cellStyle name="Warning Text" xfId="54687"/>
    <cellStyle name="Warning Text 2" xfId="54688"/>
    <cellStyle name="Warning Text 3" xfId="54689"/>
    <cellStyle name="Warning Text_5 форма для НАК" xfId="54690"/>
    <cellStyle name="WEBI_ReportCrossTab_23_1" xfId="54691"/>
    <cellStyle name="Акцент1 2" xfId="54692"/>
    <cellStyle name="Акцент1 2 2" xfId="54693"/>
    <cellStyle name="Акцент1 2 3" xfId="54694"/>
    <cellStyle name="Акцент1 2 4" xfId="54695"/>
    <cellStyle name="Акцент1 3" xfId="54696"/>
    <cellStyle name="Акцент1 4" xfId="54697"/>
    <cellStyle name="Акцент1 5" xfId="54698"/>
    <cellStyle name="Акцент1 6" xfId="54699"/>
    <cellStyle name="Акцент1 7" xfId="54700"/>
    <cellStyle name="Акцент1 8" xfId="54701"/>
    <cellStyle name="Акцент1 9" xfId="54702"/>
    <cellStyle name="Акцент2 2" xfId="54703"/>
    <cellStyle name="Акцент2 2 2" xfId="54704"/>
    <cellStyle name="Акцент2 2 3" xfId="54705"/>
    <cellStyle name="Акцент2 2 4" xfId="54706"/>
    <cellStyle name="Акцент2 3" xfId="54707"/>
    <cellStyle name="Акцент2 4" xfId="54708"/>
    <cellStyle name="Акцент2 5" xfId="54709"/>
    <cellStyle name="Акцент2 6" xfId="54710"/>
    <cellStyle name="Акцент2 7" xfId="54711"/>
    <cellStyle name="Акцент2 8" xfId="54712"/>
    <cellStyle name="Акцент2 9" xfId="54713"/>
    <cellStyle name="Акцент3 2" xfId="54714"/>
    <cellStyle name="Акцент3 2 2" xfId="54715"/>
    <cellStyle name="Акцент3 2 3" xfId="54716"/>
    <cellStyle name="Акцент3 2 4" xfId="54717"/>
    <cellStyle name="Акцент3 3" xfId="54718"/>
    <cellStyle name="Акцент3 4" xfId="54719"/>
    <cellStyle name="Акцент3 5" xfId="54720"/>
    <cellStyle name="Акцент3 6" xfId="54721"/>
    <cellStyle name="Акцент3 7" xfId="54722"/>
    <cellStyle name="Акцент3 8" xfId="54723"/>
    <cellStyle name="Акцент3 9" xfId="54724"/>
    <cellStyle name="Акцент4 2" xfId="54725"/>
    <cellStyle name="Акцент4 2 2" xfId="54726"/>
    <cellStyle name="Акцент4 2 3" xfId="54727"/>
    <cellStyle name="Акцент4 2 4" xfId="54728"/>
    <cellStyle name="Акцент4 3" xfId="54729"/>
    <cellStyle name="Акцент4 4" xfId="54730"/>
    <cellStyle name="Акцент4 5" xfId="54731"/>
    <cellStyle name="Акцент4 6" xfId="54732"/>
    <cellStyle name="Акцент4 7" xfId="54733"/>
    <cellStyle name="Акцент4 8" xfId="54734"/>
    <cellStyle name="Акцент4 9" xfId="54735"/>
    <cellStyle name="Акцент5 2" xfId="54736"/>
    <cellStyle name="Акцент5 2 2" xfId="54737"/>
    <cellStyle name="Акцент5 2 3" xfId="54738"/>
    <cellStyle name="Акцент5 2 4" xfId="54739"/>
    <cellStyle name="Акцент5 3" xfId="54740"/>
    <cellStyle name="Акцент5 4" xfId="54741"/>
    <cellStyle name="Акцент5 5" xfId="54742"/>
    <cellStyle name="Акцент5 6" xfId="54743"/>
    <cellStyle name="Акцент5 7" xfId="54744"/>
    <cellStyle name="Акцент5 8" xfId="54745"/>
    <cellStyle name="Акцент5 9" xfId="54746"/>
    <cellStyle name="Акцент6 2" xfId="54747"/>
    <cellStyle name="Акцент6 2 2" xfId="54748"/>
    <cellStyle name="Акцент6 2 3" xfId="54749"/>
    <cellStyle name="Акцент6 2 4" xfId="54750"/>
    <cellStyle name="Акцент6 3" xfId="54751"/>
    <cellStyle name="Акцент6 4" xfId="54752"/>
    <cellStyle name="Акцент6 5" xfId="54753"/>
    <cellStyle name="Акцент6 6" xfId="54754"/>
    <cellStyle name="Акцент6 7" xfId="54755"/>
    <cellStyle name="Акцент6 8" xfId="54756"/>
    <cellStyle name="Акцент6 9" xfId="54757"/>
    <cellStyle name="Беззащитный" xfId="54758"/>
    <cellStyle name="Беззащитный 2" xfId="54759"/>
    <cellStyle name="Беззащитный_5_5 39 Курсовая" xfId="54760"/>
    <cellStyle name="Ввод  2" xfId="54761"/>
    <cellStyle name="Ввод  2 2" xfId="54762"/>
    <cellStyle name="Ввод  2 2 2" xfId="54763"/>
    <cellStyle name="Ввод  2 2 3" xfId="54764"/>
    <cellStyle name="Ввод  2 2 4" xfId="54765"/>
    <cellStyle name="Ввод  2 3" xfId="54766"/>
    <cellStyle name="Ввод  2 3 2" xfId="54767"/>
    <cellStyle name="Ввод  2 3 3" xfId="54768"/>
    <cellStyle name="Ввод  2 3 4" xfId="54769"/>
    <cellStyle name="Ввод  2 4" xfId="54770"/>
    <cellStyle name="Ввод  2 4 2" xfId="54771"/>
    <cellStyle name="Ввод  2 4 3" xfId="54772"/>
    <cellStyle name="Ввод  2 4 4" xfId="54773"/>
    <cellStyle name="Ввод  2 5" xfId="54774"/>
    <cellStyle name="Ввод  2 6" xfId="54775"/>
    <cellStyle name="Ввод  2 7" xfId="54776"/>
    <cellStyle name="Ввод  3" xfId="54777"/>
    <cellStyle name="Ввод  3 2" xfId="54778"/>
    <cellStyle name="Ввод  3 2 2" xfId="54779"/>
    <cellStyle name="Ввод  3 2 2 2" xfId="54780"/>
    <cellStyle name="Ввод  3 2 2 3" xfId="54781"/>
    <cellStyle name="Ввод  3 2 3" xfId="54782"/>
    <cellStyle name="Ввод  3 2 3 2" xfId="54783"/>
    <cellStyle name="Ввод  3 2 4" xfId="54784"/>
    <cellStyle name="Ввод  3 3" xfId="54785"/>
    <cellStyle name="Ввод  4" xfId="54786"/>
    <cellStyle name="Ввод  4 2" xfId="54787"/>
    <cellStyle name="Ввод  4 2 2" xfId="54788"/>
    <cellStyle name="Ввод  4 2 3" xfId="54789"/>
    <cellStyle name="Ввод  4 3" xfId="54790"/>
    <cellStyle name="Ввод  4 3 2" xfId="54791"/>
    <cellStyle name="Ввод  4 4" xfId="54792"/>
    <cellStyle name="Ввод  5" xfId="54793"/>
    <cellStyle name="Ввод  5 2" xfId="54794"/>
    <cellStyle name="Ввод  5 3" xfId="54795"/>
    <cellStyle name="Ввод  6" xfId="54796"/>
    <cellStyle name="Ввод  7" xfId="54797"/>
    <cellStyle name="Ввод  8" xfId="54798"/>
    <cellStyle name="Ввод  9" xfId="54799"/>
    <cellStyle name="Верт. заголовок" xfId="54800"/>
    <cellStyle name="Вес_продукта" xfId="54801"/>
    <cellStyle name="Вывод 2" xfId="54802"/>
    <cellStyle name="Вывод 2 2" xfId="54803"/>
    <cellStyle name="Вывод 2 2 2" xfId="54804"/>
    <cellStyle name="Вывод 2 2 3" xfId="54805"/>
    <cellStyle name="Вывод 2 2 4" xfId="54806"/>
    <cellStyle name="Вывод 2 3" xfId="54807"/>
    <cellStyle name="Вывод 2 3 2" xfId="54808"/>
    <cellStyle name="Вывод 2 3 3" xfId="54809"/>
    <cellStyle name="Вывод 2 3 4" xfId="54810"/>
    <cellStyle name="Вывод 2 4" xfId="54811"/>
    <cellStyle name="Вывод 2 4 2" xfId="54812"/>
    <cellStyle name="Вывод 2 4 3" xfId="54813"/>
    <cellStyle name="Вывод 2 4 4" xfId="54814"/>
    <cellStyle name="Вывод 2 5" xfId="54815"/>
    <cellStyle name="Вывод 2 6" xfId="54816"/>
    <cellStyle name="Вывод 2 7" xfId="54817"/>
    <cellStyle name="Вывод 3" xfId="54818"/>
    <cellStyle name="Вывод 3 2" xfId="54819"/>
    <cellStyle name="Вывод 3 2 2" xfId="54820"/>
    <cellStyle name="Вывод 3 2 2 2" xfId="54821"/>
    <cellStyle name="Вывод 3 2 2 3" xfId="54822"/>
    <cellStyle name="Вывод 3 2 3" xfId="54823"/>
    <cellStyle name="Вывод 3 2 3 2" xfId="54824"/>
    <cellStyle name="Вывод 3 2 4" xfId="54825"/>
    <cellStyle name="Вывод 3 3" xfId="54826"/>
    <cellStyle name="Вывод 4" xfId="54827"/>
    <cellStyle name="Вывод 4 2" xfId="54828"/>
    <cellStyle name="Вывод 4 2 2" xfId="54829"/>
    <cellStyle name="Вывод 4 2 3" xfId="54830"/>
    <cellStyle name="Вывод 4 3" xfId="54831"/>
    <cellStyle name="Вывод 4 3 2" xfId="54832"/>
    <cellStyle name="Вывод 4 3 3" xfId="54833"/>
    <cellStyle name="Вывод 4 4" xfId="54834"/>
    <cellStyle name="Вывод 5" xfId="54835"/>
    <cellStyle name="Вывод 5 2" xfId="54836"/>
    <cellStyle name="Вывод 5 3" xfId="54837"/>
    <cellStyle name="Вывод 6" xfId="54838"/>
    <cellStyle name="Вывод 7" xfId="54839"/>
    <cellStyle name="Вывод 8" xfId="54840"/>
    <cellStyle name="Вывод 9" xfId="54841"/>
    <cellStyle name="Вычисление 2" xfId="54842"/>
    <cellStyle name="Вычисление 2 2" xfId="54843"/>
    <cellStyle name="Вычисление 2 2 2" xfId="54844"/>
    <cellStyle name="Вычисление 2 2 3" xfId="54845"/>
    <cellStyle name="Вычисление 2 2 4" xfId="54846"/>
    <cellStyle name="Вычисление 2 3" xfId="54847"/>
    <cellStyle name="Вычисление 2 3 2" xfId="54848"/>
    <cellStyle name="Вычисление 2 3 3" xfId="54849"/>
    <cellStyle name="Вычисление 2 3 4" xfId="54850"/>
    <cellStyle name="Вычисление 2 4" xfId="54851"/>
    <cellStyle name="Вычисление 2 4 2" xfId="54852"/>
    <cellStyle name="Вычисление 2 4 3" xfId="54853"/>
    <cellStyle name="Вычисление 2 4 4" xfId="54854"/>
    <cellStyle name="Вычисление 2 5" xfId="54855"/>
    <cellStyle name="Вычисление 2 6" xfId="54856"/>
    <cellStyle name="Вычисление 2 7" xfId="54857"/>
    <cellStyle name="Вычисление 3" xfId="54858"/>
    <cellStyle name="Вычисление 3 2" xfId="54859"/>
    <cellStyle name="Вычисление 3 2 2" xfId="54860"/>
    <cellStyle name="Вычисление 3 2 2 2" xfId="54861"/>
    <cellStyle name="Вычисление 3 2 2 3" xfId="54862"/>
    <cellStyle name="Вычисление 3 2 3" xfId="54863"/>
    <cellStyle name="Вычисление 3 2 3 2" xfId="54864"/>
    <cellStyle name="Вычисление 3 2 4" xfId="54865"/>
    <cellStyle name="Вычисление 3 3" xfId="54866"/>
    <cellStyle name="Вычисление 4" xfId="54867"/>
    <cellStyle name="Вычисление 4 2" xfId="54868"/>
    <cellStyle name="Вычисление 4 2 2" xfId="54869"/>
    <cellStyle name="Вычисление 4 2 3" xfId="54870"/>
    <cellStyle name="Вычисление 4 3" xfId="54871"/>
    <cellStyle name="Вычисление 4 3 2" xfId="54872"/>
    <cellStyle name="Вычисление 4 4" xfId="54873"/>
    <cellStyle name="Вычисление 5" xfId="54874"/>
    <cellStyle name="Вычисление 5 2" xfId="54875"/>
    <cellStyle name="Вычисление 5 3" xfId="54876"/>
    <cellStyle name="Вычисление 6" xfId="54877"/>
    <cellStyle name="Вычисление 7" xfId="54878"/>
    <cellStyle name="Вычисление 8" xfId="54879"/>
    <cellStyle name="Вычисление 9" xfId="54880"/>
    <cellStyle name="Гиперссылка 2" xfId="54881"/>
    <cellStyle name="Гиперссылка 2 2" xfId="54882"/>
    <cellStyle name="Гиперссылка 2_5_5 39 Курсовая" xfId="54883"/>
    <cellStyle name="Гиперссылка 3" xfId="54884"/>
    <cellStyle name="Группа" xfId="54885"/>
    <cellStyle name="Группа 0" xfId="54886"/>
    <cellStyle name="Группа 1" xfId="54887"/>
    <cellStyle name="Группа 2" xfId="54888"/>
    <cellStyle name="Группа 3" xfId="54889"/>
    <cellStyle name="Группа 4" xfId="54890"/>
    <cellStyle name="Группа 5" xfId="54891"/>
    <cellStyle name="Группа 6" xfId="54892"/>
    <cellStyle name="Группа_5 форма для НАК" xfId="54893"/>
    <cellStyle name="Дата" xfId="54894"/>
    <cellStyle name="Дата 2" xfId="54895"/>
    <cellStyle name="Денежный 2" xfId="54896"/>
    <cellStyle name="Денежный 3" xfId="54897"/>
    <cellStyle name="Заголовок" xfId="54898"/>
    <cellStyle name="Заголовок 1 2" xfId="54899"/>
    <cellStyle name="Заголовок 1 2 2" xfId="54900"/>
    <cellStyle name="Заголовок 1 2 3" xfId="54901"/>
    <cellStyle name="Заголовок 1 2 4" xfId="54902"/>
    <cellStyle name="Заголовок 1 3" xfId="54903"/>
    <cellStyle name="Заголовок 1 4" xfId="54904"/>
    <cellStyle name="Заголовок 1 5" xfId="54905"/>
    <cellStyle name="Заголовок 1 6" xfId="54906"/>
    <cellStyle name="Заголовок 1 7" xfId="54907"/>
    <cellStyle name="Заголовок 1 8" xfId="54908"/>
    <cellStyle name="Заголовок 1 9" xfId="54909"/>
    <cellStyle name="Заголовок 2 2" xfId="54910"/>
    <cellStyle name="Заголовок 2 2 2" xfId="54911"/>
    <cellStyle name="Заголовок 2 2 3" xfId="54912"/>
    <cellStyle name="Заголовок 2 2 4" xfId="54913"/>
    <cellStyle name="Заголовок 2 3" xfId="54914"/>
    <cellStyle name="Заголовок 2 4" xfId="54915"/>
    <cellStyle name="Заголовок 2 5" xfId="54916"/>
    <cellStyle name="Заголовок 2 6" xfId="54917"/>
    <cellStyle name="Заголовок 2 7" xfId="54918"/>
    <cellStyle name="Заголовок 2 8" xfId="54919"/>
    <cellStyle name="Заголовок 2 9" xfId="54920"/>
    <cellStyle name="Заголовок 3 2" xfId="54921"/>
    <cellStyle name="Заголовок 3 2 2" xfId="54922"/>
    <cellStyle name="Заголовок 3 2 3" xfId="54923"/>
    <cellStyle name="Заголовок 3 2 4" xfId="54924"/>
    <cellStyle name="Заголовок 3 3" xfId="54925"/>
    <cellStyle name="Заголовок 3 4" xfId="54926"/>
    <cellStyle name="Заголовок 3 5" xfId="54927"/>
    <cellStyle name="Заголовок 3 6" xfId="54928"/>
    <cellStyle name="Заголовок 3 7" xfId="54929"/>
    <cellStyle name="Заголовок 3 8" xfId="54930"/>
    <cellStyle name="Заголовок 3 9" xfId="54931"/>
    <cellStyle name="Заголовок 4 2" xfId="54932"/>
    <cellStyle name="Заголовок 4 2 2" xfId="54933"/>
    <cellStyle name="Заголовок 4 2 3" xfId="54934"/>
    <cellStyle name="Заголовок 4 2 4" xfId="54935"/>
    <cellStyle name="Заголовок 4 3" xfId="54936"/>
    <cellStyle name="Заголовок 4 4" xfId="54937"/>
    <cellStyle name="Заголовок 4 5" xfId="54938"/>
    <cellStyle name="Заголовок 4 6" xfId="54939"/>
    <cellStyle name="Заголовок 4 7" xfId="54940"/>
    <cellStyle name="Заголовок 4 8" xfId="54941"/>
    <cellStyle name="Заголовок 4 9" xfId="54942"/>
    <cellStyle name="Защитный" xfId="54943"/>
    <cellStyle name="Защитный 2" xfId="54944"/>
    <cellStyle name="Защитный_5_5 39 Курсовая" xfId="54945"/>
    <cellStyle name="Звезды" xfId="54946"/>
    <cellStyle name="Звезды 2" xfId="54947"/>
    <cellStyle name="Звезды 3" xfId="54948"/>
    <cellStyle name="Звезды_5_5 39 Курсовая" xfId="54949"/>
    <cellStyle name="Итог 2" xfId="54950"/>
    <cellStyle name="Итог 2 2" xfId="54951"/>
    <cellStyle name="Итог 2 2 2" xfId="54952"/>
    <cellStyle name="Итог 2 2 3" xfId="54953"/>
    <cellStyle name="Итог 2 2 4" xfId="54954"/>
    <cellStyle name="Итог 2 3" xfId="54955"/>
    <cellStyle name="Итог 2 3 2" xfId="54956"/>
    <cellStyle name="Итог 2 3 3" xfId="54957"/>
    <cellStyle name="Итог 2 3 4" xfId="54958"/>
    <cellStyle name="Итог 2 4" xfId="54959"/>
    <cellStyle name="Итог 2 4 2" xfId="54960"/>
    <cellStyle name="Итог 2 4 3" xfId="54961"/>
    <cellStyle name="Итог 2 4 4" xfId="54962"/>
    <cellStyle name="Итог 2 5" xfId="54963"/>
    <cellStyle name="Итог 2 6" xfId="54964"/>
    <cellStyle name="Итог 2 7" xfId="54965"/>
    <cellStyle name="Итог 3" xfId="54966"/>
    <cellStyle name="Итог 3 2" xfId="54967"/>
    <cellStyle name="Итог 3 2 2" xfId="54968"/>
    <cellStyle name="Итог 3 2 2 2" xfId="54969"/>
    <cellStyle name="Итог 3 2 2 3" xfId="54970"/>
    <cellStyle name="Итог 3 2 3" xfId="54971"/>
    <cellStyle name="Итог 3 2 3 2" xfId="54972"/>
    <cellStyle name="Итог 3 2 4" xfId="54973"/>
    <cellStyle name="Итог 3 3" xfId="54974"/>
    <cellStyle name="Итог 4" xfId="54975"/>
    <cellStyle name="Итог 4 2" xfId="54976"/>
    <cellStyle name="Итог 4 2 2" xfId="54977"/>
    <cellStyle name="Итог 4 2 3" xfId="54978"/>
    <cellStyle name="Итог 4 3" xfId="54979"/>
    <cellStyle name="Итог 4 3 2" xfId="54980"/>
    <cellStyle name="Итог 4 4" xfId="54981"/>
    <cellStyle name="Итог 5" xfId="54982"/>
    <cellStyle name="Итог 5 2" xfId="54983"/>
    <cellStyle name="Итог 5 3" xfId="54984"/>
    <cellStyle name="Итог 6" xfId="54985"/>
    <cellStyle name="Итог 7" xfId="54986"/>
    <cellStyle name="Итог 8" xfId="54987"/>
    <cellStyle name="Итог 9" xfId="54988"/>
    <cellStyle name="Итого" xfId="54989"/>
    <cellStyle name="КАНДАГАЧ тел3-33-96" xfId="54990"/>
    <cellStyle name="КАНДАГАЧ тел3-33-96 2" xfId="54991"/>
    <cellStyle name="КАНДАГАЧ тел3-33-96 3" xfId="54992"/>
    <cellStyle name="КАНДАГАЧ тел3-33-96_приложение 6 -бухг" xfId="54993"/>
    <cellStyle name="Контрольная ячейка 2" xfId="54994"/>
    <cellStyle name="Контрольная ячейка 2 2" xfId="54995"/>
    <cellStyle name="Контрольная ячейка 2 3" xfId="54996"/>
    <cellStyle name="Контрольная ячейка 2 4" xfId="54997"/>
    <cellStyle name="Контрольная ячейка 3" xfId="54998"/>
    <cellStyle name="Контрольная ячейка 4" xfId="54999"/>
    <cellStyle name="Контрольная ячейка 5" xfId="55000"/>
    <cellStyle name="Контрольная ячейка 6" xfId="55001"/>
    <cellStyle name="Контрольная ячейка 7" xfId="55002"/>
    <cellStyle name="Контрольная ячейка 8" xfId="55003"/>
    <cellStyle name="Контрольная ячейка 9" xfId="55004"/>
    <cellStyle name="Название 2" xfId="55005"/>
    <cellStyle name="Название 2 2" xfId="55006"/>
    <cellStyle name="Название 2 3" xfId="55007"/>
    <cellStyle name="Название 2 4" xfId="55008"/>
    <cellStyle name="Название 3" xfId="55009"/>
    <cellStyle name="Название 4" xfId="55010"/>
    <cellStyle name="Название 5" xfId="55011"/>
    <cellStyle name="Название 6" xfId="55012"/>
    <cellStyle name="Название 7" xfId="55013"/>
    <cellStyle name="Название 8" xfId="55014"/>
    <cellStyle name="Название 9" xfId="55015"/>
    <cellStyle name="Невидимый" xfId="55016"/>
    <cellStyle name="Нейтральный 2" xfId="55017"/>
    <cellStyle name="Нейтральный 2 2" xfId="55018"/>
    <cellStyle name="Нейтральный 2 3" xfId="55019"/>
    <cellStyle name="Нейтральный 2 4" xfId="55020"/>
    <cellStyle name="Нейтральный 3" xfId="55021"/>
    <cellStyle name="Нейтральный 4" xfId="55022"/>
    <cellStyle name="Нейтральный 5" xfId="55023"/>
    <cellStyle name="Нейтральный 6" xfId="55024"/>
    <cellStyle name="Нейтральный 7" xfId="55025"/>
    <cellStyle name="Нейтральный 8" xfId="55026"/>
    <cellStyle name="Нейтральный 9" xfId="55027"/>
    <cellStyle name="Низ1" xfId="55028"/>
    <cellStyle name="Низ2" xfId="55029"/>
    <cellStyle name="Обычный" xfId="0" builtinId="0"/>
    <cellStyle name="Обычный 10" xfId="55030"/>
    <cellStyle name="Обычный 10 2" xfId="55031"/>
    <cellStyle name="Обычный 10 2 2" xfId="55032"/>
    <cellStyle name="Обычный 10 3" xfId="55033"/>
    <cellStyle name="Обычный 10 4" xfId="55034"/>
    <cellStyle name="Обычный 100" xfId="55035"/>
    <cellStyle name="Обычный 101" xfId="55036"/>
    <cellStyle name="Обычный 102" xfId="55037"/>
    <cellStyle name="Обычный 103" xfId="55038"/>
    <cellStyle name="Обычный 104" xfId="55039"/>
    <cellStyle name="Обычный 11" xfId="55040"/>
    <cellStyle name="Обычный 11 2" xfId="55041"/>
    <cellStyle name="Обычный 11 2 2" xfId="55042"/>
    <cellStyle name="Обычный 11 3" xfId="55043"/>
    <cellStyle name="Обычный 12" xfId="55044"/>
    <cellStyle name="Обычный 12 2" xfId="55045"/>
    <cellStyle name="Обычный 12 3" xfId="55046"/>
    <cellStyle name="Обычный 13" xfId="55047"/>
    <cellStyle name="Обычный 13 2" xfId="55048"/>
    <cellStyle name="Обычный 14" xfId="55049"/>
    <cellStyle name="Обычный 14 2" xfId="55050"/>
    <cellStyle name="Обычный 14 2 2" xfId="55051"/>
    <cellStyle name="Обычный 14 2 2 2" xfId="55052"/>
    <cellStyle name="Обычный 14 2 3" xfId="55053"/>
    <cellStyle name="Обычный 14 3" xfId="55054"/>
    <cellStyle name="Обычный 14 3 2" xfId="55055"/>
    <cellStyle name="Обычный 14 4" xfId="55056"/>
    <cellStyle name="Обычный 15" xfId="4"/>
    <cellStyle name="Обычный 15 2" xfId="55057"/>
    <cellStyle name="Обычный 15 2 2" xfId="55058"/>
    <cellStyle name="Обычный 15 3" xfId="55059"/>
    <cellStyle name="Обычный 16" xfId="15"/>
    <cellStyle name="Обычный 16 2" xfId="55060"/>
    <cellStyle name="Обычный 17" xfId="55061"/>
    <cellStyle name="Обычный 17 2" xfId="55062"/>
    <cellStyle name="Обычный 17 2 2" xfId="55063"/>
    <cellStyle name="Обычный 17 3" xfId="55064"/>
    <cellStyle name="Обычный 18" xfId="55065"/>
    <cellStyle name="Обычный 18 2" xfId="55066"/>
    <cellStyle name="Обычный 18 2 2" xfId="55067"/>
    <cellStyle name="Обычный 18 3" xfId="55068"/>
    <cellStyle name="Обычный 19" xfId="55069"/>
    <cellStyle name="Обычный 2" xfId="8"/>
    <cellStyle name="Обычный 2 10" xfId="55070"/>
    <cellStyle name="Обычный 2 11" xfId="55071"/>
    <cellStyle name="Обычный 2 12" xfId="55072"/>
    <cellStyle name="Обычный 2 13" xfId="55073"/>
    <cellStyle name="Обычный 2 14" xfId="55074"/>
    <cellStyle name="Обычный 2 15" xfId="55075"/>
    <cellStyle name="Обычный 2 16" xfId="55076"/>
    <cellStyle name="Обычный 2 2" xfId="55077"/>
    <cellStyle name="Обычный 2 2 10" xfId="55078"/>
    <cellStyle name="Обычный 2 2 10 2" xfId="55079"/>
    <cellStyle name="Обычный 2 2 10 3" xfId="55080"/>
    <cellStyle name="Обычный 2 2 10 4" xfId="55081"/>
    <cellStyle name="Обычный 2 2 11" xfId="55082"/>
    <cellStyle name="Обычный 2 2 12" xfId="55083"/>
    <cellStyle name="Обычный 2 2 2" xfId="55084"/>
    <cellStyle name="Обычный 2 2 2 2" xfId="55085"/>
    <cellStyle name="Обычный 2 2 2 2 2" xfId="55086"/>
    <cellStyle name="Обычный 2 2 2 2 2 2" xfId="55087"/>
    <cellStyle name="Обычный 2 2 2 2 3" xfId="55088"/>
    <cellStyle name="Обычный 2 2 2 2 4" xfId="55089"/>
    <cellStyle name="Обычный 2 2 2 2 5" xfId="55090"/>
    <cellStyle name="Обычный 2 2 2 2 6" xfId="55091"/>
    <cellStyle name="Обычный 2 2 2 2 7" xfId="55092"/>
    <cellStyle name="Обычный 2 2 2 3" xfId="55093"/>
    <cellStyle name="Обычный 2 2 2 3 2" xfId="55094"/>
    <cellStyle name="Обычный 2 2 2 4" xfId="55095"/>
    <cellStyle name="Обычный 2 2 2 5" xfId="55096"/>
    <cellStyle name="Обычный 2 2 2 6" xfId="55097"/>
    <cellStyle name="Обычный 2 2 2 7" xfId="55098"/>
    <cellStyle name="Обычный 2 2 2 8" xfId="55099"/>
    <cellStyle name="Обычный 2 2 2 9" xfId="55100"/>
    <cellStyle name="Обычный 2 2 2_5 форма для НАК" xfId="55101"/>
    <cellStyle name="Обычный 2 2 3" xfId="55102"/>
    <cellStyle name="Обычный 2 2 3 2" xfId="55103"/>
    <cellStyle name="Обычный 2 2 3 2 2" xfId="55104"/>
    <cellStyle name="Обычный 2 2 3 2 2 2" xfId="55105"/>
    <cellStyle name="Обычный 2 2 3 2 3" xfId="55106"/>
    <cellStyle name="Обычный 2 2 3 2 4" xfId="55107"/>
    <cellStyle name="Обычный 2 2 3 2 5" xfId="55108"/>
    <cellStyle name="Обычный 2 2 3 2 6" xfId="55109"/>
    <cellStyle name="Обычный 2 2 3 2 7" xfId="55110"/>
    <cellStyle name="Обычный 2 2 3 2 8" xfId="55111"/>
    <cellStyle name="Обычный 2 2 3 3" xfId="55112"/>
    <cellStyle name="Обычный 2 2 3 3 2" xfId="55113"/>
    <cellStyle name="Обычный 2 2 3 4" xfId="55114"/>
    <cellStyle name="Обычный 2 2 3 5" xfId="55115"/>
    <cellStyle name="Обычный 2 2 3 6" xfId="55116"/>
    <cellStyle name="Обычный 2 2 3 7" xfId="55117"/>
    <cellStyle name="Обычный 2 2 3 8" xfId="55118"/>
    <cellStyle name="Обычный 2 2 3 9" xfId="55119"/>
    <cellStyle name="Обычный 2 2 4" xfId="55120"/>
    <cellStyle name="Обычный 2 2 4 2" xfId="55121"/>
    <cellStyle name="Обычный 2 2 4 2 2" xfId="55122"/>
    <cellStyle name="Обычный 2 2 4 3" xfId="55123"/>
    <cellStyle name="Обычный 2 2 4 4" xfId="55124"/>
    <cellStyle name="Обычный 2 2 4 5" xfId="55125"/>
    <cellStyle name="Обычный 2 2 4 6" xfId="55126"/>
    <cellStyle name="Обычный 2 2 4 7" xfId="55127"/>
    <cellStyle name="Обычный 2 2 5" xfId="55128"/>
    <cellStyle name="Обычный 2 2 5 2" xfId="55129"/>
    <cellStyle name="Обычный 2 2 6" xfId="55130"/>
    <cellStyle name="Обычный 2 2 7" xfId="55131"/>
    <cellStyle name="Обычный 2 2 8" xfId="55132"/>
    <cellStyle name="Обычный 2 2 9" xfId="55133"/>
    <cellStyle name="Обычный 2 2_5 форма для НАК" xfId="55134"/>
    <cellStyle name="Обычный 2 3" xfId="55135"/>
    <cellStyle name="Обычный 2 3 2" xfId="55136"/>
    <cellStyle name="Обычный 2 4" xfId="55137"/>
    <cellStyle name="Обычный 2 4 10" xfId="55138"/>
    <cellStyle name="Обычный 2 4 2" xfId="55139"/>
    <cellStyle name="Обычный 2 4 2 2" xfId="55140"/>
    <cellStyle name="Обычный 2 4 2 2 2" xfId="55141"/>
    <cellStyle name="Обычный 2 4 2 2 2 2" xfId="55142"/>
    <cellStyle name="Обычный 2 4 2 2 3" xfId="55143"/>
    <cellStyle name="Обычный 2 4 2 2 4" xfId="55144"/>
    <cellStyle name="Обычный 2 4 2 2 5" xfId="55145"/>
    <cellStyle name="Обычный 2 4 2 2 6" xfId="55146"/>
    <cellStyle name="Обычный 2 4 2 2 7" xfId="55147"/>
    <cellStyle name="Обычный 2 4 2 3" xfId="55148"/>
    <cellStyle name="Обычный 2 4 2 3 2" xfId="55149"/>
    <cellStyle name="Обычный 2 4 2 4" xfId="55150"/>
    <cellStyle name="Обычный 2 4 2 5" xfId="55151"/>
    <cellStyle name="Обычный 2 4 2 6" xfId="55152"/>
    <cellStyle name="Обычный 2 4 2 7" xfId="55153"/>
    <cellStyle name="Обычный 2 4 2 8" xfId="55154"/>
    <cellStyle name="Обычный 2 4 2 9" xfId="55155"/>
    <cellStyle name="Обычный 2 4 3" xfId="55156"/>
    <cellStyle name="Обычный 2 4 3 2" xfId="55157"/>
    <cellStyle name="Обычный 2 4 3 2 2" xfId="55158"/>
    <cellStyle name="Обычный 2 4 3 3" xfId="55159"/>
    <cellStyle name="Обычный 2 4 3 4" xfId="55160"/>
    <cellStyle name="Обычный 2 4 3 5" xfId="55161"/>
    <cellStyle name="Обычный 2 4 3 6" xfId="55162"/>
    <cellStyle name="Обычный 2 4 3 7" xfId="55163"/>
    <cellStyle name="Обычный 2 4 4" xfId="55164"/>
    <cellStyle name="Обычный 2 4 4 2" xfId="55165"/>
    <cellStyle name="Обычный 2 4 5" xfId="55166"/>
    <cellStyle name="Обычный 2 4 6" xfId="55167"/>
    <cellStyle name="Обычный 2 4 7" xfId="55168"/>
    <cellStyle name="Обычный 2 4 8" xfId="55169"/>
    <cellStyle name="Обычный 2 4 9" xfId="55170"/>
    <cellStyle name="Обычный 2 5" xfId="55171"/>
    <cellStyle name="Обычный 2 5 2" xfId="55172"/>
    <cellStyle name="Обычный 2 5 2 2" xfId="55173"/>
    <cellStyle name="Обычный 2 5 2 2 2" xfId="55174"/>
    <cellStyle name="Обычный 2 5 2 3" xfId="55175"/>
    <cellStyle name="Обычный 2 5 2 4" xfId="55176"/>
    <cellStyle name="Обычный 2 5 2 5" xfId="55177"/>
    <cellStyle name="Обычный 2 5 2 6" xfId="55178"/>
    <cellStyle name="Обычный 2 5 2 7" xfId="55179"/>
    <cellStyle name="Обычный 2 5 3" xfId="55180"/>
    <cellStyle name="Обычный 2 5 3 2" xfId="55181"/>
    <cellStyle name="Обычный 2 5 4" xfId="55182"/>
    <cellStyle name="Обычный 2 5 5" xfId="55183"/>
    <cellStyle name="Обычный 2 5 6" xfId="55184"/>
    <cellStyle name="Обычный 2 5 7" xfId="55185"/>
    <cellStyle name="Обычный 2 5 8" xfId="55186"/>
    <cellStyle name="Обычный 2 5 9" xfId="55187"/>
    <cellStyle name="Обычный 2 6" xfId="55188"/>
    <cellStyle name="Обычный 2 6 2" xfId="55189"/>
    <cellStyle name="Обычный 2 6 2 2" xfId="55190"/>
    <cellStyle name="Обычный 2 6 3" xfId="55191"/>
    <cellStyle name="Обычный 2 6 4" xfId="55192"/>
    <cellStyle name="Обычный 2 6 5" xfId="55193"/>
    <cellStyle name="Обычный 2 6 6" xfId="55194"/>
    <cellStyle name="Обычный 2 6 7" xfId="55195"/>
    <cellStyle name="Обычный 2 7" xfId="55196"/>
    <cellStyle name="Обычный 2 8" xfId="55197"/>
    <cellStyle name="Обычный 2 9" xfId="55198"/>
    <cellStyle name="Обычный 2_1111" xfId="55199"/>
    <cellStyle name="Обычный 20" xfId="55200"/>
    <cellStyle name="Обычный 21" xfId="55201"/>
    <cellStyle name="Обычный 22" xfId="55202"/>
    <cellStyle name="Обычный 22 2" xfId="55203"/>
    <cellStyle name="Обычный 22 2 2" xfId="55204"/>
    <cellStyle name="Обычный 23" xfId="55205"/>
    <cellStyle name="Обычный 24" xfId="55206"/>
    <cellStyle name="Обычный 25" xfId="55207"/>
    <cellStyle name="Обычный 25 2" xfId="55208"/>
    <cellStyle name="Обычный 25 3" xfId="55209"/>
    <cellStyle name="Обычный 25 4" xfId="55210"/>
    <cellStyle name="Обычный 25 5" xfId="55211"/>
    <cellStyle name="Обычный 26" xfId="55212"/>
    <cellStyle name="Обычный 27" xfId="55213"/>
    <cellStyle name="Обычный 28" xfId="55214"/>
    <cellStyle name="Обычный 28 2" xfId="55215"/>
    <cellStyle name="Обычный 29" xfId="55216"/>
    <cellStyle name="Обычный 29 2" xfId="55217"/>
    <cellStyle name="Обычный 3" xfId="9"/>
    <cellStyle name="Обычный 3 10" xfId="55218"/>
    <cellStyle name="Обычный 3 11" xfId="55219"/>
    <cellStyle name="Обычный 3 2" xfId="55220"/>
    <cellStyle name="Обычный 3 2 10" xfId="55221"/>
    <cellStyle name="Обычный 3 2 11" xfId="55222"/>
    <cellStyle name="Обычный 3 2 12" xfId="55223"/>
    <cellStyle name="Обычный 3 2 13" xfId="55224"/>
    <cellStyle name="Обычный 3 2 2" xfId="55225"/>
    <cellStyle name="Обычный 3 2 2 2" xfId="55226"/>
    <cellStyle name="Обычный 3 2 2 2 2" xfId="55227"/>
    <cellStyle name="Обычный 3 2 2 2 2 2" xfId="55228"/>
    <cellStyle name="Обычный 3 2 2 2 2 3" xfId="55229"/>
    <cellStyle name="Обычный 3 2 2 2 3" xfId="55230"/>
    <cellStyle name="Обычный 3 2 2 2 4" xfId="55231"/>
    <cellStyle name="Обычный 3 2 2 2 5" xfId="55232"/>
    <cellStyle name="Обычный 3 2 2 2 6" xfId="55233"/>
    <cellStyle name="Обычный 3 2 2 2 7" xfId="55234"/>
    <cellStyle name="Обычный 3 2 2 3" xfId="55235"/>
    <cellStyle name="Обычный 3 2 2 3 2" xfId="55236"/>
    <cellStyle name="Обычный 3 2 2 3 3" xfId="55237"/>
    <cellStyle name="Обычный 3 2 2 4" xfId="55238"/>
    <cellStyle name="Обычный 3 2 2 5" xfId="55239"/>
    <cellStyle name="Обычный 3 2 2 6" xfId="55240"/>
    <cellStyle name="Обычный 3 2 2 7" xfId="55241"/>
    <cellStyle name="Обычный 3 2 2 8" xfId="55242"/>
    <cellStyle name="Обычный 3 2 2 9" xfId="55243"/>
    <cellStyle name="Обычный 3 2 3" xfId="55244"/>
    <cellStyle name="Обычный 3 2 3 2" xfId="55245"/>
    <cellStyle name="Обычный 3 2 3 2 2" xfId="55246"/>
    <cellStyle name="Обычный 3 2 3 2 2 2" xfId="55247"/>
    <cellStyle name="Обычный 3 2 3 2 3" xfId="55248"/>
    <cellStyle name="Обычный 3 2 3 2 4" xfId="55249"/>
    <cellStyle name="Обычный 3 2 3 2 5" xfId="55250"/>
    <cellStyle name="Обычный 3 2 3 2 6" xfId="55251"/>
    <cellStyle name="Обычный 3 2 3 2 7" xfId="55252"/>
    <cellStyle name="Обычный 3 2 3 3" xfId="55253"/>
    <cellStyle name="Обычный 3 2 3 3 2" xfId="55254"/>
    <cellStyle name="Обычный 3 2 3 4" xfId="55255"/>
    <cellStyle name="Обычный 3 2 3 5" xfId="55256"/>
    <cellStyle name="Обычный 3 2 3 6" xfId="55257"/>
    <cellStyle name="Обычный 3 2 3 7" xfId="55258"/>
    <cellStyle name="Обычный 3 2 3 8" xfId="55259"/>
    <cellStyle name="Обычный 3 2 3 9" xfId="55260"/>
    <cellStyle name="Обычный 3 2 4" xfId="55261"/>
    <cellStyle name="Обычный 3 2 4 2" xfId="55262"/>
    <cellStyle name="Обычный 3 2 4 2 2" xfId="55263"/>
    <cellStyle name="Обычный 3 2 4 2 3" xfId="55264"/>
    <cellStyle name="Обычный 3 2 4 3" xfId="55265"/>
    <cellStyle name="Обычный 3 2 4 4" xfId="55266"/>
    <cellStyle name="Обычный 3 2 4 5" xfId="55267"/>
    <cellStyle name="Обычный 3 2 4 6" xfId="55268"/>
    <cellStyle name="Обычный 3 2 4 7" xfId="55269"/>
    <cellStyle name="Обычный 3 2 5" xfId="55270"/>
    <cellStyle name="Обычный 3 2 5 2" xfId="55271"/>
    <cellStyle name="Обычный 3 2 5 2 2" xfId="55272"/>
    <cellStyle name="Обычный 3 2 5 2 3" xfId="55273"/>
    <cellStyle name="Обычный 3 2 5 3" xfId="55274"/>
    <cellStyle name="Обычный 3 2 5 4" xfId="55275"/>
    <cellStyle name="Обычный 3 2 5 5" xfId="55276"/>
    <cellStyle name="Обычный 3 2 5 6" xfId="55277"/>
    <cellStyle name="Обычный 3 2 5 7" xfId="55278"/>
    <cellStyle name="Обычный 3 2 6" xfId="55279"/>
    <cellStyle name="Обычный 3 2 6 2" xfId="55280"/>
    <cellStyle name="Обычный 3 2 6 3" xfId="55281"/>
    <cellStyle name="Обычный 3 2 7" xfId="55282"/>
    <cellStyle name="Обычный 3 2 8" xfId="55283"/>
    <cellStyle name="Обычный 3 2 9" xfId="55284"/>
    <cellStyle name="Обычный 3 3" xfId="55285"/>
    <cellStyle name="Обычный 3 3 10" xfId="55286"/>
    <cellStyle name="Обычный 3 3 11" xfId="55287"/>
    <cellStyle name="Обычный 3 3 2" xfId="55288"/>
    <cellStyle name="Обычный 3 3 2 2" xfId="55289"/>
    <cellStyle name="Обычный 3 3 2 2 2" xfId="55290"/>
    <cellStyle name="Обычный 3 3 2 2 2 2" xfId="55291"/>
    <cellStyle name="Обычный 3 3 2 2 3" xfId="55292"/>
    <cellStyle name="Обычный 3 3 2 2 4" xfId="55293"/>
    <cellStyle name="Обычный 3 3 2 2 5" xfId="55294"/>
    <cellStyle name="Обычный 3 3 2 2 6" xfId="55295"/>
    <cellStyle name="Обычный 3 3 2 2 7" xfId="55296"/>
    <cellStyle name="Обычный 3 3 2 3" xfId="55297"/>
    <cellStyle name="Обычный 3 3 2 3 2" xfId="55298"/>
    <cellStyle name="Обычный 3 3 2 4" xfId="55299"/>
    <cellStyle name="Обычный 3 3 2 5" xfId="55300"/>
    <cellStyle name="Обычный 3 3 2 6" xfId="55301"/>
    <cellStyle name="Обычный 3 3 2 7" xfId="55302"/>
    <cellStyle name="Обычный 3 3 2 8" xfId="55303"/>
    <cellStyle name="Обычный 3 3 2 9" xfId="55304"/>
    <cellStyle name="Обычный 3 3 3" xfId="55305"/>
    <cellStyle name="Обычный 3 3 3 2" xfId="55306"/>
    <cellStyle name="Обычный 3 3 3 2 2" xfId="55307"/>
    <cellStyle name="Обычный 3 3 3 2 3" xfId="55308"/>
    <cellStyle name="Обычный 3 3 3 3" xfId="55309"/>
    <cellStyle name="Обычный 3 3 3 4" xfId="55310"/>
    <cellStyle name="Обычный 3 3 3 5" xfId="55311"/>
    <cellStyle name="Обычный 3 3 3 6" xfId="55312"/>
    <cellStyle name="Обычный 3 3 3 7" xfId="55313"/>
    <cellStyle name="Обычный 3 3 4" xfId="55314"/>
    <cellStyle name="Обычный 3 3 5" xfId="55315"/>
    <cellStyle name="Обычный 3 3 5 2" xfId="55316"/>
    <cellStyle name="Обычный 3 3 5 3" xfId="55317"/>
    <cellStyle name="Обычный 3 3 6" xfId="55318"/>
    <cellStyle name="Обычный 3 3 7" xfId="55319"/>
    <cellStyle name="Обычный 3 3 8" xfId="55320"/>
    <cellStyle name="Обычный 3 3 9" xfId="55321"/>
    <cellStyle name="Обычный 3 4" xfId="55322"/>
    <cellStyle name="Обычный 3 4 10" xfId="55323"/>
    <cellStyle name="Обычный 3 4 2" xfId="55324"/>
    <cellStyle name="Обычный 3 4 2 2" xfId="55325"/>
    <cellStyle name="Обычный 3 4 2 2 2" xfId="55326"/>
    <cellStyle name="Обычный 3 4 2 2 2 2" xfId="55327"/>
    <cellStyle name="Обычный 3 4 2 2 3" xfId="55328"/>
    <cellStyle name="Обычный 3 4 2 2 4" xfId="55329"/>
    <cellStyle name="Обычный 3 4 2 2 5" xfId="55330"/>
    <cellStyle name="Обычный 3 4 2 2 6" xfId="55331"/>
    <cellStyle name="Обычный 3 4 2 2 7" xfId="55332"/>
    <cellStyle name="Обычный 3 4 2 3" xfId="55333"/>
    <cellStyle name="Обычный 3 4 2 3 2" xfId="55334"/>
    <cellStyle name="Обычный 3 4 2 4" xfId="55335"/>
    <cellStyle name="Обычный 3 4 2 5" xfId="55336"/>
    <cellStyle name="Обычный 3 4 2 6" xfId="55337"/>
    <cellStyle name="Обычный 3 4 2 7" xfId="55338"/>
    <cellStyle name="Обычный 3 4 2 8" xfId="55339"/>
    <cellStyle name="Обычный 3 4 2 9" xfId="55340"/>
    <cellStyle name="Обычный 3 4 3" xfId="55341"/>
    <cellStyle name="Обычный 3 4 3 2" xfId="55342"/>
    <cellStyle name="Обычный 3 4 3 2 2" xfId="55343"/>
    <cellStyle name="Обычный 3 4 3 3" xfId="55344"/>
    <cellStyle name="Обычный 3 4 3 4" xfId="55345"/>
    <cellStyle name="Обычный 3 4 3 5" xfId="55346"/>
    <cellStyle name="Обычный 3 4 3 6" xfId="55347"/>
    <cellStyle name="Обычный 3 4 3 7" xfId="55348"/>
    <cellStyle name="Обычный 3 4 4" xfId="55349"/>
    <cellStyle name="Обычный 3 4 4 2" xfId="55350"/>
    <cellStyle name="Обычный 3 4 5" xfId="55351"/>
    <cellStyle name="Обычный 3 4 6" xfId="55352"/>
    <cellStyle name="Обычный 3 4 7" xfId="55353"/>
    <cellStyle name="Обычный 3 4 8" xfId="55354"/>
    <cellStyle name="Обычный 3 4 9" xfId="55355"/>
    <cellStyle name="Обычный 3 5" xfId="55356"/>
    <cellStyle name="Обычный 3 5 2" xfId="55357"/>
    <cellStyle name="Обычный 3 5 2 2" xfId="55358"/>
    <cellStyle name="Обычный 3 5 2 2 2" xfId="55359"/>
    <cellStyle name="Обычный 3 5 2 3" xfId="55360"/>
    <cellStyle name="Обычный 3 5 2 4" xfId="55361"/>
    <cellStyle name="Обычный 3 5 2 5" xfId="55362"/>
    <cellStyle name="Обычный 3 5 2 6" xfId="55363"/>
    <cellStyle name="Обычный 3 5 2 7" xfId="55364"/>
    <cellStyle name="Обычный 3 5 3" xfId="55365"/>
    <cellStyle name="Обычный 3 5 3 2" xfId="55366"/>
    <cellStyle name="Обычный 3 5 4" xfId="55367"/>
    <cellStyle name="Обычный 3 5 5" xfId="55368"/>
    <cellStyle name="Обычный 3 5 6" xfId="55369"/>
    <cellStyle name="Обычный 3 5 7" xfId="55370"/>
    <cellStyle name="Обычный 3 5 8" xfId="55371"/>
    <cellStyle name="Обычный 3 5 9" xfId="55372"/>
    <cellStyle name="Обычный 3 6" xfId="55373"/>
    <cellStyle name="Обычный 3 6 2" xfId="55374"/>
    <cellStyle name="Обычный 3 6 2 2" xfId="55375"/>
    <cellStyle name="Обычный 3 6 2 2 2" xfId="55376"/>
    <cellStyle name="Обычный 3 6 2 3" xfId="55377"/>
    <cellStyle name="Обычный 3 6 2 4" xfId="55378"/>
    <cellStyle name="Обычный 3 6 2 5" xfId="55379"/>
    <cellStyle name="Обычный 3 6 2 6" xfId="55380"/>
    <cellStyle name="Обычный 3 6 2 7" xfId="55381"/>
    <cellStyle name="Обычный 3 6 3" xfId="55382"/>
    <cellStyle name="Обычный 3 6 3 2" xfId="55383"/>
    <cellStyle name="Обычный 3 6 4" xfId="55384"/>
    <cellStyle name="Обычный 3 6 5" xfId="55385"/>
    <cellStyle name="Обычный 3 6 6" xfId="55386"/>
    <cellStyle name="Обычный 3 6 7" xfId="55387"/>
    <cellStyle name="Обычный 3 6 8" xfId="55388"/>
    <cellStyle name="Обычный 3 6 9" xfId="55389"/>
    <cellStyle name="Обычный 3 7" xfId="55390"/>
    <cellStyle name="Обычный 3 7 2" xfId="55391"/>
    <cellStyle name="Обычный 3 7 2 2" xfId="55392"/>
    <cellStyle name="Обычный 3 7 2 3" xfId="55393"/>
    <cellStyle name="Обычный 3 7 3" xfId="55394"/>
    <cellStyle name="Обычный 3 7 4" xfId="55395"/>
    <cellStyle name="Обычный 3 7 5" xfId="55396"/>
    <cellStyle name="Обычный 3 7 6" xfId="55397"/>
    <cellStyle name="Обычный 3 7 7" xfId="55398"/>
    <cellStyle name="Обычный 3 8" xfId="55399"/>
    <cellStyle name="Обычный 3 8 2" xfId="55400"/>
    <cellStyle name="Обычный 3 8 2 2" xfId="55401"/>
    <cellStyle name="Обычный 3 8 3" xfId="55402"/>
    <cellStyle name="Обычный 3 8 4" xfId="55403"/>
    <cellStyle name="Обычный 3 8 5" xfId="55404"/>
    <cellStyle name="Обычный 3 8 6" xfId="55405"/>
    <cellStyle name="Обычный 3 8 7" xfId="55406"/>
    <cellStyle name="Обычный 3 9" xfId="55407"/>
    <cellStyle name="Обычный 3_22.1 раздел" xfId="55408"/>
    <cellStyle name="Обычный 30" xfId="55409"/>
    <cellStyle name="Обычный 30 2" xfId="55410"/>
    <cellStyle name="Обычный 31" xfId="55411"/>
    <cellStyle name="Обычный 32" xfId="55412"/>
    <cellStyle name="Обычный 33" xfId="55413"/>
    <cellStyle name="Обычный 34" xfId="55414"/>
    <cellStyle name="Обычный 35" xfId="55415"/>
    <cellStyle name="Обычный 36" xfId="55416"/>
    <cellStyle name="Обычный 37" xfId="55417"/>
    <cellStyle name="Обычный 38" xfId="55418"/>
    <cellStyle name="Обычный 38 2" xfId="55419"/>
    <cellStyle name="Обычный 39" xfId="55420"/>
    <cellStyle name="Обычный 39 2" xfId="55421"/>
    <cellStyle name="Обычный 4" xfId="11"/>
    <cellStyle name="Обычный 4 2" xfId="55422"/>
    <cellStyle name="Обычный 4 2 10" xfId="55423"/>
    <cellStyle name="Обычный 4 2 11" xfId="55424"/>
    <cellStyle name="Обычный 4 2 2" xfId="55425"/>
    <cellStyle name="Обычный 4 2 2 2" xfId="55426"/>
    <cellStyle name="Обычный 4 2 2 2 2" xfId="55427"/>
    <cellStyle name="Обычный 4 2 2 2 2 2" xfId="55428"/>
    <cellStyle name="Обычный 4 2 2 2 3" xfId="55429"/>
    <cellStyle name="Обычный 4 2 2 2 4" xfId="55430"/>
    <cellStyle name="Обычный 4 2 2 2 5" xfId="55431"/>
    <cellStyle name="Обычный 4 2 2 2 6" xfId="55432"/>
    <cellStyle name="Обычный 4 2 2 2 7" xfId="55433"/>
    <cellStyle name="Обычный 4 2 2 3" xfId="55434"/>
    <cellStyle name="Обычный 4 2 2 3 2" xfId="55435"/>
    <cellStyle name="Обычный 4 2 2 4" xfId="55436"/>
    <cellStyle name="Обычный 4 2 2 5" xfId="55437"/>
    <cellStyle name="Обычный 4 2 2 6" xfId="55438"/>
    <cellStyle name="Обычный 4 2 2 7" xfId="55439"/>
    <cellStyle name="Обычный 4 2 2 8" xfId="55440"/>
    <cellStyle name="Обычный 4 2 2 9" xfId="55441"/>
    <cellStyle name="Обычный 4 2 3" xfId="55442"/>
    <cellStyle name="Обычный 4 2 3 2" xfId="55443"/>
    <cellStyle name="Обычный 4 2 3 2 2" xfId="55444"/>
    <cellStyle name="Обычный 4 2 3 3" xfId="55445"/>
    <cellStyle name="Обычный 4 2 3 4" xfId="55446"/>
    <cellStyle name="Обычный 4 2 3 5" xfId="55447"/>
    <cellStyle name="Обычный 4 2 3 6" xfId="55448"/>
    <cellStyle name="Обычный 4 2 3 7" xfId="55449"/>
    <cellStyle name="Обычный 4 2 4" xfId="55450"/>
    <cellStyle name="Обычный 4 2 4 2" xfId="55451"/>
    <cellStyle name="Обычный 4 2 5" xfId="55452"/>
    <cellStyle name="Обычный 4 2 6" xfId="55453"/>
    <cellStyle name="Обычный 4 2 7" xfId="55454"/>
    <cellStyle name="Обычный 4 2 8" xfId="55455"/>
    <cellStyle name="Обычный 4 2 9" xfId="55456"/>
    <cellStyle name="Обычный 4 3" xfId="55457"/>
    <cellStyle name="Обычный 4 3 2" xfId="55458"/>
    <cellStyle name="Обычный 4 3 2 2" xfId="55459"/>
    <cellStyle name="Обычный 4 3 2 2 2" xfId="55460"/>
    <cellStyle name="Обычный 4 3 2 3" xfId="55461"/>
    <cellStyle name="Обычный 4 3 2 4" xfId="55462"/>
    <cellStyle name="Обычный 4 3 2 5" xfId="55463"/>
    <cellStyle name="Обычный 4 3 2 6" xfId="55464"/>
    <cellStyle name="Обычный 4 3 2 7" xfId="55465"/>
    <cellStyle name="Обычный 4 3 3" xfId="55466"/>
    <cellStyle name="Обычный 4 3 3 2" xfId="55467"/>
    <cellStyle name="Обычный 4 3 4" xfId="55468"/>
    <cellStyle name="Обычный 4 3 5" xfId="55469"/>
    <cellStyle name="Обычный 4 3 6" xfId="55470"/>
    <cellStyle name="Обычный 4 3 7" xfId="55471"/>
    <cellStyle name="Обычный 4 3 8" xfId="55472"/>
    <cellStyle name="Обычный 4 3 9" xfId="55473"/>
    <cellStyle name="Обычный 4 4" xfId="55474"/>
    <cellStyle name="Обычный 4 4 2" xfId="55475"/>
    <cellStyle name="Обычный 4 4 2 2" xfId="55476"/>
    <cellStyle name="Обычный 4 4 3" xfId="55477"/>
    <cellStyle name="Обычный 4 4 4" xfId="55478"/>
    <cellStyle name="Обычный 4 4 5" xfId="55479"/>
    <cellStyle name="Обычный 4 4 6" xfId="55480"/>
    <cellStyle name="Обычный 4 4 7" xfId="55481"/>
    <cellStyle name="Обычный 4 5" xfId="55482"/>
    <cellStyle name="Обычный 4 5 2" xfId="55483"/>
    <cellStyle name="Обычный 4 6" xfId="55484"/>
    <cellStyle name="Обычный 4 7" xfId="55485"/>
    <cellStyle name="Обычный 4 8" xfId="55486"/>
    <cellStyle name="Обычный 4_22.1 раздел" xfId="55487"/>
    <cellStyle name="Обычный 40" xfId="55488"/>
    <cellStyle name="Обычный 41" xfId="55489"/>
    <cellStyle name="Обычный 42" xfId="55490"/>
    <cellStyle name="Обычный 43" xfId="55491"/>
    <cellStyle name="Обычный 43 2" xfId="55492"/>
    <cellStyle name="Обычный 44" xfId="55493"/>
    <cellStyle name="Обычный 45" xfId="55494"/>
    <cellStyle name="Обычный 45 2" xfId="55495"/>
    <cellStyle name="Обычный 45 3" xfId="55496"/>
    <cellStyle name="Обычный 46" xfId="55497"/>
    <cellStyle name="Обычный 47" xfId="55498"/>
    <cellStyle name="Обычный 48" xfId="55499"/>
    <cellStyle name="Обычный 49" xfId="55500"/>
    <cellStyle name="Обычный 5" xfId="12"/>
    <cellStyle name="Обычный 5 2" xfId="14"/>
    <cellStyle name="Обычный 5 2 10" xfId="55501"/>
    <cellStyle name="Обычный 5 2 11" xfId="55502"/>
    <cellStyle name="Обычный 5 2 12" xfId="55503"/>
    <cellStyle name="Обычный 5 2 2" xfId="55504"/>
    <cellStyle name="Обычный 5 2 2 2" xfId="55505"/>
    <cellStyle name="Обычный 5 2 2 2 2" xfId="55506"/>
    <cellStyle name="Обычный 5 2 2 3" xfId="55507"/>
    <cellStyle name="Обычный 5 2 2 4" xfId="55508"/>
    <cellStyle name="Обычный 5 2 2 5" xfId="55509"/>
    <cellStyle name="Обычный 5 2 2 6" xfId="55510"/>
    <cellStyle name="Обычный 5 2 2 7" xfId="55511"/>
    <cellStyle name="Обычный 5 2 3" xfId="55512"/>
    <cellStyle name="Обычный 5 2 4" xfId="55513"/>
    <cellStyle name="Обычный 5 2 4 2" xfId="55514"/>
    <cellStyle name="Обычный 5 2 5" xfId="55515"/>
    <cellStyle name="Обычный 5 2 6" xfId="55516"/>
    <cellStyle name="Обычный 5 2 7" xfId="55517"/>
    <cellStyle name="Обычный 5 2 8" xfId="55518"/>
    <cellStyle name="Обычный 5 2 9" xfId="55519"/>
    <cellStyle name="Обычный 5 3" xfId="55520"/>
    <cellStyle name="Обычный 5 3 2" xfId="55521"/>
    <cellStyle name="Обычный 5 3 2 2" xfId="55522"/>
    <cellStyle name="Обычный 5 3 3" xfId="55523"/>
    <cellStyle name="Обычный 5 3 4" xfId="55524"/>
    <cellStyle name="Обычный 5 3 5" xfId="55525"/>
    <cellStyle name="Обычный 5 3 6" xfId="55526"/>
    <cellStyle name="Обычный 5 3 7" xfId="55527"/>
    <cellStyle name="Обычный 5 4" xfId="55528"/>
    <cellStyle name="Обычный 5 4 2" xfId="55529"/>
    <cellStyle name="Обычный 5 4 2 2" xfId="55530"/>
    <cellStyle name="Обычный 5 4 2 2 2" xfId="55531"/>
    <cellStyle name="Обычный 5 4 2 3" xfId="55532"/>
    <cellStyle name="Обычный 5 4 3" xfId="55533"/>
    <cellStyle name="Обычный 5 4 3 2" xfId="55534"/>
    <cellStyle name="Обычный 5 4 4" xfId="55535"/>
    <cellStyle name="Обычный 5 4 5" xfId="55536"/>
    <cellStyle name="Обычный 5 4 6" xfId="55537"/>
    <cellStyle name="Обычный 5 5" xfId="55538"/>
    <cellStyle name="Обычный 5 5 2" xfId="55539"/>
    <cellStyle name="Обычный 5 6" xfId="55540"/>
    <cellStyle name="Обычный 5 7" xfId="55541"/>
    <cellStyle name="Обычный 5 9" xfId="55542"/>
    <cellStyle name="Обычный 5_5 форма для НАК" xfId="55543"/>
    <cellStyle name="Обычный 50" xfId="55544"/>
    <cellStyle name="Обычный 51" xfId="55545"/>
    <cellStyle name="Обычный 51 2" xfId="55546"/>
    <cellStyle name="Обычный 52" xfId="55547"/>
    <cellStyle name="Обычный 52 2" xfId="55548"/>
    <cellStyle name="Обычный 53" xfId="55549"/>
    <cellStyle name="Обычный 53 2" xfId="55550"/>
    <cellStyle name="Обычный 54" xfId="55551"/>
    <cellStyle name="Обычный 54 2" xfId="55552"/>
    <cellStyle name="Обычный 55" xfId="55553"/>
    <cellStyle name="Обычный 55 2" xfId="55554"/>
    <cellStyle name="Обычный 56" xfId="55555"/>
    <cellStyle name="Обычный 57" xfId="55556"/>
    <cellStyle name="Обычный 58" xfId="55557"/>
    <cellStyle name="Обычный 59" xfId="55558"/>
    <cellStyle name="Обычный 59 2" xfId="55559"/>
    <cellStyle name="Обычный 6" xfId="17"/>
    <cellStyle name="Обычный 6 10" xfId="55560"/>
    <cellStyle name="Обычный 6 11" xfId="55561"/>
    <cellStyle name="Обычный 6 12" xfId="55562"/>
    <cellStyle name="Обычный 6 13" xfId="55563"/>
    <cellStyle name="Обычный 6 14" xfId="55564"/>
    <cellStyle name="Обычный 6 2" xfId="55565"/>
    <cellStyle name="Обычный 6 2 2" xfId="55566"/>
    <cellStyle name="Обычный 6 2 2 2" xfId="55567"/>
    <cellStyle name="Обычный 6 2 2 2 2" xfId="55568"/>
    <cellStyle name="Обычный 6 2 2 3" xfId="55569"/>
    <cellStyle name="Обычный 6 2 2 4" xfId="55570"/>
    <cellStyle name="Обычный 6 2 2 5" xfId="55571"/>
    <cellStyle name="Обычный 6 2 2 6" xfId="55572"/>
    <cellStyle name="Обычный 6 2 2 7" xfId="55573"/>
    <cellStyle name="Обычный 6 2 3" xfId="55574"/>
    <cellStyle name="Обычный 6 2 3 2" xfId="55575"/>
    <cellStyle name="Обычный 6 2 4" xfId="55576"/>
    <cellStyle name="Обычный 6 2 5" xfId="55577"/>
    <cellStyle name="Обычный 6 2 6" xfId="55578"/>
    <cellStyle name="Обычный 6 2 7" xfId="55579"/>
    <cellStyle name="Обычный 6 2 8" xfId="55580"/>
    <cellStyle name="Обычный 6 2 9" xfId="55581"/>
    <cellStyle name="Обычный 6 3" xfId="55582"/>
    <cellStyle name="Обычный 6 3 2" xfId="55583"/>
    <cellStyle name="Обычный 6 3 2 2" xfId="55584"/>
    <cellStyle name="Обычный 6 3 2 2 2" xfId="55585"/>
    <cellStyle name="Обычный 6 3 2 3" xfId="55586"/>
    <cellStyle name="Обычный 6 3 2 4" xfId="55587"/>
    <cellStyle name="Обычный 6 3 2 5" xfId="55588"/>
    <cellStyle name="Обычный 6 3 2 6" xfId="55589"/>
    <cellStyle name="Обычный 6 3 2 7" xfId="55590"/>
    <cellStyle name="Обычный 6 3 3" xfId="55591"/>
    <cellStyle name="Обычный 6 3 3 2" xfId="55592"/>
    <cellStyle name="Обычный 6 3 4" xfId="55593"/>
    <cellStyle name="Обычный 6 3 5" xfId="55594"/>
    <cellStyle name="Обычный 6 3 6" xfId="55595"/>
    <cellStyle name="Обычный 6 3 7" xfId="55596"/>
    <cellStyle name="Обычный 6 3 8" xfId="55597"/>
    <cellStyle name="Обычный 6 3 9" xfId="55598"/>
    <cellStyle name="Обычный 6 4" xfId="55599"/>
    <cellStyle name="Обычный 6 4 2" xfId="55600"/>
    <cellStyle name="Обычный 6 4 2 2" xfId="55601"/>
    <cellStyle name="Обычный 6 4 3" xfId="55602"/>
    <cellStyle name="Обычный 6 4 4" xfId="55603"/>
    <cellStyle name="Обычный 6 4 5" xfId="55604"/>
    <cellStyle name="Обычный 6 4 6" xfId="55605"/>
    <cellStyle name="Обычный 6 4 7" xfId="55606"/>
    <cellStyle name="Обычный 6 5" xfId="55607"/>
    <cellStyle name="Обычный 6 5 2" xfId="55608"/>
    <cellStyle name="Обычный 6 5 2 2" xfId="55609"/>
    <cellStyle name="Обычный 6 5 3" xfId="55610"/>
    <cellStyle name="Обычный 6 5 4" xfId="55611"/>
    <cellStyle name="Обычный 6 5 5" xfId="55612"/>
    <cellStyle name="Обычный 6 5 6" xfId="55613"/>
    <cellStyle name="Обычный 6 5 7" xfId="55614"/>
    <cellStyle name="Обычный 6 6" xfId="55615"/>
    <cellStyle name="Обычный 6 6 2" xfId="55616"/>
    <cellStyle name="Обычный 6 7" xfId="55617"/>
    <cellStyle name="Обычный 6 8" xfId="55618"/>
    <cellStyle name="Обычный 6 9" xfId="55619"/>
    <cellStyle name="Обычный 60" xfId="55620"/>
    <cellStyle name="Обычный 61" xfId="55621"/>
    <cellStyle name="Обычный 62" xfId="55622"/>
    <cellStyle name="Обычный 63" xfId="55623"/>
    <cellStyle name="Обычный 64" xfId="55624"/>
    <cellStyle name="Обычный 65" xfId="55625"/>
    <cellStyle name="Обычный 66" xfId="55626"/>
    <cellStyle name="Обычный 67" xfId="55627"/>
    <cellStyle name="Обычный 68" xfId="55628"/>
    <cellStyle name="Обычный 69" xfId="55629"/>
    <cellStyle name="Обычный 7" xfId="55630"/>
    <cellStyle name="Обычный 7 10" xfId="55631"/>
    <cellStyle name="Обычный 7 11" xfId="55632"/>
    <cellStyle name="Обычный 7 12" xfId="55633"/>
    <cellStyle name="Обычный 7 2" xfId="55634"/>
    <cellStyle name="Обычный 7 2 2" xfId="55635"/>
    <cellStyle name="Обычный 7 2 2 2" xfId="55636"/>
    <cellStyle name="Обычный 7 2 2_СПИ, СПФИ (ДТРАиМ)" xfId="55637"/>
    <cellStyle name="Обычный 7 2 3" xfId="55638"/>
    <cellStyle name="Обычный 7 2_СПИ, СПФИ (ДТРАиМ)" xfId="55639"/>
    <cellStyle name="Обычный 7 3" xfId="55640"/>
    <cellStyle name="Обычный 7 3 2" xfId="55641"/>
    <cellStyle name="Обычный 7 3 2 2" xfId="55642"/>
    <cellStyle name="Обычный 7 3 3" xfId="55643"/>
    <cellStyle name="Обычный 7 3 4" xfId="55644"/>
    <cellStyle name="Обычный 7 3 5" xfId="55645"/>
    <cellStyle name="Обычный 7 3 6" xfId="55646"/>
    <cellStyle name="Обычный 7 3 7" xfId="55647"/>
    <cellStyle name="Обычный 7 4" xfId="55648"/>
    <cellStyle name="Обычный 7 4 2" xfId="55649"/>
    <cellStyle name="Обычный 7 5" xfId="55650"/>
    <cellStyle name="Обычный 7 6" xfId="55651"/>
    <cellStyle name="Обычный 7 7" xfId="55652"/>
    <cellStyle name="Обычный 7 8" xfId="55653"/>
    <cellStyle name="Обычный 7 9" xfId="55654"/>
    <cellStyle name="Обычный 7_5 форма для НАК" xfId="55655"/>
    <cellStyle name="Обычный 70" xfId="55656"/>
    <cellStyle name="Обычный 70 2" xfId="55657"/>
    <cellStyle name="Обычный 71" xfId="55658"/>
    <cellStyle name="Обычный 72" xfId="55659"/>
    <cellStyle name="Обычный 73" xfId="55660"/>
    <cellStyle name="Обычный 8" xfId="55661"/>
    <cellStyle name="Обычный 8 2" xfId="55662"/>
    <cellStyle name="Обычный 8 2 2" xfId="55663"/>
    <cellStyle name="Обычный 8 3" xfId="55664"/>
    <cellStyle name="Обычный 8 4" xfId="55665"/>
    <cellStyle name="Обычный 8 5" xfId="55666"/>
    <cellStyle name="Обычный 8 6" xfId="55667"/>
    <cellStyle name="Обычный 8 7" xfId="55668"/>
    <cellStyle name="Обычный 8 8" xfId="55669"/>
    <cellStyle name="Обычный 8 9" xfId="55670"/>
    <cellStyle name="Обычный 80" xfId="55671"/>
    <cellStyle name="Обычный 85" xfId="55672"/>
    <cellStyle name="Обычный 86" xfId="55673"/>
    <cellStyle name="Обычный 9" xfId="55674"/>
    <cellStyle name="Обычный 9 2" xfId="55675"/>
    <cellStyle name="Обычный 9 3" xfId="55676"/>
    <cellStyle name="Обычный 9 4" xfId="55677"/>
    <cellStyle name="Обычный 9 5" xfId="55678"/>
    <cellStyle name="Обычный 9 8" xfId="55679"/>
    <cellStyle name="Обычный 9 9" xfId="55680"/>
    <cellStyle name="Обычный_Проект тарифной сметы  УДТВ" xfId="2"/>
    <cellStyle name="Обычный_расчет прибыли06М" xfId="19"/>
    <cellStyle name="Обычный_тар. смета водохоз системы Шортанды (-15%)" xfId="3"/>
    <cellStyle name="Обычный_Тарифные сметы ВОДЫ 82-ОД" xfId="18"/>
    <cellStyle name="Плохой 2" xfId="55681"/>
    <cellStyle name="Плохой 2 2" xfId="55682"/>
    <cellStyle name="Плохой 2 3" xfId="55683"/>
    <cellStyle name="Плохой 2 4" xfId="55684"/>
    <cellStyle name="Плохой 3" xfId="55685"/>
    <cellStyle name="Плохой 4" xfId="55686"/>
    <cellStyle name="Плохой 5" xfId="55687"/>
    <cellStyle name="Плохой 6" xfId="55688"/>
    <cellStyle name="Плохой 7" xfId="55689"/>
    <cellStyle name="Плохой 8" xfId="55690"/>
    <cellStyle name="Плохой 9" xfId="55691"/>
    <cellStyle name="Подгруппа" xfId="55692"/>
    <cellStyle name="Пояснение 2" xfId="55693"/>
    <cellStyle name="Пояснение 2 2" xfId="55694"/>
    <cellStyle name="Пояснение 2 3" xfId="55695"/>
    <cellStyle name="Пояснение 2 4" xfId="55696"/>
    <cellStyle name="Пояснение 3" xfId="55697"/>
    <cellStyle name="Пояснение 4" xfId="55698"/>
    <cellStyle name="Пояснение 5" xfId="55699"/>
    <cellStyle name="Пояснение 6" xfId="55700"/>
    <cellStyle name="Пояснение 7" xfId="55701"/>
    <cellStyle name="Пояснение 8" xfId="55702"/>
    <cellStyle name="Пояснение 9" xfId="55703"/>
    <cellStyle name="Примечание 2" xfId="55704"/>
    <cellStyle name="Примечание 2 10" xfId="55705"/>
    <cellStyle name="Примечание 2 10 2" xfId="55706"/>
    <cellStyle name="Примечание 2 10 2 2" xfId="55707"/>
    <cellStyle name="Примечание 2 10 2 2 2" xfId="55708"/>
    <cellStyle name="Примечание 2 10 2 3" xfId="55709"/>
    <cellStyle name="Примечание 2 10 2 3 2" xfId="55710"/>
    <cellStyle name="Примечание 2 10 2 4" xfId="55711"/>
    <cellStyle name="Примечание 2 10 2 5" xfId="55712"/>
    <cellStyle name="Примечание 2 10 2 6" xfId="55713"/>
    <cellStyle name="Примечание 2 10 2 7" xfId="55714"/>
    <cellStyle name="Примечание 2 10 3" xfId="55715"/>
    <cellStyle name="Примечание 2 10 3 2" xfId="55716"/>
    <cellStyle name="Примечание 2 10 3 3" xfId="55717"/>
    <cellStyle name="Примечание 2 10 4" xfId="55718"/>
    <cellStyle name="Примечание 2 10 5" xfId="55719"/>
    <cellStyle name="Примечание 2 10 6" xfId="55720"/>
    <cellStyle name="Примечание 2 10 7" xfId="55721"/>
    <cellStyle name="Примечание 2 10 8" xfId="55722"/>
    <cellStyle name="Примечание 2 10 9" xfId="55723"/>
    <cellStyle name="Примечание 2 11" xfId="55724"/>
    <cellStyle name="Примечание 2 11 2" xfId="55725"/>
    <cellStyle name="Примечание 2 11 2 2" xfId="55726"/>
    <cellStyle name="Примечание 2 11 2 2 2" xfId="55727"/>
    <cellStyle name="Примечание 2 11 2 3" xfId="55728"/>
    <cellStyle name="Примечание 2 11 2 3 2" xfId="55729"/>
    <cellStyle name="Примечание 2 11 2 4" xfId="55730"/>
    <cellStyle name="Примечание 2 11 2 5" xfId="55731"/>
    <cellStyle name="Примечание 2 11 2 6" xfId="55732"/>
    <cellStyle name="Примечание 2 11 2 7" xfId="55733"/>
    <cellStyle name="Примечание 2 11 3" xfId="55734"/>
    <cellStyle name="Примечание 2 11 3 2" xfId="55735"/>
    <cellStyle name="Примечание 2 11 3 3" xfId="55736"/>
    <cellStyle name="Примечание 2 11 4" xfId="55737"/>
    <cellStyle name="Примечание 2 11 5" xfId="55738"/>
    <cellStyle name="Примечание 2 11 6" xfId="55739"/>
    <cellStyle name="Примечание 2 11 7" xfId="55740"/>
    <cellStyle name="Примечание 2 11 8" xfId="55741"/>
    <cellStyle name="Примечание 2 11 9" xfId="55742"/>
    <cellStyle name="Примечание 2 12" xfId="55743"/>
    <cellStyle name="Примечание 2 12 2" xfId="55744"/>
    <cellStyle name="Примечание 2 12 2 2" xfId="55745"/>
    <cellStyle name="Примечание 2 12 2 2 2" xfId="55746"/>
    <cellStyle name="Примечание 2 12 2 3" xfId="55747"/>
    <cellStyle name="Примечание 2 12 2 3 2" xfId="55748"/>
    <cellStyle name="Примечание 2 12 2 4" xfId="55749"/>
    <cellStyle name="Примечание 2 12 2 5" xfId="55750"/>
    <cellStyle name="Примечание 2 12 2 6" xfId="55751"/>
    <cellStyle name="Примечание 2 12 2 7" xfId="55752"/>
    <cellStyle name="Примечание 2 12 3" xfId="55753"/>
    <cellStyle name="Примечание 2 12 3 2" xfId="55754"/>
    <cellStyle name="Примечание 2 12 3 3" xfId="55755"/>
    <cellStyle name="Примечание 2 12 4" xfId="55756"/>
    <cellStyle name="Примечание 2 12 5" xfId="55757"/>
    <cellStyle name="Примечание 2 12 6" xfId="55758"/>
    <cellStyle name="Примечание 2 12 7" xfId="55759"/>
    <cellStyle name="Примечание 2 12 8" xfId="55760"/>
    <cellStyle name="Примечание 2 12 9" xfId="55761"/>
    <cellStyle name="Примечание 2 13" xfId="55762"/>
    <cellStyle name="Примечание 2 13 2" xfId="55763"/>
    <cellStyle name="Примечание 2 13 2 2" xfId="55764"/>
    <cellStyle name="Примечание 2 13 2 2 2" xfId="55765"/>
    <cellStyle name="Примечание 2 13 2 3" xfId="55766"/>
    <cellStyle name="Примечание 2 13 2 3 2" xfId="55767"/>
    <cellStyle name="Примечание 2 13 2 4" xfId="55768"/>
    <cellStyle name="Примечание 2 13 2 5" xfId="55769"/>
    <cellStyle name="Примечание 2 13 2 6" xfId="55770"/>
    <cellStyle name="Примечание 2 13 2 7" xfId="55771"/>
    <cellStyle name="Примечание 2 13 3" xfId="55772"/>
    <cellStyle name="Примечание 2 13 3 2" xfId="55773"/>
    <cellStyle name="Примечание 2 13 3 3" xfId="55774"/>
    <cellStyle name="Примечание 2 13 4" xfId="55775"/>
    <cellStyle name="Примечание 2 13 5" xfId="55776"/>
    <cellStyle name="Примечание 2 13 6" xfId="55777"/>
    <cellStyle name="Примечание 2 13 7" xfId="55778"/>
    <cellStyle name="Примечание 2 13 8" xfId="55779"/>
    <cellStyle name="Примечание 2 13 9" xfId="55780"/>
    <cellStyle name="Примечание 2 14" xfId="55781"/>
    <cellStyle name="Примечание 2 14 2" xfId="55782"/>
    <cellStyle name="Примечание 2 14 2 2" xfId="55783"/>
    <cellStyle name="Примечание 2 14 2 3" xfId="55784"/>
    <cellStyle name="Примечание 2 14 3" xfId="55785"/>
    <cellStyle name="Примечание 2 14 4" xfId="55786"/>
    <cellStyle name="Примечание 2 14 5" xfId="55787"/>
    <cellStyle name="Примечание 2 14 6" xfId="55788"/>
    <cellStyle name="Примечание 2 14 7" xfId="55789"/>
    <cellStyle name="Примечание 2 15" xfId="55790"/>
    <cellStyle name="Примечание 2 15 2" xfId="55791"/>
    <cellStyle name="Примечание 2 15 2 2" xfId="55792"/>
    <cellStyle name="Примечание 2 15 3" xfId="55793"/>
    <cellStyle name="Примечание 2 15 3 2" xfId="55794"/>
    <cellStyle name="Примечание 2 15 4" xfId="55795"/>
    <cellStyle name="Примечание 2 15 5" xfId="55796"/>
    <cellStyle name="Примечание 2 15 6" xfId="55797"/>
    <cellStyle name="Примечание 2 15 7" xfId="55798"/>
    <cellStyle name="Примечание 2 16" xfId="55799"/>
    <cellStyle name="Примечание 2 16 2" xfId="55800"/>
    <cellStyle name="Примечание 2 16 3" xfId="55801"/>
    <cellStyle name="Примечание 2 16 4" xfId="55802"/>
    <cellStyle name="Примечание 2 17" xfId="55803"/>
    <cellStyle name="Примечание 2 17 2" xfId="55804"/>
    <cellStyle name="Примечание 2 18" xfId="55805"/>
    <cellStyle name="Примечание 2 19" xfId="55806"/>
    <cellStyle name="Примечание 2 2" xfId="55807"/>
    <cellStyle name="Примечание 2 2 2" xfId="55808"/>
    <cellStyle name="Примечание 2 2 2 10" xfId="55809"/>
    <cellStyle name="Примечание 2 2 2 11" xfId="55810"/>
    <cellStyle name="Примечание 2 2 2 12" xfId="55811"/>
    <cellStyle name="Примечание 2 2 2 2" xfId="55812"/>
    <cellStyle name="Примечание 2 2 2 2 10" xfId="55813"/>
    <cellStyle name="Примечание 2 2 2 2 11" xfId="55814"/>
    <cellStyle name="Примечание 2 2 2 2 2" xfId="55815"/>
    <cellStyle name="Примечание 2 2 2 2 2 2" xfId="55816"/>
    <cellStyle name="Примечание 2 2 2 2 2 2 2" xfId="55817"/>
    <cellStyle name="Примечание 2 2 2 2 2 2 3" xfId="55818"/>
    <cellStyle name="Примечание 2 2 2 2 2 3" xfId="55819"/>
    <cellStyle name="Примечание 2 2 2 2 2 3 2" xfId="55820"/>
    <cellStyle name="Примечание 2 2 2 2 2 4" xfId="55821"/>
    <cellStyle name="Примечание 2 2 2 2 2 5" xfId="55822"/>
    <cellStyle name="Примечание 2 2 2 2 2 6" xfId="55823"/>
    <cellStyle name="Примечание 2 2 2 2 2 7" xfId="55824"/>
    <cellStyle name="Примечание 2 2 2 2 2 8" xfId="55825"/>
    <cellStyle name="Примечание 2 2 2 2 3" xfId="55826"/>
    <cellStyle name="Примечание 2 2 2 2 3 2" xfId="55827"/>
    <cellStyle name="Примечание 2 2 2 2 3 2 2" xfId="55828"/>
    <cellStyle name="Примечание 2 2 2 2 3 2 3" xfId="55829"/>
    <cellStyle name="Примечание 2 2 2 2 3 3" xfId="55830"/>
    <cellStyle name="Примечание 2 2 2 2 3 4" xfId="55831"/>
    <cellStyle name="Примечание 2 2 2 2 3 5" xfId="55832"/>
    <cellStyle name="Примечание 2 2 2 2 3 6" xfId="55833"/>
    <cellStyle name="Примечание 2 2 2 2 3 7" xfId="55834"/>
    <cellStyle name="Примечание 2 2 2 2 4" xfId="55835"/>
    <cellStyle name="Примечание 2 2 2 2 4 2" xfId="55836"/>
    <cellStyle name="Примечание 2 2 2 2 4 3" xfId="55837"/>
    <cellStyle name="Примечание 2 2 2 2 4 4" xfId="55838"/>
    <cellStyle name="Примечание 2 2 2 2 5" xfId="55839"/>
    <cellStyle name="Примечание 2 2 2 2 5 2" xfId="55840"/>
    <cellStyle name="Примечание 2 2 2 2 6" xfId="55841"/>
    <cellStyle name="Примечание 2 2 2 2 7" xfId="55842"/>
    <cellStyle name="Примечание 2 2 2 2 8" xfId="55843"/>
    <cellStyle name="Примечание 2 2 2 2 9" xfId="55844"/>
    <cellStyle name="Примечание 2 2 2 3" xfId="55845"/>
    <cellStyle name="Примечание 2 2 2 3 2" xfId="55846"/>
    <cellStyle name="Примечание 2 2 2 3 2 2" xfId="55847"/>
    <cellStyle name="Примечание 2 2 2 3 2 3" xfId="55848"/>
    <cellStyle name="Примечание 2 2 2 3 3" xfId="55849"/>
    <cellStyle name="Примечание 2 2 2 3 3 2" xfId="55850"/>
    <cellStyle name="Примечание 2 2 2 3 4" xfId="55851"/>
    <cellStyle name="Примечание 2 2 2 3 5" xfId="55852"/>
    <cellStyle name="Примечание 2 2 2 3 6" xfId="55853"/>
    <cellStyle name="Примечание 2 2 2 3 7" xfId="55854"/>
    <cellStyle name="Примечание 2 2 2 3 8" xfId="55855"/>
    <cellStyle name="Примечание 2 2 2 4" xfId="55856"/>
    <cellStyle name="Примечание 2 2 2 4 2" xfId="55857"/>
    <cellStyle name="Примечание 2 2 2 4 2 2" xfId="55858"/>
    <cellStyle name="Примечание 2 2 2 4 2 3" xfId="55859"/>
    <cellStyle name="Примечание 2 2 2 4 3" xfId="55860"/>
    <cellStyle name="Примечание 2 2 2 4 4" xfId="55861"/>
    <cellStyle name="Примечание 2 2 2 4 5" xfId="55862"/>
    <cellStyle name="Примечание 2 2 2 4 6" xfId="55863"/>
    <cellStyle name="Примечание 2 2 2 4 7" xfId="55864"/>
    <cellStyle name="Примечание 2 2 2 5" xfId="55865"/>
    <cellStyle name="Примечание 2 2 2 5 2" xfId="55866"/>
    <cellStyle name="Примечание 2 2 2 5 3" xfId="55867"/>
    <cellStyle name="Примечание 2 2 2 5 4" xfId="55868"/>
    <cellStyle name="Примечание 2 2 2 6" xfId="55869"/>
    <cellStyle name="Примечание 2 2 2 6 2" xfId="55870"/>
    <cellStyle name="Примечание 2 2 2 7" xfId="55871"/>
    <cellStyle name="Примечание 2 2 2 8" xfId="55872"/>
    <cellStyle name="Примечание 2 2 2 9" xfId="55873"/>
    <cellStyle name="Примечание 2 2 3" xfId="55874"/>
    <cellStyle name="Примечание 2 2 3 10" xfId="55875"/>
    <cellStyle name="Примечание 2 2 3 11" xfId="55876"/>
    <cellStyle name="Примечание 2 2 3 12" xfId="55877"/>
    <cellStyle name="Примечание 2 2 3 2" xfId="55878"/>
    <cellStyle name="Примечание 2 2 3 2 2" xfId="55879"/>
    <cellStyle name="Примечание 2 2 3 2 2 2" xfId="55880"/>
    <cellStyle name="Примечание 2 2 3 2 2 2 2" xfId="55881"/>
    <cellStyle name="Примечание 2 2 3 2 2 3" xfId="55882"/>
    <cellStyle name="Примечание 2 2 3 2 2 3 2" xfId="55883"/>
    <cellStyle name="Примечание 2 2 3 2 2 4" xfId="55884"/>
    <cellStyle name="Примечание 2 2 3 2 2 5" xfId="55885"/>
    <cellStyle name="Примечание 2 2 3 2 2 6" xfId="55886"/>
    <cellStyle name="Примечание 2 2 3 2 2 7" xfId="55887"/>
    <cellStyle name="Примечание 2 2 3 2 3" xfId="55888"/>
    <cellStyle name="Примечание 2 2 3 2 3 2" xfId="55889"/>
    <cellStyle name="Примечание 2 2 3 2 3 3" xfId="55890"/>
    <cellStyle name="Примечание 2 2 3 2 4" xfId="55891"/>
    <cellStyle name="Примечание 2 2 3 2 5" xfId="55892"/>
    <cellStyle name="Примечание 2 2 3 2 6" xfId="55893"/>
    <cellStyle name="Примечание 2 2 3 2 7" xfId="55894"/>
    <cellStyle name="Примечание 2 2 3 2 8" xfId="55895"/>
    <cellStyle name="Примечание 2 2 3 2 9" xfId="55896"/>
    <cellStyle name="Примечание 2 2 3 3" xfId="55897"/>
    <cellStyle name="Примечание 2 2 3 3 2" xfId="55898"/>
    <cellStyle name="Примечание 2 2 3 3 2 2" xfId="55899"/>
    <cellStyle name="Примечание 2 2 3 3 2 3" xfId="55900"/>
    <cellStyle name="Примечание 2 2 3 3 3" xfId="55901"/>
    <cellStyle name="Примечание 2 2 3 3 3 2" xfId="55902"/>
    <cellStyle name="Примечание 2 2 3 3 4" xfId="55903"/>
    <cellStyle name="Примечание 2 2 3 3 5" xfId="55904"/>
    <cellStyle name="Примечание 2 2 3 3 6" xfId="55905"/>
    <cellStyle name="Примечание 2 2 3 3 7" xfId="55906"/>
    <cellStyle name="Примечание 2 2 3 3 8" xfId="55907"/>
    <cellStyle name="Примечание 2 2 3 4" xfId="55908"/>
    <cellStyle name="Примечание 2 2 3 4 2" xfId="55909"/>
    <cellStyle name="Примечание 2 2 3 4 2 2" xfId="55910"/>
    <cellStyle name="Примечание 2 2 3 4 2 3" xfId="55911"/>
    <cellStyle name="Примечание 2 2 3 4 3" xfId="55912"/>
    <cellStyle name="Примечание 2 2 3 4 4" xfId="55913"/>
    <cellStyle name="Примечание 2 2 3 4 5" xfId="55914"/>
    <cellStyle name="Примечание 2 2 3 4 6" xfId="55915"/>
    <cellStyle name="Примечание 2 2 3 4 7" xfId="55916"/>
    <cellStyle name="Примечание 2 2 3 5" xfId="55917"/>
    <cellStyle name="Примечание 2 2 3 5 2" xfId="55918"/>
    <cellStyle name="Примечание 2 2 3 5 3" xfId="55919"/>
    <cellStyle name="Примечание 2 2 3 5 4" xfId="55920"/>
    <cellStyle name="Примечание 2 2 3 6" xfId="55921"/>
    <cellStyle name="Примечание 2 2 3 6 2" xfId="55922"/>
    <cellStyle name="Примечание 2 2 3 7" xfId="55923"/>
    <cellStyle name="Примечание 2 2 3 8" xfId="55924"/>
    <cellStyle name="Примечание 2 2 3 9" xfId="55925"/>
    <cellStyle name="Примечание 2 2 4" xfId="55926"/>
    <cellStyle name="Примечание 2 2 4 2" xfId="55927"/>
    <cellStyle name="Примечание 2 2 4 2 2" xfId="55928"/>
    <cellStyle name="Примечание 2 2 4 2 2 2" xfId="55929"/>
    <cellStyle name="Примечание 2 2 4 2 3" xfId="55930"/>
    <cellStyle name="Примечание 2 2 4 2 3 2" xfId="55931"/>
    <cellStyle name="Примечание 2 2 4 2 4" xfId="55932"/>
    <cellStyle name="Примечание 2 2 4 2 5" xfId="55933"/>
    <cellStyle name="Примечание 2 2 4 2 6" xfId="55934"/>
    <cellStyle name="Примечание 2 2 4 2 7" xfId="55935"/>
    <cellStyle name="Примечание 2 2 4 3" xfId="55936"/>
    <cellStyle name="Примечание 2 2 4 3 2" xfId="55937"/>
    <cellStyle name="Примечание 2 2 4 3 3" xfId="55938"/>
    <cellStyle name="Примечание 2 2 4 4" xfId="55939"/>
    <cellStyle name="Примечание 2 2 4 5" xfId="55940"/>
    <cellStyle name="Примечание 2 2 4 6" xfId="55941"/>
    <cellStyle name="Примечание 2 2 4 7" xfId="55942"/>
    <cellStyle name="Примечание 2 2 4 8" xfId="55943"/>
    <cellStyle name="Примечание 2 2 4 9" xfId="55944"/>
    <cellStyle name="Примечание 2 2 5" xfId="55945"/>
    <cellStyle name="Примечание 2 2 6" xfId="55946"/>
    <cellStyle name="Примечание 2 2 6 2" xfId="55947"/>
    <cellStyle name="Примечание 2 2 6 2 2" xfId="55948"/>
    <cellStyle name="Примечание 2 2 6 2 3" xfId="55949"/>
    <cellStyle name="Примечание 2 2 6 3" xfId="55950"/>
    <cellStyle name="Примечание 2 2 6 4" xfId="55951"/>
    <cellStyle name="Примечание 2 2 6 5" xfId="55952"/>
    <cellStyle name="Примечание 2 2 6 6" xfId="55953"/>
    <cellStyle name="Примечание 2 2 6 7" xfId="55954"/>
    <cellStyle name="Примечание 2 2 7" xfId="55955"/>
    <cellStyle name="Примечание 2 2 7 2" xfId="55956"/>
    <cellStyle name="Примечание 2 2 8" xfId="55957"/>
    <cellStyle name="Примечание 2 20" xfId="55958"/>
    <cellStyle name="Примечание 2 21" xfId="55959"/>
    <cellStyle name="Примечание 2 22" xfId="55960"/>
    <cellStyle name="Примечание 2 3" xfId="55961"/>
    <cellStyle name="Примечание 2 3 10" xfId="55962"/>
    <cellStyle name="Примечание 2 3 10 2" xfId="55963"/>
    <cellStyle name="Примечание 2 3 10 2 2" xfId="55964"/>
    <cellStyle name="Примечание 2 3 10 2 2 2" xfId="55965"/>
    <cellStyle name="Примечание 2 3 10 2 3" xfId="55966"/>
    <cellStyle name="Примечание 2 3 10 2 3 2" xfId="55967"/>
    <cellStyle name="Примечание 2 3 10 2 4" xfId="55968"/>
    <cellStyle name="Примечание 2 3 10 2 5" xfId="55969"/>
    <cellStyle name="Примечание 2 3 10 2 6" xfId="55970"/>
    <cellStyle name="Примечание 2 3 10 2 7" xfId="55971"/>
    <cellStyle name="Примечание 2 3 10 3" xfId="55972"/>
    <cellStyle name="Примечание 2 3 10 3 2" xfId="55973"/>
    <cellStyle name="Примечание 2 3 10 3 3" xfId="55974"/>
    <cellStyle name="Примечание 2 3 10 4" xfId="55975"/>
    <cellStyle name="Примечание 2 3 10 5" xfId="55976"/>
    <cellStyle name="Примечание 2 3 10 6" xfId="55977"/>
    <cellStyle name="Примечание 2 3 10 7" xfId="55978"/>
    <cellStyle name="Примечание 2 3 10 8" xfId="55979"/>
    <cellStyle name="Примечание 2 3 10 9" xfId="55980"/>
    <cellStyle name="Примечание 2 3 11" xfId="55981"/>
    <cellStyle name="Примечание 2 3 11 2" xfId="55982"/>
    <cellStyle name="Примечание 2 3 11 2 2" xfId="55983"/>
    <cellStyle name="Примечание 2 3 11 2 3" xfId="55984"/>
    <cellStyle name="Примечание 2 3 11 3" xfId="55985"/>
    <cellStyle name="Примечание 2 3 11 3 2" xfId="55986"/>
    <cellStyle name="Примечание 2 3 11 4" xfId="55987"/>
    <cellStyle name="Примечание 2 3 11 5" xfId="55988"/>
    <cellStyle name="Примечание 2 3 11 6" xfId="55989"/>
    <cellStyle name="Примечание 2 3 11 7" xfId="55990"/>
    <cellStyle name="Примечание 2 3 11 8" xfId="55991"/>
    <cellStyle name="Примечание 2 3 12" xfId="55992"/>
    <cellStyle name="Примечание 2 3 12 2" xfId="55993"/>
    <cellStyle name="Примечание 2 3 12 2 2" xfId="55994"/>
    <cellStyle name="Примечание 2 3 12 2 3" xfId="55995"/>
    <cellStyle name="Примечание 2 3 12 3" xfId="55996"/>
    <cellStyle name="Примечание 2 3 12 4" xfId="55997"/>
    <cellStyle name="Примечание 2 3 12 5" xfId="55998"/>
    <cellStyle name="Примечание 2 3 12 6" xfId="55999"/>
    <cellStyle name="Примечание 2 3 12 7" xfId="56000"/>
    <cellStyle name="Примечание 2 3 13" xfId="56001"/>
    <cellStyle name="Примечание 2 3 13 2" xfId="56002"/>
    <cellStyle name="Примечание 2 3 13 3" xfId="56003"/>
    <cellStyle name="Примечание 2 3 13 4" xfId="56004"/>
    <cellStyle name="Примечание 2 3 14" xfId="56005"/>
    <cellStyle name="Примечание 2 3 14 2" xfId="56006"/>
    <cellStyle name="Примечание 2 3 15" xfId="56007"/>
    <cellStyle name="Примечание 2 3 16" xfId="56008"/>
    <cellStyle name="Примечание 2 3 17" xfId="56009"/>
    <cellStyle name="Примечание 2 3 18" xfId="56010"/>
    <cellStyle name="Примечание 2 3 19" xfId="56011"/>
    <cellStyle name="Примечание 2 3 2" xfId="56012"/>
    <cellStyle name="Примечание 2 3 2 10" xfId="56013"/>
    <cellStyle name="Примечание 2 3 2 10 2" xfId="56014"/>
    <cellStyle name="Примечание 2 3 2 11" xfId="56015"/>
    <cellStyle name="Примечание 2 3 2 12" xfId="56016"/>
    <cellStyle name="Примечание 2 3 2 13" xfId="56017"/>
    <cellStyle name="Примечание 2 3 2 14" xfId="56018"/>
    <cellStyle name="Примечание 2 3 2 15" xfId="56019"/>
    <cellStyle name="Примечание 2 3 2 16" xfId="56020"/>
    <cellStyle name="Примечание 2 3 2 2" xfId="56021"/>
    <cellStyle name="Примечание 2 3 2 2 10" xfId="56022"/>
    <cellStyle name="Примечание 2 3 2 2 2" xfId="56023"/>
    <cellStyle name="Примечание 2 3 2 2 2 2" xfId="56024"/>
    <cellStyle name="Примечание 2 3 2 2 2 2 2" xfId="56025"/>
    <cellStyle name="Примечание 2 3 2 2 2 2 2 2" xfId="56026"/>
    <cellStyle name="Примечание 2 3 2 2 2 2 3" xfId="56027"/>
    <cellStyle name="Примечание 2 3 2 2 2 2 3 2" xfId="56028"/>
    <cellStyle name="Примечание 2 3 2 2 2 2 4" xfId="56029"/>
    <cellStyle name="Примечание 2 3 2 2 2 2 5" xfId="56030"/>
    <cellStyle name="Примечание 2 3 2 2 2 2 6" xfId="56031"/>
    <cellStyle name="Примечание 2 3 2 2 2 2 7" xfId="56032"/>
    <cellStyle name="Примечание 2 3 2 2 2 3" xfId="56033"/>
    <cellStyle name="Примечание 2 3 2 2 2 3 2" xfId="56034"/>
    <cellStyle name="Примечание 2 3 2 2 2 3 3" xfId="56035"/>
    <cellStyle name="Примечание 2 3 2 2 2 4" xfId="56036"/>
    <cellStyle name="Примечание 2 3 2 2 2 5" xfId="56037"/>
    <cellStyle name="Примечание 2 3 2 2 2 6" xfId="56038"/>
    <cellStyle name="Примечание 2 3 2 2 2 7" xfId="56039"/>
    <cellStyle name="Примечание 2 3 2 2 2 8" xfId="56040"/>
    <cellStyle name="Примечание 2 3 2 2 2 9" xfId="56041"/>
    <cellStyle name="Примечание 2 3 2 2 3" xfId="56042"/>
    <cellStyle name="Примечание 2 3 2 2 3 2" xfId="56043"/>
    <cellStyle name="Примечание 2 3 2 2 3 2 2" xfId="56044"/>
    <cellStyle name="Примечание 2 3 2 2 3 3" xfId="56045"/>
    <cellStyle name="Примечание 2 3 2 2 3 3 2" xfId="56046"/>
    <cellStyle name="Примечание 2 3 2 2 3 4" xfId="56047"/>
    <cellStyle name="Примечание 2 3 2 2 3 5" xfId="56048"/>
    <cellStyle name="Примечание 2 3 2 2 3 6" xfId="56049"/>
    <cellStyle name="Примечание 2 3 2 2 3 7" xfId="56050"/>
    <cellStyle name="Примечание 2 3 2 2 4" xfId="56051"/>
    <cellStyle name="Примечание 2 3 2 2 4 2" xfId="56052"/>
    <cellStyle name="Примечание 2 3 2 2 4 3" xfId="56053"/>
    <cellStyle name="Примечание 2 3 2 2 5" xfId="56054"/>
    <cellStyle name="Примечание 2 3 2 2 6" xfId="56055"/>
    <cellStyle name="Примечание 2 3 2 2 7" xfId="56056"/>
    <cellStyle name="Примечание 2 3 2 2 8" xfId="56057"/>
    <cellStyle name="Примечание 2 3 2 2 9" xfId="56058"/>
    <cellStyle name="Примечание 2 3 2 3" xfId="56059"/>
    <cellStyle name="Примечание 2 3 2 3 10" xfId="56060"/>
    <cellStyle name="Примечание 2 3 2 3 2" xfId="56061"/>
    <cellStyle name="Примечание 2 3 2 3 2 2" xfId="56062"/>
    <cellStyle name="Примечание 2 3 2 3 2 2 2" xfId="56063"/>
    <cellStyle name="Примечание 2 3 2 3 2 2 2 2" xfId="56064"/>
    <cellStyle name="Примечание 2 3 2 3 2 2 3" xfId="56065"/>
    <cellStyle name="Примечание 2 3 2 3 2 2 3 2" xfId="56066"/>
    <cellStyle name="Примечание 2 3 2 3 2 2 4" xfId="56067"/>
    <cellStyle name="Примечание 2 3 2 3 2 2 5" xfId="56068"/>
    <cellStyle name="Примечание 2 3 2 3 2 2 6" xfId="56069"/>
    <cellStyle name="Примечание 2 3 2 3 2 2 7" xfId="56070"/>
    <cellStyle name="Примечание 2 3 2 3 2 3" xfId="56071"/>
    <cellStyle name="Примечание 2 3 2 3 2 3 2" xfId="56072"/>
    <cellStyle name="Примечание 2 3 2 3 2 3 3" xfId="56073"/>
    <cellStyle name="Примечание 2 3 2 3 2 4" xfId="56074"/>
    <cellStyle name="Примечание 2 3 2 3 2 5" xfId="56075"/>
    <cellStyle name="Примечание 2 3 2 3 2 6" xfId="56076"/>
    <cellStyle name="Примечание 2 3 2 3 2 7" xfId="56077"/>
    <cellStyle name="Примечание 2 3 2 3 2 8" xfId="56078"/>
    <cellStyle name="Примечание 2 3 2 3 2 9" xfId="56079"/>
    <cellStyle name="Примечание 2 3 2 3 3" xfId="56080"/>
    <cellStyle name="Примечание 2 3 2 3 3 2" xfId="56081"/>
    <cellStyle name="Примечание 2 3 2 3 3 2 2" xfId="56082"/>
    <cellStyle name="Примечание 2 3 2 3 3 3" xfId="56083"/>
    <cellStyle name="Примечание 2 3 2 3 3 3 2" xfId="56084"/>
    <cellStyle name="Примечание 2 3 2 3 3 4" xfId="56085"/>
    <cellStyle name="Примечание 2 3 2 3 3 5" xfId="56086"/>
    <cellStyle name="Примечание 2 3 2 3 3 6" xfId="56087"/>
    <cellStyle name="Примечание 2 3 2 3 3 7" xfId="56088"/>
    <cellStyle name="Примечание 2 3 2 3 4" xfId="56089"/>
    <cellStyle name="Примечание 2 3 2 3 4 2" xfId="56090"/>
    <cellStyle name="Примечание 2 3 2 3 4 3" xfId="56091"/>
    <cellStyle name="Примечание 2 3 2 3 5" xfId="56092"/>
    <cellStyle name="Примечание 2 3 2 3 6" xfId="56093"/>
    <cellStyle name="Примечание 2 3 2 3 7" xfId="56094"/>
    <cellStyle name="Примечание 2 3 2 3 8" xfId="56095"/>
    <cellStyle name="Примечание 2 3 2 3 9" xfId="56096"/>
    <cellStyle name="Примечание 2 3 2 4" xfId="56097"/>
    <cellStyle name="Примечание 2 3 2 4 10" xfId="56098"/>
    <cellStyle name="Примечание 2 3 2 4 2" xfId="56099"/>
    <cellStyle name="Примечание 2 3 2 4 2 2" xfId="56100"/>
    <cellStyle name="Примечание 2 3 2 4 2 2 2" xfId="56101"/>
    <cellStyle name="Примечание 2 3 2 4 2 2 2 2" xfId="56102"/>
    <cellStyle name="Примечание 2 3 2 4 2 2 3" xfId="56103"/>
    <cellStyle name="Примечание 2 3 2 4 2 2 3 2" xfId="56104"/>
    <cellStyle name="Примечание 2 3 2 4 2 2 4" xfId="56105"/>
    <cellStyle name="Примечание 2 3 2 4 2 2 5" xfId="56106"/>
    <cellStyle name="Примечание 2 3 2 4 2 2 6" xfId="56107"/>
    <cellStyle name="Примечание 2 3 2 4 2 2 7" xfId="56108"/>
    <cellStyle name="Примечание 2 3 2 4 2 3" xfId="56109"/>
    <cellStyle name="Примечание 2 3 2 4 2 3 2" xfId="56110"/>
    <cellStyle name="Примечание 2 3 2 4 2 3 3" xfId="56111"/>
    <cellStyle name="Примечание 2 3 2 4 2 4" xfId="56112"/>
    <cellStyle name="Примечание 2 3 2 4 2 5" xfId="56113"/>
    <cellStyle name="Примечание 2 3 2 4 2 6" xfId="56114"/>
    <cellStyle name="Примечание 2 3 2 4 2 7" xfId="56115"/>
    <cellStyle name="Примечание 2 3 2 4 2 8" xfId="56116"/>
    <cellStyle name="Примечание 2 3 2 4 2 9" xfId="56117"/>
    <cellStyle name="Примечание 2 3 2 4 3" xfId="56118"/>
    <cellStyle name="Примечание 2 3 2 4 3 2" xfId="56119"/>
    <cellStyle name="Примечание 2 3 2 4 3 2 2" xfId="56120"/>
    <cellStyle name="Примечание 2 3 2 4 3 3" xfId="56121"/>
    <cellStyle name="Примечание 2 3 2 4 3 3 2" xfId="56122"/>
    <cellStyle name="Примечание 2 3 2 4 3 4" xfId="56123"/>
    <cellStyle name="Примечание 2 3 2 4 3 5" xfId="56124"/>
    <cellStyle name="Примечание 2 3 2 4 3 6" xfId="56125"/>
    <cellStyle name="Примечание 2 3 2 4 3 7" xfId="56126"/>
    <cellStyle name="Примечание 2 3 2 4 4" xfId="56127"/>
    <cellStyle name="Примечание 2 3 2 4 4 2" xfId="56128"/>
    <cellStyle name="Примечание 2 3 2 4 4 3" xfId="56129"/>
    <cellStyle name="Примечание 2 3 2 4 5" xfId="56130"/>
    <cellStyle name="Примечание 2 3 2 4 6" xfId="56131"/>
    <cellStyle name="Примечание 2 3 2 4 7" xfId="56132"/>
    <cellStyle name="Примечание 2 3 2 4 8" xfId="56133"/>
    <cellStyle name="Примечание 2 3 2 4 9" xfId="56134"/>
    <cellStyle name="Примечание 2 3 2 5" xfId="56135"/>
    <cellStyle name="Примечание 2 3 2 5 2" xfId="56136"/>
    <cellStyle name="Примечание 2 3 2 5 2 2" xfId="56137"/>
    <cellStyle name="Примечание 2 3 2 5 2 2 2" xfId="56138"/>
    <cellStyle name="Примечание 2 3 2 5 2 3" xfId="56139"/>
    <cellStyle name="Примечание 2 3 2 5 2 3 2" xfId="56140"/>
    <cellStyle name="Примечание 2 3 2 5 2 4" xfId="56141"/>
    <cellStyle name="Примечание 2 3 2 5 2 5" xfId="56142"/>
    <cellStyle name="Примечание 2 3 2 5 2 6" xfId="56143"/>
    <cellStyle name="Примечание 2 3 2 5 2 7" xfId="56144"/>
    <cellStyle name="Примечание 2 3 2 5 3" xfId="56145"/>
    <cellStyle name="Примечание 2 3 2 5 3 2" xfId="56146"/>
    <cellStyle name="Примечание 2 3 2 5 3 3" xfId="56147"/>
    <cellStyle name="Примечание 2 3 2 5 4" xfId="56148"/>
    <cellStyle name="Примечание 2 3 2 5 5" xfId="56149"/>
    <cellStyle name="Примечание 2 3 2 5 6" xfId="56150"/>
    <cellStyle name="Примечание 2 3 2 5 7" xfId="56151"/>
    <cellStyle name="Примечание 2 3 2 5 8" xfId="56152"/>
    <cellStyle name="Примечание 2 3 2 5 9" xfId="56153"/>
    <cellStyle name="Примечание 2 3 2 6" xfId="56154"/>
    <cellStyle name="Примечание 2 3 2 6 2" xfId="56155"/>
    <cellStyle name="Примечание 2 3 2 6 2 2" xfId="56156"/>
    <cellStyle name="Примечание 2 3 2 6 2 2 2" xfId="56157"/>
    <cellStyle name="Примечание 2 3 2 6 2 3" xfId="56158"/>
    <cellStyle name="Примечание 2 3 2 6 2 3 2" xfId="56159"/>
    <cellStyle name="Примечание 2 3 2 6 2 4" xfId="56160"/>
    <cellStyle name="Примечание 2 3 2 6 2 5" xfId="56161"/>
    <cellStyle name="Примечание 2 3 2 6 2 6" xfId="56162"/>
    <cellStyle name="Примечание 2 3 2 6 2 7" xfId="56163"/>
    <cellStyle name="Примечание 2 3 2 6 3" xfId="56164"/>
    <cellStyle name="Примечание 2 3 2 6 3 2" xfId="56165"/>
    <cellStyle name="Примечание 2 3 2 6 3 3" xfId="56166"/>
    <cellStyle name="Примечание 2 3 2 6 4" xfId="56167"/>
    <cellStyle name="Примечание 2 3 2 6 5" xfId="56168"/>
    <cellStyle name="Примечание 2 3 2 6 6" xfId="56169"/>
    <cellStyle name="Примечание 2 3 2 6 7" xfId="56170"/>
    <cellStyle name="Примечание 2 3 2 6 8" xfId="56171"/>
    <cellStyle name="Примечание 2 3 2 6 9" xfId="56172"/>
    <cellStyle name="Примечание 2 3 2 7" xfId="56173"/>
    <cellStyle name="Примечание 2 3 2 7 2" xfId="56174"/>
    <cellStyle name="Примечание 2 3 2 7 2 2" xfId="56175"/>
    <cellStyle name="Примечание 2 3 2 7 2 3" xfId="56176"/>
    <cellStyle name="Примечание 2 3 2 7 3" xfId="56177"/>
    <cellStyle name="Примечание 2 3 2 7 3 2" xfId="56178"/>
    <cellStyle name="Примечание 2 3 2 7 4" xfId="56179"/>
    <cellStyle name="Примечание 2 3 2 7 5" xfId="56180"/>
    <cellStyle name="Примечание 2 3 2 7 6" xfId="56181"/>
    <cellStyle name="Примечание 2 3 2 7 7" xfId="56182"/>
    <cellStyle name="Примечание 2 3 2 7 8" xfId="56183"/>
    <cellStyle name="Примечание 2 3 2 8" xfId="56184"/>
    <cellStyle name="Примечание 2 3 2 8 2" xfId="56185"/>
    <cellStyle name="Примечание 2 3 2 8 2 2" xfId="56186"/>
    <cellStyle name="Примечание 2 3 2 8 2 3" xfId="56187"/>
    <cellStyle name="Примечание 2 3 2 8 3" xfId="56188"/>
    <cellStyle name="Примечание 2 3 2 8 4" xfId="56189"/>
    <cellStyle name="Примечание 2 3 2 8 5" xfId="56190"/>
    <cellStyle name="Примечание 2 3 2 8 6" xfId="56191"/>
    <cellStyle name="Примечание 2 3 2 8 7" xfId="56192"/>
    <cellStyle name="Примечание 2 3 2 9" xfId="56193"/>
    <cellStyle name="Примечание 2 3 2 9 2" xfId="56194"/>
    <cellStyle name="Примечание 2 3 2 9 3" xfId="56195"/>
    <cellStyle name="Примечание 2 3 2 9 4" xfId="56196"/>
    <cellStyle name="Примечание 2 3 20" xfId="56197"/>
    <cellStyle name="Примечание 2 3 3" xfId="56198"/>
    <cellStyle name="Примечание 2 3 3 10" xfId="56199"/>
    <cellStyle name="Примечание 2 3 3 11" xfId="56200"/>
    <cellStyle name="Примечание 2 3 3 12" xfId="56201"/>
    <cellStyle name="Примечание 2 3 3 13" xfId="56202"/>
    <cellStyle name="Примечание 2 3 3 2" xfId="56203"/>
    <cellStyle name="Примечание 2 3 3 2 10" xfId="56204"/>
    <cellStyle name="Примечание 2 3 3 2 2" xfId="56205"/>
    <cellStyle name="Примечание 2 3 3 2 2 2" xfId="56206"/>
    <cellStyle name="Примечание 2 3 3 2 2 2 2" xfId="56207"/>
    <cellStyle name="Примечание 2 3 3 2 2 2 2 2" xfId="56208"/>
    <cellStyle name="Примечание 2 3 3 2 2 2 3" xfId="56209"/>
    <cellStyle name="Примечание 2 3 3 2 2 2 3 2" xfId="56210"/>
    <cellStyle name="Примечание 2 3 3 2 2 2 4" xfId="56211"/>
    <cellStyle name="Примечание 2 3 3 2 2 2 5" xfId="56212"/>
    <cellStyle name="Примечание 2 3 3 2 2 2 6" xfId="56213"/>
    <cellStyle name="Примечание 2 3 3 2 2 2 7" xfId="56214"/>
    <cellStyle name="Примечание 2 3 3 2 2 3" xfId="56215"/>
    <cellStyle name="Примечание 2 3 3 2 2 3 2" xfId="56216"/>
    <cellStyle name="Примечание 2 3 3 2 2 3 3" xfId="56217"/>
    <cellStyle name="Примечание 2 3 3 2 2 4" xfId="56218"/>
    <cellStyle name="Примечание 2 3 3 2 2 5" xfId="56219"/>
    <cellStyle name="Примечание 2 3 3 2 2 6" xfId="56220"/>
    <cellStyle name="Примечание 2 3 3 2 2 7" xfId="56221"/>
    <cellStyle name="Примечание 2 3 3 2 2 8" xfId="56222"/>
    <cellStyle name="Примечание 2 3 3 2 2 9" xfId="56223"/>
    <cellStyle name="Примечание 2 3 3 2 3" xfId="56224"/>
    <cellStyle name="Примечание 2 3 3 2 3 2" xfId="56225"/>
    <cellStyle name="Примечание 2 3 3 2 3 2 2" xfId="56226"/>
    <cellStyle name="Примечание 2 3 3 2 3 3" xfId="56227"/>
    <cellStyle name="Примечание 2 3 3 2 3 3 2" xfId="56228"/>
    <cellStyle name="Примечание 2 3 3 2 3 4" xfId="56229"/>
    <cellStyle name="Примечание 2 3 3 2 3 5" xfId="56230"/>
    <cellStyle name="Примечание 2 3 3 2 3 6" xfId="56231"/>
    <cellStyle name="Примечание 2 3 3 2 3 7" xfId="56232"/>
    <cellStyle name="Примечание 2 3 3 2 4" xfId="56233"/>
    <cellStyle name="Примечание 2 3 3 2 4 2" xfId="56234"/>
    <cellStyle name="Примечание 2 3 3 2 4 3" xfId="56235"/>
    <cellStyle name="Примечание 2 3 3 2 5" xfId="56236"/>
    <cellStyle name="Примечание 2 3 3 2 6" xfId="56237"/>
    <cellStyle name="Примечание 2 3 3 2 7" xfId="56238"/>
    <cellStyle name="Примечание 2 3 3 2 8" xfId="56239"/>
    <cellStyle name="Примечание 2 3 3 2 9" xfId="56240"/>
    <cellStyle name="Примечание 2 3 3 3" xfId="56241"/>
    <cellStyle name="Примечание 2 3 3 3 10" xfId="56242"/>
    <cellStyle name="Примечание 2 3 3 3 2" xfId="56243"/>
    <cellStyle name="Примечание 2 3 3 3 2 2" xfId="56244"/>
    <cellStyle name="Примечание 2 3 3 3 2 2 2" xfId="56245"/>
    <cellStyle name="Примечание 2 3 3 3 2 2 2 2" xfId="56246"/>
    <cellStyle name="Примечание 2 3 3 3 2 2 3" xfId="56247"/>
    <cellStyle name="Примечание 2 3 3 3 2 2 3 2" xfId="56248"/>
    <cellStyle name="Примечание 2 3 3 3 2 2 4" xfId="56249"/>
    <cellStyle name="Примечание 2 3 3 3 2 2 5" xfId="56250"/>
    <cellStyle name="Примечание 2 3 3 3 2 2 6" xfId="56251"/>
    <cellStyle name="Примечание 2 3 3 3 2 2 7" xfId="56252"/>
    <cellStyle name="Примечание 2 3 3 3 2 3" xfId="56253"/>
    <cellStyle name="Примечание 2 3 3 3 2 3 2" xfId="56254"/>
    <cellStyle name="Примечание 2 3 3 3 2 3 3" xfId="56255"/>
    <cellStyle name="Примечание 2 3 3 3 2 4" xfId="56256"/>
    <cellStyle name="Примечание 2 3 3 3 2 5" xfId="56257"/>
    <cellStyle name="Примечание 2 3 3 3 2 6" xfId="56258"/>
    <cellStyle name="Примечание 2 3 3 3 2 7" xfId="56259"/>
    <cellStyle name="Примечание 2 3 3 3 2 8" xfId="56260"/>
    <cellStyle name="Примечание 2 3 3 3 2 9" xfId="56261"/>
    <cellStyle name="Примечание 2 3 3 3 3" xfId="56262"/>
    <cellStyle name="Примечание 2 3 3 3 3 2" xfId="56263"/>
    <cellStyle name="Примечание 2 3 3 3 3 2 2" xfId="56264"/>
    <cellStyle name="Примечание 2 3 3 3 3 3" xfId="56265"/>
    <cellStyle name="Примечание 2 3 3 3 3 3 2" xfId="56266"/>
    <cellStyle name="Примечание 2 3 3 3 3 4" xfId="56267"/>
    <cellStyle name="Примечание 2 3 3 3 3 5" xfId="56268"/>
    <cellStyle name="Примечание 2 3 3 3 3 6" xfId="56269"/>
    <cellStyle name="Примечание 2 3 3 3 3 7" xfId="56270"/>
    <cellStyle name="Примечание 2 3 3 3 4" xfId="56271"/>
    <cellStyle name="Примечание 2 3 3 3 4 2" xfId="56272"/>
    <cellStyle name="Примечание 2 3 3 3 4 3" xfId="56273"/>
    <cellStyle name="Примечание 2 3 3 3 5" xfId="56274"/>
    <cellStyle name="Примечание 2 3 3 3 6" xfId="56275"/>
    <cellStyle name="Примечание 2 3 3 3 7" xfId="56276"/>
    <cellStyle name="Примечание 2 3 3 3 8" xfId="56277"/>
    <cellStyle name="Примечание 2 3 3 3 9" xfId="56278"/>
    <cellStyle name="Примечание 2 3 3 4" xfId="56279"/>
    <cellStyle name="Примечание 2 3 3 4 2" xfId="56280"/>
    <cellStyle name="Примечание 2 3 3 4 2 2" xfId="56281"/>
    <cellStyle name="Примечание 2 3 3 4 2 2 2" xfId="56282"/>
    <cellStyle name="Примечание 2 3 3 4 2 3" xfId="56283"/>
    <cellStyle name="Примечание 2 3 3 4 2 3 2" xfId="56284"/>
    <cellStyle name="Примечание 2 3 3 4 2 4" xfId="56285"/>
    <cellStyle name="Примечание 2 3 3 4 2 5" xfId="56286"/>
    <cellStyle name="Примечание 2 3 3 4 2 6" xfId="56287"/>
    <cellStyle name="Примечание 2 3 3 4 2 7" xfId="56288"/>
    <cellStyle name="Примечание 2 3 3 4 3" xfId="56289"/>
    <cellStyle name="Примечание 2 3 3 4 3 2" xfId="56290"/>
    <cellStyle name="Примечание 2 3 3 4 3 3" xfId="56291"/>
    <cellStyle name="Примечание 2 3 3 4 4" xfId="56292"/>
    <cellStyle name="Примечание 2 3 3 4 5" xfId="56293"/>
    <cellStyle name="Примечание 2 3 3 4 6" xfId="56294"/>
    <cellStyle name="Примечание 2 3 3 4 7" xfId="56295"/>
    <cellStyle name="Примечание 2 3 3 4 8" xfId="56296"/>
    <cellStyle name="Примечание 2 3 3 4 9" xfId="56297"/>
    <cellStyle name="Примечание 2 3 3 5" xfId="56298"/>
    <cellStyle name="Примечание 2 3 3 5 2" xfId="56299"/>
    <cellStyle name="Примечание 2 3 3 5 2 2" xfId="56300"/>
    <cellStyle name="Примечание 2 3 3 5 2 2 2" xfId="56301"/>
    <cellStyle name="Примечание 2 3 3 5 2 3" xfId="56302"/>
    <cellStyle name="Примечание 2 3 3 5 2 3 2" xfId="56303"/>
    <cellStyle name="Примечание 2 3 3 5 2 4" xfId="56304"/>
    <cellStyle name="Примечание 2 3 3 5 2 5" xfId="56305"/>
    <cellStyle name="Примечание 2 3 3 5 2 6" xfId="56306"/>
    <cellStyle name="Примечание 2 3 3 5 2 7" xfId="56307"/>
    <cellStyle name="Примечание 2 3 3 5 3" xfId="56308"/>
    <cellStyle name="Примечание 2 3 3 5 3 2" xfId="56309"/>
    <cellStyle name="Примечание 2 3 3 5 3 3" xfId="56310"/>
    <cellStyle name="Примечание 2 3 3 5 4" xfId="56311"/>
    <cellStyle name="Примечание 2 3 3 5 5" xfId="56312"/>
    <cellStyle name="Примечание 2 3 3 5 6" xfId="56313"/>
    <cellStyle name="Примечание 2 3 3 5 7" xfId="56314"/>
    <cellStyle name="Примечание 2 3 3 5 8" xfId="56315"/>
    <cellStyle name="Примечание 2 3 3 5 9" xfId="56316"/>
    <cellStyle name="Примечание 2 3 3 6" xfId="56317"/>
    <cellStyle name="Примечание 2 3 3 6 2" xfId="56318"/>
    <cellStyle name="Примечание 2 3 3 6 2 2" xfId="56319"/>
    <cellStyle name="Примечание 2 3 3 6 3" xfId="56320"/>
    <cellStyle name="Примечание 2 3 3 6 3 2" xfId="56321"/>
    <cellStyle name="Примечание 2 3 3 6 4" xfId="56322"/>
    <cellStyle name="Примечание 2 3 3 6 5" xfId="56323"/>
    <cellStyle name="Примечание 2 3 3 6 6" xfId="56324"/>
    <cellStyle name="Примечание 2 3 3 6 7" xfId="56325"/>
    <cellStyle name="Примечание 2 3 3 7" xfId="56326"/>
    <cellStyle name="Примечание 2 3 3 7 2" xfId="56327"/>
    <cellStyle name="Примечание 2 3 3 7 3" xfId="56328"/>
    <cellStyle name="Примечание 2 3 3 8" xfId="56329"/>
    <cellStyle name="Примечание 2 3 3 9" xfId="56330"/>
    <cellStyle name="Примечание 2 3 4" xfId="56331"/>
    <cellStyle name="Примечание 2 3 4 10" xfId="56332"/>
    <cellStyle name="Примечание 2 3 4 11" xfId="56333"/>
    <cellStyle name="Примечание 2 3 4 12" xfId="56334"/>
    <cellStyle name="Примечание 2 3 4 13" xfId="56335"/>
    <cellStyle name="Примечание 2 3 4 2" xfId="56336"/>
    <cellStyle name="Примечание 2 3 4 2 10" xfId="56337"/>
    <cellStyle name="Примечание 2 3 4 2 2" xfId="56338"/>
    <cellStyle name="Примечание 2 3 4 2 2 2" xfId="56339"/>
    <cellStyle name="Примечание 2 3 4 2 2 2 2" xfId="56340"/>
    <cellStyle name="Примечание 2 3 4 2 2 2 2 2" xfId="56341"/>
    <cellStyle name="Примечание 2 3 4 2 2 2 3" xfId="56342"/>
    <cellStyle name="Примечание 2 3 4 2 2 2 3 2" xfId="56343"/>
    <cellStyle name="Примечание 2 3 4 2 2 2 4" xfId="56344"/>
    <cellStyle name="Примечание 2 3 4 2 2 2 5" xfId="56345"/>
    <cellStyle name="Примечание 2 3 4 2 2 2 6" xfId="56346"/>
    <cellStyle name="Примечание 2 3 4 2 2 2 7" xfId="56347"/>
    <cellStyle name="Примечание 2 3 4 2 2 3" xfId="56348"/>
    <cellStyle name="Примечание 2 3 4 2 2 3 2" xfId="56349"/>
    <cellStyle name="Примечание 2 3 4 2 2 3 3" xfId="56350"/>
    <cellStyle name="Примечание 2 3 4 2 2 4" xfId="56351"/>
    <cellStyle name="Примечание 2 3 4 2 2 5" xfId="56352"/>
    <cellStyle name="Примечание 2 3 4 2 2 6" xfId="56353"/>
    <cellStyle name="Примечание 2 3 4 2 2 7" xfId="56354"/>
    <cellStyle name="Примечание 2 3 4 2 2 8" xfId="56355"/>
    <cellStyle name="Примечание 2 3 4 2 2 9" xfId="56356"/>
    <cellStyle name="Примечание 2 3 4 2 3" xfId="56357"/>
    <cellStyle name="Примечание 2 3 4 2 3 2" xfId="56358"/>
    <cellStyle name="Примечание 2 3 4 2 3 2 2" xfId="56359"/>
    <cellStyle name="Примечание 2 3 4 2 3 3" xfId="56360"/>
    <cellStyle name="Примечание 2 3 4 2 3 3 2" xfId="56361"/>
    <cellStyle name="Примечание 2 3 4 2 3 4" xfId="56362"/>
    <cellStyle name="Примечание 2 3 4 2 3 5" xfId="56363"/>
    <cellStyle name="Примечание 2 3 4 2 3 6" xfId="56364"/>
    <cellStyle name="Примечание 2 3 4 2 3 7" xfId="56365"/>
    <cellStyle name="Примечание 2 3 4 2 4" xfId="56366"/>
    <cellStyle name="Примечание 2 3 4 2 4 2" xfId="56367"/>
    <cellStyle name="Примечание 2 3 4 2 4 3" xfId="56368"/>
    <cellStyle name="Примечание 2 3 4 2 5" xfId="56369"/>
    <cellStyle name="Примечание 2 3 4 2 6" xfId="56370"/>
    <cellStyle name="Примечание 2 3 4 2 7" xfId="56371"/>
    <cellStyle name="Примечание 2 3 4 2 8" xfId="56372"/>
    <cellStyle name="Примечание 2 3 4 2 9" xfId="56373"/>
    <cellStyle name="Примечание 2 3 4 3" xfId="56374"/>
    <cellStyle name="Примечание 2 3 4 3 10" xfId="56375"/>
    <cellStyle name="Примечание 2 3 4 3 2" xfId="56376"/>
    <cellStyle name="Примечание 2 3 4 3 2 2" xfId="56377"/>
    <cellStyle name="Примечание 2 3 4 3 2 2 2" xfId="56378"/>
    <cellStyle name="Примечание 2 3 4 3 2 2 2 2" xfId="56379"/>
    <cellStyle name="Примечание 2 3 4 3 2 2 3" xfId="56380"/>
    <cellStyle name="Примечание 2 3 4 3 2 2 3 2" xfId="56381"/>
    <cellStyle name="Примечание 2 3 4 3 2 2 4" xfId="56382"/>
    <cellStyle name="Примечание 2 3 4 3 2 2 5" xfId="56383"/>
    <cellStyle name="Примечание 2 3 4 3 2 2 6" xfId="56384"/>
    <cellStyle name="Примечание 2 3 4 3 2 2 7" xfId="56385"/>
    <cellStyle name="Примечание 2 3 4 3 2 3" xfId="56386"/>
    <cellStyle name="Примечание 2 3 4 3 2 3 2" xfId="56387"/>
    <cellStyle name="Примечание 2 3 4 3 2 3 3" xfId="56388"/>
    <cellStyle name="Примечание 2 3 4 3 2 4" xfId="56389"/>
    <cellStyle name="Примечание 2 3 4 3 2 5" xfId="56390"/>
    <cellStyle name="Примечание 2 3 4 3 2 6" xfId="56391"/>
    <cellStyle name="Примечание 2 3 4 3 2 7" xfId="56392"/>
    <cellStyle name="Примечание 2 3 4 3 2 8" xfId="56393"/>
    <cellStyle name="Примечание 2 3 4 3 2 9" xfId="56394"/>
    <cellStyle name="Примечание 2 3 4 3 3" xfId="56395"/>
    <cellStyle name="Примечание 2 3 4 3 3 2" xfId="56396"/>
    <cellStyle name="Примечание 2 3 4 3 3 2 2" xfId="56397"/>
    <cellStyle name="Примечание 2 3 4 3 3 3" xfId="56398"/>
    <cellStyle name="Примечание 2 3 4 3 3 3 2" xfId="56399"/>
    <cellStyle name="Примечание 2 3 4 3 3 4" xfId="56400"/>
    <cellStyle name="Примечание 2 3 4 3 3 5" xfId="56401"/>
    <cellStyle name="Примечание 2 3 4 3 3 6" xfId="56402"/>
    <cellStyle name="Примечание 2 3 4 3 3 7" xfId="56403"/>
    <cellStyle name="Примечание 2 3 4 3 4" xfId="56404"/>
    <cellStyle name="Примечание 2 3 4 3 4 2" xfId="56405"/>
    <cellStyle name="Примечание 2 3 4 3 4 3" xfId="56406"/>
    <cellStyle name="Примечание 2 3 4 3 5" xfId="56407"/>
    <cellStyle name="Примечание 2 3 4 3 6" xfId="56408"/>
    <cellStyle name="Примечание 2 3 4 3 7" xfId="56409"/>
    <cellStyle name="Примечание 2 3 4 3 8" xfId="56410"/>
    <cellStyle name="Примечание 2 3 4 3 9" xfId="56411"/>
    <cellStyle name="Примечание 2 3 4 4" xfId="56412"/>
    <cellStyle name="Примечание 2 3 4 4 2" xfId="56413"/>
    <cellStyle name="Примечание 2 3 4 4 2 2" xfId="56414"/>
    <cellStyle name="Примечание 2 3 4 4 2 2 2" xfId="56415"/>
    <cellStyle name="Примечание 2 3 4 4 2 3" xfId="56416"/>
    <cellStyle name="Примечание 2 3 4 4 2 3 2" xfId="56417"/>
    <cellStyle name="Примечание 2 3 4 4 2 4" xfId="56418"/>
    <cellStyle name="Примечание 2 3 4 4 2 5" xfId="56419"/>
    <cellStyle name="Примечание 2 3 4 4 2 6" xfId="56420"/>
    <cellStyle name="Примечание 2 3 4 4 2 7" xfId="56421"/>
    <cellStyle name="Примечание 2 3 4 4 3" xfId="56422"/>
    <cellStyle name="Примечание 2 3 4 4 3 2" xfId="56423"/>
    <cellStyle name="Примечание 2 3 4 4 3 3" xfId="56424"/>
    <cellStyle name="Примечание 2 3 4 4 4" xfId="56425"/>
    <cellStyle name="Примечание 2 3 4 4 5" xfId="56426"/>
    <cellStyle name="Примечание 2 3 4 4 6" xfId="56427"/>
    <cellStyle name="Примечание 2 3 4 4 7" xfId="56428"/>
    <cellStyle name="Примечание 2 3 4 4 8" xfId="56429"/>
    <cellStyle name="Примечание 2 3 4 4 9" xfId="56430"/>
    <cellStyle name="Примечание 2 3 4 5" xfId="56431"/>
    <cellStyle name="Примечание 2 3 4 5 2" xfId="56432"/>
    <cellStyle name="Примечание 2 3 4 5 2 2" xfId="56433"/>
    <cellStyle name="Примечание 2 3 4 5 2 2 2" xfId="56434"/>
    <cellStyle name="Примечание 2 3 4 5 2 3" xfId="56435"/>
    <cellStyle name="Примечание 2 3 4 5 2 3 2" xfId="56436"/>
    <cellStyle name="Примечание 2 3 4 5 2 4" xfId="56437"/>
    <cellStyle name="Примечание 2 3 4 5 2 5" xfId="56438"/>
    <cellStyle name="Примечание 2 3 4 5 2 6" xfId="56439"/>
    <cellStyle name="Примечание 2 3 4 5 2 7" xfId="56440"/>
    <cellStyle name="Примечание 2 3 4 5 3" xfId="56441"/>
    <cellStyle name="Примечание 2 3 4 5 3 2" xfId="56442"/>
    <cellStyle name="Примечание 2 3 4 5 3 3" xfId="56443"/>
    <cellStyle name="Примечание 2 3 4 5 4" xfId="56444"/>
    <cellStyle name="Примечание 2 3 4 5 5" xfId="56445"/>
    <cellStyle name="Примечание 2 3 4 5 6" xfId="56446"/>
    <cellStyle name="Примечание 2 3 4 5 7" xfId="56447"/>
    <cellStyle name="Примечание 2 3 4 5 8" xfId="56448"/>
    <cellStyle name="Примечание 2 3 4 5 9" xfId="56449"/>
    <cellStyle name="Примечание 2 3 4 6" xfId="56450"/>
    <cellStyle name="Примечание 2 3 4 6 2" xfId="56451"/>
    <cellStyle name="Примечание 2 3 4 6 2 2" xfId="56452"/>
    <cellStyle name="Примечание 2 3 4 6 3" xfId="56453"/>
    <cellStyle name="Примечание 2 3 4 6 3 2" xfId="56454"/>
    <cellStyle name="Примечание 2 3 4 6 4" xfId="56455"/>
    <cellStyle name="Примечание 2 3 4 6 5" xfId="56456"/>
    <cellStyle name="Примечание 2 3 4 6 6" xfId="56457"/>
    <cellStyle name="Примечание 2 3 4 6 7" xfId="56458"/>
    <cellStyle name="Примечание 2 3 4 7" xfId="56459"/>
    <cellStyle name="Примечание 2 3 4 7 2" xfId="56460"/>
    <cellStyle name="Примечание 2 3 4 7 3" xfId="56461"/>
    <cellStyle name="Примечание 2 3 4 8" xfId="56462"/>
    <cellStyle name="Примечание 2 3 4 9" xfId="56463"/>
    <cellStyle name="Примечание 2 3 5" xfId="56464"/>
    <cellStyle name="Примечание 2 3 5 10" xfId="56465"/>
    <cellStyle name="Примечание 2 3 5 2" xfId="56466"/>
    <cellStyle name="Примечание 2 3 5 2 2" xfId="56467"/>
    <cellStyle name="Примечание 2 3 5 2 2 2" xfId="56468"/>
    <cellStyle name="Примечание 2 3 5 2 2 2 2" xfId="56469"/>
    <cellStyle name="Примечание 2 3 5 2 2 3" xfId="56470"/>
    <cellStyle name="Примечание 2 3 5 2 2 3 2" xfId="56471"/>
    <cellStyle name="Примечание 2 3 5 2 2 4" xfId="56472"/>
    <cellStyle name="Примечание 2 3 5 2 2 5" xfId="56473"/>
    <cellStyle name="Примечание 2 3 5 2 2 6" xfId="56474"/>
    <cellStyle name="Примечание 2 3 5 2 2 7" xfId="56475"/>
    <cellStyle name="Примечание 2 3 5 2 3" xfId="56476"/>
    <cellStyle name="Примечание 2 3 5 2 3 2" xfId="56477"/>
    <cellStyle name="Примечание 2 3 5 2 3 3" xfId="56478"/>
    <cellStyle name="Примечание 2 3 5 2 4" xfId="56479"/>
    <cellStyle name="Примечание 2 3 5 2 5" xfId="56480"/>
    <cellStyle name="Примечание 2 3 5 2 6" xfId="56481"/>
    <cellStyle name="Примечание 2 3 5 2 7" xfId="56482"/>
    <cellStyle name="Примечание 2 3 5 2 8" xfId="56483"/>
    <cellStyle name="Примечание 2 3 5 2 9" xfId="56484"/>
    <cellStyle name="Примечание 2 3 5 3" xfId="56485"/>
    <cellStyle name="Примечание 2 3 5 3 2" xfId="56486"/>
    <cellStyle name="Примечание 2 3 5 3 2 2" xfId="56487"/>
    <cellStyle name="Примечание 2 3 5 3 3" xfId="56488"/>
    <cellStyle name="Примечание 2 3 5 3 3 2" xfId="56489"/>
    <cellStyle name="Примечание 2 3 5 3 4" xfId="56490"/>
    <cellStyle name="Примечание 2 3 5 3 5" xfId="56491"/>
    <cellStyle name="Примечание 2 3 5 3 6" xfId="56492"/>
    <cellStyle name="Примечание 2 3 5 3 7" xfId="56493"/>
    <cellStyle name="Примечание 2 3 5 4" xfId="56494"/>
    <cellStyle name="Примечание 2 3 5 4 2" xfId="56495"/>
    <cellStyle name="Примечание 2 3 5 4 3" xfId="56496"/>
    <cellStyle name="Примечание 2 3 5 5" xfId="56497"/>
    <cellStyle name="Примечание 2 3 5 6" xfId="56498"/>
    <cellStyle name="Примечание 2 3 5 7" xfId="56499"/>
    <cellStyle name="Примечание 2 3 5 8" xfId="56500"/>
    <cellStyle name="Примечание 2 3 5 9" xfId="56501"/>
    <cellStyle name="Примечание 2 3 6" xfId="56502"/>
    <cellStyle name="Примечание 2 3 6 10" xfId="56503"/>
    <cellStyle name="Примечание 2 3 6 2" xfId="56504"/>
    <cellStyle name="Примечание 2 3 6 2 2" xfId="56505"/>
    <cellStyle name="Примечание 2 3 6 2 2 2" xfId="56506"/>
    <cellStyle name="Примечание 2 3 6 2 2 2 2" xfId="56507"/>
    <cellStyle name="Примечание 2 3 6 2 2 3" xfId="56508"/>
    <cellStyle name="Примечание 2 3 6 2 2 3 2" xfId="56509"/>
    <cellStyle name="Примечание 2 3 6 2 2 4" xfId="56510"/>
    <cellStyle name="Примечание 2 3 6 2 2 5" xfId="56511"/>
    <cellStyle name="Примечание 2 3 6 2 2 6" xfId="56512"/>
    <cellStyle name="Примечание 2 3 6 2 2 7" xfId="56513"/>
    <cellStyle name="Примечание 2 3 6 2 3" xfId="56514"/>
    <cellStyle name="Примечание 2 3 6 2 3 2" xfId="56515"/>
    <cellStyle name="Примечание 2 3 6 2 3 3" xfId="56516"/>
    <cellStyle name="Примечание 2 3 6 2 4" xfId="56517"/>
    <cellStyle name="Примечание 2 3 6 2 5" xfId="56518"/>
    <cellStyle name="Примечание 2 3 6 2 6" xfId="56519"/>
    <cellStyle name="Примечание 2 3 6 2 7" xfId="56520"/>
    <cellStyle name="Примечание 2 3 6 2 8" xfId="56521"/>
    <cellStyle name="Примечание 2 3 6 2 9" xfId="56522"/>
    <cellStyle name="Примечание 2 3 6 3" xfId="56523"/>
    <cellStyle name="Примечание 2 3 6 3 2" xfId="56524"/>
    <cellStyle name="Примечание 2 3 6 3 2 2" xfId="56525"/>
    <cellStyle name="Примечание 2 3 6 3 3" xfId="56526"/>
    <cellStyle name="Примечание 2 3 6 3 3 2" xfId="56527"/>
    <cellStyle name="Примечание 2 3 6 3 4" xfId="56528"/>
    <cellStyle name="Примечание 2 3 6 3 5" xfId="56529"/>
    <cellStyle name="Примечание 2 3 6 3 6" xfId="56530"/>
    <cellStyle name="Примечание 2 3 6 3 7" xfId="56531"/>
    <cellStyle name="Примечание 2 3 6 4" xfId="56532"/>
    <cellStyle name="Примечание 2 3 6 4 2" xfId="56533"/>
    <cellStyle name="Примечание 2 3 6 4 3" xfId="56534"/>
    <cellStyle name="Примечание 2 3 6 5" xfId="56535"/>
    <cellStyle name="Примечание 2 3 6 6" xfId="56536"/>
    <cellStyle name="Примечание 2 3 6 7" xfId="56537"/>
    <cellStyle name="Примечание 2 3 6 8" xfId="56538"/>
    <cellStyle name="Примечание 2 3 6 9" xfId="56539"/>
    <cellStyle name="Примечание 2 3 7" xfId="56540"/>
    <cellStyle name="Примечание 2 3 7 2" xfId="56541"/>
    <cellStyle name="Примечание 2 3 7 2 2" xfId="56542"/>
    <cellStyle name="Примечание 2 3 7 2 2 2" xfId="56543"/>
    <cellStyle name="Примечание 2 3 7 2 3" xfId="56544"/>
    <cellStyle name="Примечание 2 3 7 2 3 2" xfId="56545"/>
    <cellStyle name="Примечание 2 3 7 2 4" xfId="56546"/>
    <cellStyle name="Примечание 2 3 7 2 5" xfId="56547"/>
    <cellStyle name="Примечание 2 3 7 2 6" xfId="56548"/>
    <cellStyle name="Примечание 2 3 7 2 7" xfId="56549"/>
    <cellStyle name="Примечание 2 3 7 3" xfId="56550"/>
    <cellStyle name="Примечание 2 3 7 3 2" xfId="56551"/>
    <cellStyle name="Примечание 2 3 7 3 3" xfId="56552"/>
    <cellStyle name="Примечание 2 3 7 4" xfId="56553"/>
    <cellStyle name="Примечание 2 3 7 5" xfId="56554"/>
    <cellStyle name="Примечание 2 3 7 6" xfId="56555"/>
    <cellStyle name="Примечание 2 3 7 7" xfId="56556"/>
    <cellStyle name="Примечание 2 3 7 8" xfId="56557"/>
    <cellStyle name="Примечание 2 3 7 9" xfId="56558"/>
    <cellStyle name="Примечание 2 3 8" xfId="56559"/>
    <cellStyle name="Примечание 2 3 8 2" xfId="56560"/>
    <cellStyle name="Примечание 2 3 8 2 2" xfId="56561"/>
    <cellStyle name="Примечание 2 3 8 2 2 2" xfId="56562"/>
    <cellStyle name="Примечание 2 3 8 2 3" xfId="56563"/>
    <cellStyle name="Примечание 2 3 8 2 3 2" xfId="56564"/>
    <cellStyle name="Примечание 2 3 8 2 4" xfId="56565"/>
    <cellStyle name="Примечание 2 3 8 2 5" xfId="56566"/>
    <cellStyle name="Примечание 2 3 8 2 6" xfId="56567"/>
    <cellStyle name="Примечание 2 3 8 2 7" xfId="56568"/>
    <cellStyle name="Примечание 2 3 8 3" xfId="56569"/>
    <cellStyle name="Примечание 2 3 8 3 2" xfId="56570"/>
    <cellStyle name="Примечание 2 3 8 3 3" xfId="56571"/>
    <cellStyle name="Примечание 2 3 8 4" xfId="56572"/>
    <cellStyle name="Примечание 2 3 8 5" xfId="56573"/>
    <cellStyle name="Примечание 2 3 8 6" xfId="56574"/>
    <cellStyle name="Примечание 2 3 8 7" xfId="56575"/>
    <cellStyle name="Примечание 2 3 8 8" xfId="56576"/>
    <cellStyle name="Примечание 2 3 8 9" xfId="56577"/>
    <cellStyle name="Примечание 2 3 9" xfId="56578"/>
    <cellStyle name="Примечание 2 3 9 2" xfId="56579"/>
    <cellStyle name="Примечание 2 3 9 2 2" xfId="56580"/>
    <cellStyle name="Примечание 2 3 9 2 2 2" xfId="56581"/>
    <cellStyle name="Примечание 2 3 9 2 3" xfId="56582"/>
    <cellStyle name="Примечание 2 3 9 2 3 2" xfId="56583"/>
    <cellStyle name="Примечание 2 3 9 2 4" xfId="56584"/>
    <cellStyle name="Примечание 2 3 9 2 5" xfId="56585"/>
    <cellStyle name="Примечание 2 3 9 2 6" xfId="56586"/>
    <cellStyle name="Примечание 2 3 9 2 7" xfId="56587"/>
    <cellStyle name="Примечание 2 3 9 3" xfId="56588"/>
    <cellStyle name="Примечание 2 3 9 3 2" xfId="56589"/>
    <cellStyle name="Примечание 2 3 9 3 3" xfId="56590"/>
    <cellStyle name="Примечание 2 3 9 4" xfId="56591"/>
    <cellStyle name="Примечание 2 3 9 5" xfId="56592"/>
    <cellStyle name="Примечание 2 3 9 6" xfId="56593"/>
    <cellStyle name="Примечание 2 3 9 7" xfId="56594"/>
    <cellStyle name="Примечание 2 3 9 8" xfId="56595"/>
    <cellStyle name="Примечание 2 3 9 9" xfId="56596"/>
    <cellStyle name="Примечание 2 4" xfId="56597"/>
    <cellStyle name="Примечание 2 4 10" xfId="56598"/>
    <cellStyle name="Примечание 2 4 10 2" xfId="56599"/>
    <cellStyle name="Примечание 2 4 10 2 2" xfId="56600"/>
    <cellStyle name="Примечание 2 4 10 2 3" xfId="56601"/>
    <cellStyle name="Примечание 2 4 10 3" xfId="56602"/>
    <cellStyle name="Примечание 2 4 10 3 2" xfId="56603"/>
    <cellStyle name="Примечание 2 4 10 4" xfId="56604"/>
    <cellStyle name="Примечание 2 4 10 5" xfId="56605"/>
    <cellStyle name="Примечание 2 4 10 6" xfId="56606"/>
    <cellStyle name="Примечание 2 4 10 7" xfId="56607"/>
    <cellStyle name="Примечание 2 4 10 8" xfId="56608"/>
    <cellStyle name="Примечание 2 4 11" xfId="56609"/>
    <cellStyle name="Примечание 2 4 11 2" xfId="56610"/>
    <cellStyle name="Примечание 2 4 11 2 2" xfId="56611"/>
    <cellStyle name="Примечание 2 4 11 2 3" xfId="56612"/>
    <cellStyle name="Примечание 2 4 11 3" xfId="56613"/>
    <cellStyle name="Примечание 2 4 11 4" xfId="56614"/>
    <cellStyle name="Примечание 2 4 11 5" xfId="56615"/>
    <cellStyle name="Примечание 2 4 11 6" xfId="56616"/>
    <cellStyle name="Примечание 2 4 11 7" xfId="56617"/>
    <cellStyle name="Примечание 2 4 12" xfId="56618"/>
    <cellStyle name="Примечание 2 4 12 2" xfId="56619"/>
    <cellStyle name="Примечание 2 4 12 3" xfId="56620"/>
    <cellStyle name="Примечание 2 4 12 4" xfId="56621"/>
    <cellStyle name="Примечание 2 4 13" xfId="56622"/>
    <cellStyle name="Примечание 2 4 13 2" xfId="56623"/>
    <cellStyle name="Примечание 2 4 14" xfId="56624"/>
    <cellStyle name="Примечание 2 4 15" xfId="56625"/>
    <cellStyle name="Примечание 2 4 16" xfId="56626"/>
    <cellStyle name="Примечание 2 4 17" xfId="56627"/>
    <cellStyle name="Примечание 2 4 18" xfId="56628"/>
    <cellStyle name="Примечание 2 4 19" xfId="56629"/>
    <cellStyle name="Примечание 2 4 2" xfId="56630"/>
    <cellStyle name="Примечание 2 4 2 10" xfId="56631"/>
    <cellStyle name="Примечание 2 4 2 11" xfId="56632"/>
    <cellStyle name="Примечание 2 4 2 12" xfId="56633"/>
    <cellStyle name="Примечание 2 4 2 13" xfId="56634"/>
    <cellStyle name="Примечание 2 4 2 14" xfId="56635"/>
    <cellStyle name="Примечание 2 4 2 2" xfId="56636"/>
    <cellStyle name="Примечание 2 4 2 2 10" xfId="56637"/>
    <cellStyle name="Примечание 2 4 2 2 2" xfId="56638"/>
    <cellStyle name="Примечание 2 4 2 2 2 2" xfId="56639"/>
    <cellStyle name="Примечание 2 4 2 2 2 2 2" xfId="56640"/>
    <cellStyle name="Примечание 2 4 2 2 2 2 2 2" xfId="56641"/>
    <cellStyle name="Примечание 2 4 2 2 2 2 3" xfId="56642"/>
    <cellStyle name="Примечание 2 4 2 2 2 2 3 2" xfId="56643"/>
    <cellStyle name="Примечание 2 4 2 2 2 2 4" xfId="56644"/>
    <cellStyle name="Примечание 2 4 2 2 2 2 5" xfId="56645"/>
    <cellStyle name="Примечание 2 4 2 2 2 2 6" xfId="56646"/>
    <cellStyle name="Примечание 2 4 2 2 2 2 7" xfId="56647"/>
    <cellStyle name="Примечание 2 4 2 2 2 3" xfId="56648"/>
    <cellStyle name="Примечание 2 4 2 2 2 3 2" xfId="56649"/>
    <cellStyle name="Примечание 2 4 2 2 2 3 3" xfId="56650"/>
    <cellStyle name="Примечание 2 4 2 2 2 4" xfId="56651"/>
    <cellStyle name="Примечание 2 4 2 2 2 5" xfId="56652"/>
    <cellStyle name="Примечание 2 4 2 2 2 6" xfId="56653"/>
    <cellStyle name="Примечание 2 4 2 2 2 7" xfId="56654"/>
    <cellStyle name="Примечание 2 4 2 2 2 8" xfId="56655"/>
    <cellStyle name="Примечание 2 4 2 2 2 9" xfId="56656"/>
    <cellStyle name="Примечание 2 4 2 2 3" xfId="56657"/>
    <cellStyle name="Примечание 2 4 2 2 3 2" xfId="56658"/>
    <cellStyle name="Примечание 2 4 2 2 3 2 2" xfId="56659"/>
    <cellStyle name="Примечание 2 4 2 2 3 3" xfId="56660"/>
    <cellStyle name="Примечание 2 4 2 2 3 3 2" xfId="56661"/>
    <cellStyle name="Примечание 2 4 2 2 3 4" xfId="56662"/>
    <cellStyle name="Примечание 2 4 2 2 3 5" xfId="56663"/>
    <cellStyle name="Примечание 2 4 2 2 3 6" xfId="56664"/>
    <cellStyle name="Примечание 2 4 2 2 3 7" xfId="56665"/>
    <cellStyle name="Примечание 2 4 2 2 4" xfId="56666"/>
    <cellStyle name="Примечание 2 4 2 2 4 2" xfId="56667"/>
    <cellStyle name="Примечание 2 4 2 2 4 3" xfId="56668"/>
    <cellStyle name="Примечание 2 4 2 2 5" xfId="56669"/>
    <cellStyle name="Примечание 2 4 2 2 6" xfId="56670"/>
    <cellStyle name="Примечание 2 4 2 2 7" xfId="56671"/>
    <cellStyle name="Примечание 2 4 2 2 8" xfId="56672"/>
    <cellStyle name="Примечание 2 4 2 2 9" xfId="56673"/>
    <cellStyle name="Примечание 2 4 2 3" xfId="56674"/>
    <cellStyle name="Примечание 2 4 2 3 10" xfId="56675"/>
    <cellStyle name="Примечание 2 4 2 3 2" xfId="56676"/>
    <cellStyle name="Примечание 2 4 2 3 2 2" xfId="56677"/>
    <cellStyle name="Примечание 2 4 2 3 2 2 2" xfId="56678"/>
    <cellStyle name="Примечание 2 4 2 3 2 2 2 2" xfId="56679"/>
    <cellStyle name="Примечание 2 4 2 3 2 2 3" xfId="56680"/>
    <cellStyle name="Примечание 2 4 2 3 2 2 3 2" xfId="56681"/>
    <cellStyle name="Примечание 2 4 2 3 2 2 4" xfId="56682"/>
    <cellStyle name="Примечание 2 4 2 3 2 2 5" xfId="56683"/>
    <cellStyle name="Примечание 2 4 2 3 2 2 6" xfId="56684"/>
    <cellStyle name="Примечание 2 4 2 3 2 2 7" xfId="56685"/>
    <cellStyle name="Примечание 2 4 2 3 2 3" xfId="56686"/>
    <cellStyle name="Примечание 2 4 2 3 2 3 2" xfId="56687"/>
    <cellStyle name="Примечание 2 4 2 3 2 3 3" xfId="56688"/>
    <cellStyle name="Примечание 2 4 2 3 2 4" xfId="56689"/>
    <cellStyle name="Примечание 2 4 2 3 2 5" xfId="56690"/>
    <cellStyle name="Примечание 2 4 2 3 2 6" xfId="56691"/>
    <cellStyle name="Примечание 2 4 2 3 2 7" xfId="56692"/>
    <cellStyle name="Примечание 2 4 2 3 2 8" xfId="56693"/>
    <cellStyle name="Примечание 2 4 2 3 2 9" xfId="56694"/>
    <cellStyle name="Примечание 2 4 2 3 3" xfId="56695"/>
    <cellStyle name="Примечание 2 4 2 3 3 2" xfId="56696"/>
    <cellStyle name="Примечание 2 4 2 3 3 2 2" xfId="56697"/>
    <cellStyle name="Примечание 2 4 2 3 3 3" xfId="56698"/>
    <cellStyle name="Примечание 2 4 2 3 3 3 2" xfId="56699"/>
    <cellStyle name="Примечание 2 4 2 3 3 4" xfId="56700"/>
    <cellStyle name="Примечание 2 4 2 3 3 5" xfId="56701"/>
    <cellStyle name="Примечание 2 4 2 3 3 6" xfId="56702"/>
    <cellStyle name="Примечание 2 4 2 3 3 7" xfId="56703"/>
    <cellStyle name="Примечание 2 4 2 3 4" xfId="56704"/>
    <cellStyle name="Примечание 2 4 2 3 4 2" xfId="56705"/>
    <cellStyle name="Примечание 2 4 2 3 4 3" xfId="56706"/>
    <cellStyle name="Примечание 2 4 2 3 5" xfId="56707"/>
    <cellStyle name="Примечание 2 4 2 3 6" xfId="56708"/>
    <cellStyle name="Примечание 2 4 2 3 7" xfId="56709"/>
    <cellStyle name="Примечание 2 4 2 3 8" xfId="56710"/>
    <cellStyle name="Примечание 2 4 2 3 9" xfId="56711"/>
    <cellStyle name="Примечание 2 4 2 4" xfId="56712"/>
    <cellStyle name="Примечание 2 4 2 4 10" xfId="56713"/>
    <cellStyle name="Примечание 2 4 2 4 2" xfId="56714"/>
    <cellStyle name="Примечание 2 4 2 4 2 2" xfId="56715"/>
    <cellStyle name="Примечание 2 4 2 4 2 2 2" xfId="56716"/>
    <cellStyle name="Примечание 2 4 2 4 2 2 2 2" xfId="56717"/>
    <cellStyle name="Примечание 2 4 2 4 2 2 3" xfId="56718"/>
    <cellStyle name="Примечание 2 4 2 4 2 2 3 2" xfId="56719"/>
    <cellStyle name="Примечание 2 4 2 4 2 2 4" xfId="56720"/>
    <cellStyle name="Примечание 2 4 2 4 2 2 5" xfId="56721"/>
    <cellStyle name="Примечание 2 4 2 4 2 2 6" xfId="56722"/>
    <cellStyle name="Примечание 2 4 2 4 2 2 7" xfId="56723"/>
    <cellStyle name="Примечание 2 4 2 4 2 3" xfId="56724"/>
    <cellStyle name="Примечание 2 4 2 4 2 3 2" xfId="56725"/>
    <cellStyle name="Примечание 2 4 2 4 2 3 3" xfId="56726"/>
    <cellStyle name="Примечание 2 4 2 4 2 4" xfId="56727"/>
    <cellStyle name="Примечание 2 4 2 4 2 5" xfId="56728"/>
    <cellStyle name="Примечание 2 4 2 4 2 6" xfId="56729"/>
    <cellStyle name="Примечание 2 4 2 4 2 7" xfId="56730"/>
    <cellStyle name="Примечание 2 4 2 4 2 8" xfId="56731"/>
    <cellStyle name="Примечание 2 4 2 4 2 9" xfId="56732"/>
    <cellStyle name="Примечание 2 4 2 4 3" xfId="56733"/>
    <cellStyle name="Примечание 2 4 2 4 3 2" xfId="56734"/>
    <cellStyle name="Примечание 2 4 2 4 3 2 2" xfId="56735"/>
    <cellStyle name="Примечание 2 4 2 4 3 3" xfId="56736"/>
    <cellStyle name="Примечание 2 4 2 4 3 3 2" xfId="56737"/>
    <cellStyle name="Примечание 2 4 2 4 3 4" xfId="56738"/>
    <cellStyle name="Примечание 2 4 2 4 3 5" xfId="56739"/>
    <cellStyle name="Примечание 2 4 2 4 3 6" xfId="56740"/>
    <cellStyle name="Примечание 2 4 2 4 3 7" xfId="56741"/>
    <cellStyle name="Примечание 2 4 2 4 4" xfId="56742"/>
    <cellStyle name="Примечание 2 4 2 4 4 2" xfId="56743"/>
    <cellStyle name="Примечание 2 4 2 4 4 3" xfId="56744"/>
    <cellStyle name="Примечание 2 4 2 4 5" xfId="56745"/>
    <cellStyle name="Примечание 2 4 2 4 6" xfId="56746"/>
    <cellStyle name="Примечание 2 4 2 4 7" xfId="56747"/>
    <cellStyle name="Примечание 2 4 2 4 8" xfId="56748"/>
    <cellStyle name="Примечание 2 4 2 4 9" xfId="56749"/>
    <cellStyle name="Примечание 2 4 2 5" xfId="56750"/>
    <cellStyle name="Примечание 2 4 2 5 2" xfId="56751"/>
    <cellStyle name="Примечание 2 4 2 5 2 2" xfId="56752"/>
    <cellStyle name="Примечание 2 4 2 5 2 2 2" xfId="56753"/>
    <cellStyle name="Примечание 2 4 2 5 2 3" xfId="56754"/>
    <cellStyle name="Примечание 2 4 2 5 2 3 2" xfId="56755"/>
    <cellStyle name="Примечание 2 4 2 5 2 4" xfId="56756"/>
    <cellStyle name="Примечание 2 4 2 5 2 5" xfId="56757"/>
    <cellStyle name="Примечание 2 4 2 5 2 6" xfId="56758"/>
    <cellStyle name="Примечание 2 4 2 5 2 7" xfId="56759"/>
    <cellStyle name="Примечание 2 4 2 5 3" xfId="56760"/>
    <cellStyle name="Примечание 2 4 2 5 3 2" xfId="56761"/>
    <cellStyle name="Примечание 2 4 2 5 3 3" xfId="56762"/>
    <cellStyle name="Примечание 2 4 2 5 4" xfId="56763"/>
    <cellStyle name="Примечание 2 4 2 5 5" xfId="56764"/>
    <cellStyle name="Примечание 2 4 2 5 6" xfId="56765"/>
    <cellStyle name="Примечание 2 4 2 5 7" xfId="56766"/>
    <cellStyle name="Примечание 2 4 2 5 8" xfId="56767"/>
    <cellStyle name="Примечание 2 4 2 5 9" xfId="56768"/>
    <cellStyle name="Примечание 2 4 2 6" xfId="56769"/>
    <cellStyle name="Примечание 2 4 2 6 2" xfId="56770"/>
    <cellStyle name="Примечание 2 4 2 6 2 2" xfId="56771"/>
    <cellStyle name="Примечание 2 4 2 6 2 2 2" xfId="56772"/>
    <cellStyle name="Примечание 2 4 2 6 2 3" xfId="56773"/>
    <cellStyle name="Примечание 2 4 2 6 2 3 2" xfId="56774"/>
    <cellStyle name="Примечание 2 4 2 6 2 4" xfId="56775"/>
    <cellStyle name="Примечание 2 4 2 6 2 5" xfId="56776"/>
    <cellStyle name="Примечание 2 4 2 6 2 6" xfId="56777"/>
    <cellStyle name="Примечание 2 4 2 6 2 7" xfId="56778"/>
    <cellStyle name="Примечание 2 4 2 6 3" xfId="56779"/>
    <cellStyle name="Примечание 2 4 2 6 3 2" xfId="56780"/>
    <cellStyle name="Примечание 2 4 2 6 3 3" xfId="56781"/>
    <cellStyle name="Примечание 2 4 2 6 4" xfId="56782"/>
    <cellStyle name="Примечание 2 4 2 6 5" xfId="56783"/>
    <cellStyle name="Примечание 2 4 2 6 6" xfId="56784"/>
    <cellStyle name="Примечание 2 4 2 6 7" xfId="56785"/>
    <cellStyle name="Примечание 2 4 2 6 8" xfId="56786"/>
    <cellStyle name="Примечание 2 4 2 6 9" xfId="56787"/>
    <cellStyle name="Примечание 2 4 2 7" xfId="56788"/>
    <cellStyle name="Примечание 2 4 2 7 2" xfId="56789"/>
    <cellStyle name="Примечание 2 4 2 7 2 2" xfId="56790"/>
    <cellStyle name="Примечание 2 4 2 7 3" xfId="56791"/>
    <cellStyle name="Примечание 2 4 2 7 3 2" xfId="56792"/>
    <cellStyle name="Примечание 2 4 2 7 4" xfId="56793"/>
    <cellStyle name="Примечание 2 4 2 7 5" xfId="56794"/>
    <cellStyle name="Примечание 2 4 2 7 6" xfId="56795"/>
    <cellStyle name="Примечание 2 4 2 7 7" xfId="56796"/>
    <cellStyle name="Примечание 2 4 2 8" xfId="56797"/>
    <cellStyle name="Примечание 2 4 2 8 2" xfId="56798"/>
    <cellStyle name="Примечание 2 4 2 8 3" xfId="56799"/>
    <cellStyle name="Примечание 2 4 2 9" xfId="56800"/>
    <cellStyle name="Примечание 2 4 3" xfId="56801"/>
    <cellStyle name="Примечание 2 4 3 10" xfId="56802"/>
    <cellStyle name="Примечание 2 4 3 11" xfId="56803"/>
    <cellStyle name="Примечание 2 4 3 12" xfId="56804"/>
    <cellStyle name="Примечание 2 4 3 13" xfId="56805"/>
    <cellStyle name="Примечание 2 4 3 2" xfId="56806"/>
    <cellStyle name="Примечание 2 4 3 2 10" xfId="56807"/>
    <cellStyle name="Примечание 2 4 3 2 2" xfId="56808"/>
    <cellStyle name="Примечание 2 4 3 2 2 2" xfId="56809"/>
    <cellStyle name="Примечание 2 4 3 2 2 2 2" xfId="56810"/>
    <cellStyle name="Примечание 2 4 3 2 2 2 2 2" xfId="56811"/>
    <cellStyle name="Примечание 2 4 3 2 2 2 3" xfId="56812"/>
    <cellStyle name="Примечание 2 4 3 2 2 2 3 2" xfId="56813"/>
    <cellStyle name="Примечание 2 4 3 2 2 2 4" xfId="56814"/>
    <cellStyle name="Примечание 2 4 3 2 2 2 5" xfId="56815"/>
    <cellStyle name="Примечание 2 4 3 2 2 2 6" xfId="56816"/>
    <cellStyle name="Примечание 2 4 3 2 2 2 7" xfId="56817"/>
    <cellStyle name="Примечание 2 4 3 2 2 3" xfId="56818"/>
    <cellStyle name="Примечание 2 4 3 2 2 3 2" xfId="56819"/>
    <cellStyle name="Примечание 2 4 3 2 2 3 3" xfId="56820"/>
    <cellStyle name="Примечание 2 4 3 2 2 4" xfId="56821"/>
    <cellStyle name="Примечание 2 4 3 2 2 5" xfId="56822"/>
    <cellStyle name="Примечание 2 4 3 2 2 6" xfId="56823"/>
    <cellStyle name="Примечание 2 4 3 2 2 7" xfId="56824"/>
    <cellStyle name="Примечание 2 4 3 2 2 8" xfId="56825"/>
    <cellStyle name="Примечание 2 4 3 2 2 9" xfId="56826"/>
    <cellStyle name="Примечание 2 4 3 2 3" xfId="56827"/>
    <cellStyle name="Примечание 2 4 3 2 3 2" xfId="56828"/>
    <cellStyle name="Примечание 2 4 3 2 3 2 2" xfId="56829"/>
    <cellStyle name="Примечание 2 4 3 2 3 3" xfId="56830"/>
    <cellStyle name="Примечание 2 4 3 2 3 3 2" xfId="56831"/>
    <cellStyle name="Примечание 2 4 3 2 3 4" xfId="56832"/>
    <cellStyle name="Примечание 2 4 3 2 3 5" xfId="56833"/>
    <cellStyle name="Примечание 2 4 3 2 3 6" xfId="56834"/>
    <cellStyle name="Примечание 2 4 3 2 3 7" xfId="56835"/>
    <cellStyle name="Примечание 2 4 3 2 4" xfId="56836"/>
    <cellStyle name="Примечание 2 4 3 2 4 2" xfId="56837"/>
    <cellStyle name="Примечание 2 4 3 2 4 3" xfId="56838"/>
    <cellStyle name="Примечание 2 4 3 2 5" xfId="56839"/>
    <cellStyle name="Примечание 2 4 3 2 6" xfId="56840"/>
    <cellStyle name="Примечание 2 4 3 2 7" xfId="56841"/>
    <cellStyle name="Примечание 2 4 3 2 8" xfId="56842"/>
    <cellStyle name="Примечание 2 4 3 2 9" xfId="56843"/>
    <cellStyle name="Примечание 2 4 3 3" xfId="56844"/>
    <cellStyle name="Примечание 2 4 3 3 10" xfId="56845"/>
    <cellStyle name="Примечание 2 4 3 3 2" xfId="56846"/>
    <cellStyle name="Примечание 2 4 3 3 2 2" xfId="56847"/>
    <cellStyle name="Примечание 2 4 3 3 2 2 2" xfId="56848"/>
    <cellStyle name="Примечание 2 4 3 3 2 2 2 2" xfId="56849"/>
    <cellStyle name="Примечание 2 4 3 3 2 2 3" xfId="56850"/>
    <cellStyle name="Примечание 2 4 3 3 2 2 3 2" xfId="56851"/>
    <cellStyle name="Примечание 2 4 3 3 2 2 4" xfId="56852"/>
    <cellStyle name="Примечание 2 4 3 3 2 2 5" xfId="56853"/>
    <cellStyle name="Примечание 2 4 3 3 2 2 6" xfId="56854"/>
    <cellStyle name="Примечание 2 4 3 3 2 2 7" xfId="56855"/>
    <cellStyle name="Примечание 2 4 3 3 2 3" xfId="56856"/>
    <cellStyle name="Примечание 2 4 3 3 2 3 2" xfId="56857"/>
    <cellStyle name="Примечание 2 4 3 3 2 3 3" xfId="56858"/>
    <cellStyle name="Примечание 2 4 3 3 2 4" xfId="56859"/>
    <cellStyle name="Примечание 2 4 3 3 2 5" xfId="56860"/>
    <cellStyle name="Примечание 2 4 3 3 2 6" xfId="56861"/>
    <cellStyle name="Примечание 2 4 3 3 2 7" xfId="56862"/>
    <cellStyle name="Примечание 2 4 3 3 2 8" xfId="56863"/>
    <cellStyle name="Примечание 2 4 3 3 2 9" xfId="56864"/>
    <cellStyle name="Примечание 2 4 3 3 3" xfId="56865"/>
    <cellStyle name="Примечание 2 4 3 3 3 2" xfId="56866"/>
    <cellStyle name="Примечание 2 4 3 3 3 2 2" xfId="56867"/>
    <cellStyle name="Примечание 2 4 3 3 3 3" xfId="56868"/>
    <cellStyle name="Примечание 2 4 3 3 3 3 2" xfId="56869"/>
    <cellStyle name="Примечание 2 4 3 3 3 4" xfId="56870"/>
    <cellStyle name="Примечание 2 4 3 3 3 5" xfId="56871"/>
    <cellStyle name="Примечание 2 4 3 3 3 6" xfId="56872"/>
    <cellStyle name="Примечание 2 4 3 3 3 7" xfId="56873"/>
    <cellStyle name="Примечание 2 4 3 3 4" xfId="56874"/>
    <cellStyle name="Примечание 2 4 3 3 4 2" xfId="56875"/>
    <cellStyle name="Примечание 2 4 3 3 4 3" xfId="56876"/>
    <cellStyle name="Примечание 2 4 3 3 5" xfId="56877"/>
    <cellStyle name="Примечание 2 4 3 3 6" xfId="56878"/>
    <cellStyle name="Примечание 2 4 3 3 7" xfId="56879"/>
    <cellStyle name="Примечание 2 4 3 3 8" xfId="56880"/>
    <cellStyle name="Примечание 2 4 3 3 9" xfId="56881"/>
    <cellStyle name="Примечание 2 4 3 4" xfId="56882"/>
    <cellStyle name="Примечание 2 4 3 4 2" xfId="56883"/>
    <cellStyle name="Примечание 2 4 3 4 2 2" xfId="56884"/>
    <cellStyle name="Примечание 2 4 3 4 2 2 2" xfId="56885"/>
    <cellStyle name="Примечание 2 4 3 4 2 3" xfId="56886"/>
    <cellStyle name="Примечание 2 4 3 4 2 3 2" xfId="56887"/>
    <cellStyle name="Примечание 2 4 3 4 2 4" xfId="56888"/>
    <cellStyle name="Примечание 2 4 3 4 2 5" xfId="56889"/>
    <cellStyle name="Примечание 2 4 3 4 2 6" xfId="56890"/>
    <cellStyle name="Примечание 2 4 3 4 2 7" xfId="56891"/>
    <cellStyle name="Примечание 2 4 3 4 3" xfId="56892"/>
    <cellStyle name="Примечание 2 4 3 4 3 2" xfId="56893"/>
    <cellStyle name="Примечание 2 4 3 4 3 3" xfId="56894"/>
    <cellStyle name="Примечание 2 4 3 4 4" xfId="56895"/>
    <cellStyle name="Примечание 2 4 3 4 5" xfId="56896"/>
    <cellStyle name="Примечание 2 4 3 4 6" xfId="56897"/>
    <cellStyle name="Примечание 2 4 3 4 7" xfId="56898"/>
    <cellStyle name="Примечание 2 4 3 4 8" xfId="56899"/>
    <cellStyle name="Примечание 2 4 3 4 9" xfId="56900"/>
    <cellStyle name="Примечание 2 4 3 5" xfId="56901"/>
    <cellStyle name="Примечание 2 4 3 5 2" xfId="56902"/>
    <cellStyle name="Примечание 2 4 3 5 2 2" xfId="56903"/>
    <cellStyle name="Примечание 2 4 3 5 2 2 2" xfId="56904"/>
    <cellStyle name="Примечание 2 4 3 5 2 3" xfId="56905"/>
    <cellStyle name="Примечание 2 4 3 5 2 3 2" xfId="56906"/>
    <cellStyle name="Примечание 2 4 3 5 2 4" xfId="56907"/>
    <cellStyle name="Примечание 2 4 3 5 2 5" xfId="56908"/>
    <cellStyle name="Примечание 2 4 3 5 2 6" xfId="56909"/>
    <cellStyle name="Примечание 2 4 3 5 2 7" xfId="56910"/>
    <cellStyle name="Примечание 2 4 3 5 3" xfId="56911"/>
    <cellStyle name="Примечание 2 4 3 5 3 2" xfId="56912"/>
    <cellStyle name="Примечание 2 4 3 5 3 3" xfId="56913"/>
    <cellStyle name="Примечание 2 4 3 5 4" xfId="56914"/>
    <cellStyle name="Примечание 2 4 3 5 5" xfId="56915"/>
    <cellStyle name="Примечание 2 4 3 5 6" xfId="56916"/>
    <cellStyle name="Примечание 2 4 3 5 7" xfId="56917"/>
    <cellStyle name="Примечание 2 4 3 5 8" xfId="56918"/>
    <cellStyle name="Примечание 2 4 3 5 9" xfId="56919"/>
    <cellStyle name="Примечание 2 4 3 6" xfId="56920"/>
    <cellStyle name="Примечание 2 4 3 6 2" xfId="56921"/>
    <cellStyle name="Примечание 2 4 3 6 2 2" xfId="56922"/>
    <cellStyle name="Примечание 2 4 3 6 3" xfId="56923"/>
    <cellStyle name="Примечание 2 4 3 6 3 2" xfId="56924"/>
    <cellStyle name="Примечание 2 4 3 6 4" xfId="56925"/>
    <cellStyle name="Примечание 2 4 3 6 5" xfId="56926"/>
    <cellStyle name="Примечание 2 4 3 6 6" xfId="56927"/>
    <cellStyle name="Примечание 2 4 3 6 7" xfId="56928"/>
    <cellStyle name="Примечание 2 4 3 7" xfId="56929"/>
    <cellStyle name="Примечание 2 4 3 7 2" xfId="56930"/>
    <cellStyle name="Примечание 2 4 3 7 3" xfId="56931"/>
    <cellStyle name="Примечание 2 4 3 8" xfId="56932"/>
    <cellStyle name="Примечание 2 4 3 9" xfId="56933"/>
    <cellStyle name="Примечание 2 4 4" xfId="56934"/>
    <cellStyle name="Примечание 2 4 4 10" xfId="56935"/>
    <cellStyle name="Примечание 2 4 4 11" xfId="56936"/>
    <cellStyle name="Примечание 2 4 4 12" xfId="56937"/>
    <cellStyle name="Примечание 2 4 4 13" xfId="56938"/>
    <cellStyle name="Примечание 2 4 4 2" xfId="56939"/>
    <cellStyle name="Примечание 2 4 4 2 10" xfId="56940"/>
    <cellStyle name="Примечание 2 4 4 2 2" xfId="56941"/>
    <cellStyle name="Примечание 2 4 4 2 2 2" xfId="56942"/>
    <cellStyle name="Примечание 2 4 4 2 2 2 2" xfId="56943"/>
    <cellStyle name="Примечание 2 4 4 2 2 2 2 2" xfId="56944"/>
    <cellStyle name="Примечание 2 4 4 2 2 2 3" xfId="56945"/>
    <cellStyle name="Примечание 2 4 4 2 2 2 3 2" xfId="56946"/>
    <cellStyle name="Примечание 2 4 4 2 2 2 4" xfId="56947"/>
    <cellStyle name="Примечание 2 4 4 2 2 2 5" xfId="56948"/>
    <cellStyle name="Примечание 2 4 4 2 2 2 6" xfId="56949"/>
    <cellStyle name="Примечание 2 4 4 2 2 2 7" xfId="56950"/>
    <cellStyle name="Примечание 2 4 4 2 2 3" xfId="56951"/>
    <cellStyle name="Примечание 2 4 4 2 2 3 2" xfId="56952"/>
    <cellStyle name="Примечание 2 4 4 2 2 3 3" xfId="56953"/>
    <cellStyle name="Примечание 2 4 4 2 2 4" xfId="56954"/>
    <cellStyle name="Примечание 2 4 4 2 2 5" xfId="56955"/>
    <cellStyle name="Примечание 2 4 4 2 2 6" xfId="56956"/>
    <cellStyle name="Примечание 2 4 4 2 2 7" xfId="56957"/>
    <cellStyle name="Примечание 2 4 4 2 2 8" xfId="56958"/>
    <cellStyle name="Примечание 2 4 4 2 2 9" xfId="56959"/>
    <cellStyle name="Примечание 2 4 4 2 3" xfId="56960"/>
    <cellStyle name="Примечание 2 4 4 2 3 2" xfId="56961"/>
    <cellStyle name="Примечание 2 4 4 2 3 2 2" xfId="56962"/>
    <cellStyle name="Примечание 2 4 4 2 3 3" xfId="56963"/>
    <cellStyle name="Примечание 2 4 4 2 3 3 2" xfId="56964"/>
    <cellStyle name="Примечание 2 4 4 2 3 4" xfId="56965"/>
    <cellStyle name="Примечание 2 4 4 2 3 5" xfId="56966"/>
    <cellStyle name="Примечание 2 4 4 2 3 6" xfId="56967"/>
    <cellStyle name="Примечание 2 4 4 2 3 7" xfId="56968"/>
    <cellStyle name="Примечание 2 4 4 2 4" xfId="56969"/>
    <cellStyle name="Примечание 2 4 4 2 4 2" xfId="56970"/>
    <cellStyle name="Примечание 2 4 4 2 4 3" xfId="56971"/>
    <cellStyle name="Примечание 2 4 4 2 5" xfId="56972"/>
    <cellStyle name="Примечание 2 4 4 2 6" xfId="56973"/>
    <cellStyle name="Примечание 2 4 4 2 7" xfId="56974"/>
    <cellStyle name="Примечание 2 4 4 2 8" xfId="56975"/>
    <cellStyle name="Примечание 2 4 4 2 9" xfId="56976"/>
    <cellStyle name="Примечание 2 4 4 3" xfId="56977"/>
    <cellStyle name="Примечание 2 4 4 3 10" xfId="56978"/>
    <cellStyle name="Примечание 2 4 4 3 2" xfId="56979"/>
    <cellStyle name="Примечание 2 4 4 3 2 2" xfId="56980"/>
    <cellStyle name="Примечание 2 4 4 3 2 2 2" xfId="56981"/>
    <cellStyle name="Примечание 2 4 4 3 2 2 2 2" xfId="56982"/>
    <cellStyle name="Примечание 2 4 4 3 2 2 3" xfId="56983"/>
    <cellStyle name="Примечание 2 4 4 3 2 2 3 2" xfId="56984"/>
    <cellStyle name="Примечание 2 4 4 3 2 2 4" xfId="56985"/>
    <cellStyle name="Примечание 2 4 4 3 2 2 5" xfId="56986"/>
    <cellStyle name="Примечание 2 4 4 3 2 2 6" xfId="56987"/>
    <cellStyle name="Примечание 2 4 4 3 2 2 7" xfId="56988"/>
    <cellStyle name="Примечание 2 4 4 3 2 3" xfId="56989"/>
    <cellStyle name="Примечание 2 4 4 3 2 3 2" xfId="56990"/>
    <cellStyle name="Примечание 2 4 4 3 2 3 3" xfId="56991"/>
    <cellStyle name="Примечание 2 4 4 3 2 4" xfId="56992"/>
    <cellStyle name="Примечание 2 4 4 3 2 5" xfId="56993"/>
    <cellStyle name="Примечание 2 4 4 3 2 6" xfId="56994"/>
    <cellStyle name="Примечание 2 4 4 3 2 7" xfId="56995"/>
    <cellStyle name="Примечание 2 4 4 3 2 8" xfId="56996"/>
    <cellStyle name="Примечание 2 4 4 3 2 9" xfId="56997"/>
    <cellStyle name="Примечание 2 4 4 3 3" xfId="56998"/>
    <cellStyle name="Примечание 2 4 4 3 3 2" xfId="56999"/>
    <cellStyle name="Примечание 2 4 4 3 3 2 2" xfId="57000"/>
    <cellStyle name="Примечание 2 4 4 3 3 3" xfId="57001"/>
    <cellStyle name="Примечание 2 4 4 3 3 3 2" xfId="57002"/>
    <cellStyle name="Примечание 2 4 4 3 3 4" xfId="57003"/>
    <cellStyle name="Примечание 2 4 4 3 3 5" xfId="57004"/>
    <cellStyle name="Примечание 2 4 4 3 3 6" xfId="57005"/>
    <cellStyle name="Примечание 2 4 4 3 3 7" xfId="57006"/>
    <cellStyle name="Примечание 2 4 4 3 4" xfId="57007"/>
    <cellStyle name="Примечание 2 4 4 3 4 2" xfId="57008"/>
    <cellStyle name="Примечание 2 4 4 3 4 3" xfId="57009"/>
    <cellStyle name="Примечание 2 4 4 3 5" xfId="57010"/>
    <cellStyle name="Примечание 2 4 4 3 6" xfId="57011"/>
    <cellStyle name="Примечание 2 4 4 3 7" xfId="57012"/>
    <cellStyle name="Примечание 2 4 4 3 8" xfId="57013"/>
    <cellStyle name="Примечание 2 4 4 3 9" xfId="57014"/>
    <cellStyle name="Примечание 2 4 4 4" xfId="57015"/>
    <cellStyle name="Примечание 2 4 4 4 2" xfId="57016"/>
    <cellStyle name="Примечание 2 4 4 4 2 2" xfId="57017"/>
    <cellStyle name="Примечание 2 4 4 4 2 2 2" xfId="57018"/>
    <cellStyle name="Примечание 2 4 4 4 2 3" xfId="57019"/>
    <cellStyle name="Примечание 2 4 4 4 2 3 2" xfId="57020"/>
    <cellStyle name="Примечание 2 4 4 4 2 4" xfId="57021"/>
    <cellStyle name="Примечание 2 4 4 4 2 5" xfId="57022"/>
    <cellStyle name="Примечание 2 4 4 4 2 6" xfId="57023"/>
    <cellStyle name="Примечание 2 4 4 4 2 7" xfId="57024"/>
    <cellStyle name="Примечание 2 4 4 4 3" xfId="57025"/>
    <cellStyle name="Примечание 2 4 4 4 3 2" xfId="57026"/>
    <cellStyle name="Примечание 2 4 4 4 3 3" xfId="57027"/>
    <cellStyle name="Примечание 2 4 4 4 4" xfId="57028"/>
    <cellStyle name="Примечание 2 4 4 4 5" xfId="57029"/>
    <cellStyle name="Примечание 2 4 4 4 6" xfId="57030"/>
    <cellStyle name="Примечание 2 4 4 4 7" xfId="57031"/>
    <cellStyle name="Примечание 2 4 4 4 8" xfId="57032"/>
    <cellStyle name="Примечание 2 4 4 4 9" xfId="57033"/>
    <cellStyle name="Примечание 2 4 4 5" xfId="57034"/>
    <cellStyle name="Примечание 2 4 4 5 2" xfId="57035"/>
    <cellStyle name="Примечание 2 4 4 5 2 2" xfId="57036"/>
    <cellStyle name="Примечание 2 4 4 5 2 2 2" xfId="57037"/>
    <cellStyle name="Примечание 2 4 4 5 2 3" xfId="57038"/>
    <cellStyle name="Примечание 2 4 4 5 2 3 2" xfId="57039"/>
    <cellStyle name="Примечание 2 4 4 5 2 4" xfId="57040"/>
    <cellStyle name="Примечание 2 4 4 5 2 5" xfId="57041"/>
    <cellStyle name="Примечание 2 4 4 5 2 6" xfId="57042"/>
    <cellStyle name="Примечание 2 4 4 5 2 7" xfId="57043"/>
    <cellStyle name="Примечание 2 4 4 5 3" xfId="57044"/>
    <cellStyle name="Примечание 2 4 4 5 3 2" xfId="57045"/>
    <cellStyle name="Примечание 2 4 4 5 3 3" xfId="57046"/>
    <cellStyle name="Примечание 2 4 4 5 4" xfId="57047"/>
    <cellStyle name="Примечание 2 4 4 5 5" xfId="57048"/>
    <cellStyle name="Примечание 2 4 4 5 6" xfId="57049"/>
    <cellStyle name="Примечание 2 4 4 5 7" xfId="57050"/>
    <cellStyle name="Примечание 2 4 4 5 8" xfId="57051"/>
    <cellStyle name="Примечание 2 4 4 5 9" xfId="57052"/>
    <cellStyle name="Примечание 2 4 4 6" xfId="57053"/>
    <cellStyle name="Примечание 2 4 4 6 2" xfId="57054"/>
    <cellStyle name="Примечание 2 4 4 6 2 2" xfId="57055"/>
    <cellStyle name="Примечание 2 4 4 6 3" xfId="57056"/>
    <cellStyle name="Примечание 2 4 4 6 3 2" xfId="57057"/>
    <cellStyle name="Примечание 2 4 4 6 4" xfId="57058"/>
    <cellStyle name="Примечание 2 4 4 6 5" xfId="57059"/>
    <cellStyle name="Примечание 2 4 4 6 6" xfId="57060"/>
    <cellStyle name="Примечание 2 4 4 6 7" xfId="57061"/>
    <cellStyle name="Примечание 2 4 4 7" xfId="57062"/>
    <cellStyle name="Примечание 2 4 4 7 2" xfId="57063"/>
    <cellStyle name="Примечание 2 4 4 7 3" xfId="57064"/>
    <cellStyle name="Примечание 2 4 4 8" xfId="57065"/>
    <cellStyle name="Примечание 2 4 4 9" xfId="57066"/>
    <cellStyle name="Примечание 2 4 5" xfId="57067"/>
    <cellStyle name="Примечание 2 4 5 10" xfId="57068"/>
    <cellStyle name="Примечание 2 4 5 2" xfId="57069"/>
    <cellStyle name="Примечание 2 4 5 2 2" xfId="57070"/>
    <cellStyle name="Примечание 2 4 5 2 2 2" xfId="57071"/>
    <cellStyle name="Примечание 2 4 5 2 2 2 2" xfId="57072"/>
    <cellStyle name="Примечание 2 4 5 2 2 3" xfId="57073"/>
    <cellStyle name="Примечание 2 4 5 2 2 3 2" xfId="57074"/>
    <cellStyle name="Примечание 2 4 5 2 2 4" xfId="57075"/>
    <cellStyle name="Примечание 2 4 5 2 2 5" xfId="57076"/>
    <cellStyle name="Примечание 2 4 5 2 2 6" xfId="57077"/>
    <cellStyle name="Примечание 2 4 5 2 2 7" xfId="57078"/>
    <cellStyle name="Примечание 2 4 5 2 3" xfId="57079"/>
    <cellStyle name="Примечание 2 4 5 2 3 2" xfId="57080"/>
    <cellStyle name="Примечание 2 4 5 2 3 3" xfId="57081"/>
    <cellStyle name="Примечание 2 4 5 2 4" xfId="57082"/>
    <cellStyle name="Примечание 2 4 5 2 5" xfId="57083"/>
    <cellStyle name="Примечание 2 4 5 2 6" xfId="57084"/>
    <cellStyle name="Примечание 2 4 5 2 7" xfId="57085"/>
    <cellStyle name="Примечание 2 4 5 2 8" xfId="57086"/>
    <cellStyle name="Примечание 2 4 5 2 9" xfId="57087"/>
    <cellStyle name="Примечание 2 4 5 3" xfId="57088"/>
    <cellStyle name="Примечание 2 4 5 3 2" xfId="57089"/>
    <cellStyle name="Примечание 2 4 5 3 2 2" xfId="57090"/>
    <cellStyle name="Примечание 2 4 5 3 3" xfId="57091"/>
    <cellStyle name="Примечание 2 4 5 3 3 2" xfId="57092"/>
    <cellStyle name="Примечание 2 4 5 3 4" xfId="57093"/>
    <cellStyle name="Примечание 2 4 5 3 5" xfId="57094"/>
    <cellStyle name="Примечание 2 4 5 3 6" xfId="57095"/>
    <cellStyle name="Примечание 2 4 5 3 7" xfId="57096"/>
    <cellStyle name="Примечание 2 4 5 4" xfId="57097"/>
    <cellStyle name="Примечание 2 4 5 4 2" xfId="57098"/>
    <cellStyle name="Примечание 2 4 5 4 3" xfId="57099"/>
    <cellStyle name="Примечание 2 4 5 5" xfId="57100"/>
    <cellStyle name="Примечание 2 4 5 6" xfId="57101"/>
    <cellStyle name="Примечание 2 4 5 7" xfId="57102"/>
    <cellStyle name="Примечание 2 4 5 8" xfId="57103"/>
    <cellStyle name="Примечание 2 4 5 9" xfId="57104"/>
    <cellStyle name="Примечание 2 4 6" xfId="57105"/>
    <cellStyle name="Примечание 2 4 6 10" xfId="57106"/>
    <cellStyle name="Примечание 2 4 6 2" xfId="57107"/>
    <cellStyle name="Примечание 2 4 6 2 2" xfId="57108"/>
    <cellStyle name="Примечание 2 4 6 2 2 2" xfId="57109"/>
    <cellStyle name="Примечание 2 4 6 2 2 2 2" xfId="57110"/>
    <cellStyle name="Примечание 2 4 6 2 2 3" xfId="57111"/>
    <cellStyle name="Примечание 2 4 6 2 2 3 2" xfId="57112"/>
    <cellStyle name="Примечание 2 4 6 2 2 4" xfId="57113"/>
    <cellStyle name="Примечание 2 4 6 2 2 5" xfId="57114"/>
    <cellStyle name="Примечание 2 4 6 2 2 6" xfId="57115"/>
    <cellStyle name="Примечание 2 4 6 2 2 7" xfId="57116"/>
    <cellStyle name="Примечание 2 4 6 2 3" xfId="57117"/>
    <cellStyle name="Примечание 2 4 6 2 3 2" xfId="57118"/>
    <cellStyle name="Примечание 2 4 6 2 3 3" xfId="57119"/>
    <cellStyle name="Примечание 2 4 6 2 4" xfId="57120"/>
    <cellStyle name="Примечание 2 4 6 2 5" xfId="57121"/>
    <cellStyle name="Примечание 2 4 6 2 6" xfId="57122"/>
    <cellStyle name="Примечание 2 4 6 2 7" xfId="57123"/>
    <cellStyle name="Примечание 2 4 6 2 8" xfId="57124"/>
    <cellStyle name="Примечание 2 4 6 2 9" xfId="57125"/>
    <cellStyle name="Примечание 2 4 6 3" xfId="57126"/>
    <cellStyle name="Примечание 2 4 6 3 2" xfId="57127"/>
    <cellStyle name="Примечание 2 4 6 3 2 2" xfId="57128"/>
    <cellStyle name="Примечание 2 4 6 3 3" xfId="57129"/>
    <cellStyle name="Примечание 2 4 6 3 3 2" xfId="57130"/>
    <cellStyle name="Примечание 2 4 6 3 4" xfId="57131"/>
    <cellStyle name="Примечание 2 4 6 3 5" xfId="57132"/>
    <cellStyle name="Примечание 2 4 6 3 6" xfId="57133"/>
    <cellStyle name="Примечание 2 4 6 3 7" xfId="57134"/>
    <cellStyle name="Примечание 2 4 6 4" xfId="57135"/>
    <cellStyle name="Примечание 2 4 6 4 2" xfId="57136"/>
    <cellStyle name="Примечание 2 4 6 4 3" xfId="57137"/>
    <cellStyle name="Примечание 2 4 6 5" xfId="57138"/>
    <cellStyle name="Примечание 2 4 6 6" xfId="57139"/>
    <cellStyle name="Примечание 2 4 6 7" xfId="57140"/>
    <cellStyle name="Примечание 2 4 6 8" xfId="57141"/>
    <cellStyle name="Примечание 2 4 6 9" xfId="57142"/>
    <cellStyle name="Примечание 2 4 7" xfId="57143"/>
    <cellStyle name="Примечание 2 4 7 2" xfId="57144"/>
    <cellStyle name="Примечание 2 4 7 2 2" xfId="57145"/>
    <cellStyle name="Примечание 2 4 7 2 2 2" xfId="57146"/>
    <cellStyle name="Примечание 2 4 7 2 3" xfId="57147"/>
    <cellStyle name="Примечание 2 4 7 2 3 2" xfId="57148"/>
    <cellStyle name="Примечание 2 4 7 2 4" xfId="57149"/>
    <cellStyle name="Примечание 2 4 7 2 5" xfId="57150"/>
    <cellStyle name="Примечание 2 4 7 2 6" xfId="57151"/>
    <cellStyle name="Примечание 2 4 7 2 7" xfId="57152"/>
    <cellStyle name="Примечание 2 4 7 3" xfId="57153"/>
    <cellStyle name="Примечание 2 4 7 3 2" xfId="57154"/>
    <cellStyle name="Примечание 2 4 7 3 3" xfId="57155"/>
    <cellStyle name="Примечание 2 4 7 4" xfId="57156"/>
    <cellStyle name="Примечание 2 4 7 5" xfId="57157"/>
    <cellStyle name="Примечание 2 4 7 6" xfId="57158"/>
    <cellStyle name="Примечание 2 4 7 7" xfId="57159"/>
    <cellStyle name="Примечание 2 4 7 8" xfId="57160"/>
    <cellStyle name="Примечание 2 4 7 9" xfId="57161"/>
    <cellStyle name="Примечание 2 4 8" xfId="57162"/>
    <cellStyle name="Примечание 2 4 8 2" xfId="57163"/>
    <cellStyle name="Примечание 2 4 8 2 2" xfId="57164"/>
    <cellStyle name="Примечание 2 4 8 2 2 2" xfId="57165"/>
    <cellStyle name="Примечание 2 4 8 2 3" xfId="57166"/>
    <cellStyle name="Примечание 2 4 8 2 3 2" xfId="57167"/>
    <cellStyle name="Примечание 2 4 8 2 4" xfId="57168"/>
    <cellStyle name="Примечание 2 4 8 2 5" xfId="57169"/>
    <cellStyle name="Примечание 2 4 8 2 6" xfId="57170"/>
    <cellStyle name="Примечание 2 4 8 2 7" xfId="57171"/>
    <cellStyle name="Примечание 2 4 8 3" xfId="57172"/>
    <cellStyle name="Примечание 2 4 8 3 2" xfId="57173"/>
    <cellStyle name="Примечание 2 4 8 3 3" xfId="57174"/>
    <cellStyle name="Примечание 2 4 8 4" xfId="57175"/>
    <cellStyle name="Примечание 2 4 8 5" xfId="57176"/>
    <cellStyle name="Примечание 2 4 8 6" xfId="57177"/>
    <cellStyle name="Примечание 2 4 8 7" xfId="57178"/>
    <cellStyle name="Примечание 2 4 8 8" xfId="57179"/>
    <cellStyle name="Примечание 2 4 8 9" xfId="57180"/>
    <cellStyle name="Примечание 2 4 9" xfId="57181"/>
    <cellStyle name="Примечание 2 4 9 2" xfId="57182"/>
    <cellStyle name="Примечание 2 4 9 2 2" xfId="57183"/>
    <cellStyle name="Примечание 2 4 9 2 2 2" xfId="57184"/>
    <cellStyle name="Примечание 2 4 9 2 3" xfId="57185"/>
    <cellStyle name="Примечание 2 4 9 2 3 2" xfId="57186"/>
    <cellStyle name="Примечание 2 4 9 2 4" xfId="57187"/>
    <cellStyle name="Примечание 2 4 9 2 5" xfId="57188"/>
    <cellStyle name="Примечание 2 4 9 2 6" xfId="57189"/>
    <cellStyle name="Примечание 2 4 9 2 7" xfId="57190"/>
    <cellStyle name="Примечание 2 4 9 3" xfId="57191"/>
    <cellStyle name="Примечание 2 4 9 3 2" xfId="57192"/>
    <cellStyle name="Примечание 2 4 9 3 3" xfId="57193"/>
    <cellStyle name="Примечание 2 4 9 4" xfId="57194"/>
    <cellStyle name="Примечание 2 4 9 5" xfId="57195"/>
    <cellStyle name="Примечание 2 4 9 6" xfId="57196"/>
    <cellStyle name="Примечание 2 4 9 7" xfId="57197"/>
    <cellStyle name="Примечание 2 4 9 8" xfId="57198"/>
    <cellStyle name="Примечание 2 4 9 9" xfId="57199"/>
    <cellStyle name="Примечание 2 5" xfId="57200"/>
    <cellStyle name="Примечание 2 5 10" xfId="57201"/>
    <cellStyle name="Примечание 2 5 10 2" xfId="57202"/>
    <cellStyle name="Примечание 2 5 11" xfId="57203"/>
    <cellStyle name="Примечание 2 5 12" xfId="57204"/>
    <cellStyle name="Примечание 2 5 13" xfId="57205"/>
    <cellStyle name="Примечание 2 5 14" xfId="57206"/>
    <cellStyle name="Примечание 2 5 15" xfId="57207"/>
    <cellStyle name="Примечание 2 5 16" xfId="57208"/>
    <cellStyle name="Примечание 2 5 2" xfId="57209"/>
    <cellStyle name="Примечание 2 5 2 10" xfId="57210"/>
    <cellStyle name="Примечание 2 5 2 11" xfId="57211"/>
    <cellStyle name="Примечание 2 5 2 12" xfId="57212"/>
    <cellStyle name="Примечание 2 5 2 13" xfId="57213"/>
    <cellStyle name="Примечание 2 5 2 2" xfId="57214"/>
    <cellStyle name="Примечание 2 5 2 2 10" xfId="57215"/>
    <cellStyle name="Примечание 2 5 2 2 2" xfId="57216"/>
    <cellStyle name="Примечание 2 5 2 2 2 2" xfId="57217"/>
    <cellStyle name="Примечание 2 5 2 2 2 2 2" xfId="57218"/>
    <cellStyle name="Примечание 2 5 2 2 2 2 2 2" xfId="57219"/>
    <cellStyle name="Примечание 2 5 2 2 2 2 3" xfId="57220"/>
    <cellStyle name="Примечание 2 5 2 2 2 2 3 2" xfId="57221"/>
    <cellStyle name="Примечание 2 5 2 2 2 2 4" xfId="57222"/>
    <cellStyle name="Примечание 2 5 2 2 2 2 5" xfId="57223"/>
    <cellStyle name="Примечание 2 5 2 2 2 2 6" xfId="57224"/>
    <cellStyle name="Примечание 2 5 2 2 2 2 7" xfId="57225"/>
    <cellStyle name="Примечание 2 5 2 2 2 3" xfId="57226"/>
    <cellStyle name="Примечание 2 5 2 2 2 3 2" xfId="57227"/>
    <cellStyle name="Примечание 2 5 2 2 2 3 3" xfId="57228"/>
    <cellStyle name="Примечание 2 5 2 2 2 4" xfId="57229"/>
    <cellStyle name="Примечание 2 5 2 2 2 5" xfId="57230"/>
    <cellStyle name="Примечание 2 5 2 2 2 6" xfId="57231"/>
    <cellStyle name="Примечание 2 5 2 2 2 7" xfId="57232"/>
    <cellStyle name="Примечание 2 5 2 2 2 8" xfId="57233"/>
    <cellStyle name="Примечание 2 5 2 2 2 9" xfId="57234"/>
    <cellStyle name="Примечание 2 5 2 2 3" xfId="57235"/>
    <cellStyle name="Примечание 2 5 2 2 3 2" xfId="57236"/>
    <cellStyle name="Примечание 2 5 2 2 3 2 2" xfId="57237"/>
    <cellStyle name="Примечание 2 5 2 2 3 3" xfId="57238"/>
    <cellStyle name="Примечание 2 5 2 2 3 3 2" xfId="57239"/>
    <cellStyle name="Примечание 2 5 2 2 3 4" xfId="57240"/>
    <cellStyle name="Примечание 2 5 2 2 3 5" xfId="57241"/>
    <cellStyle name="Примечание 2 5 2 2 3 6" xfId="57242"/>
    <cellStyle name="Примечание 2 5 2 2 3 7" xfId="57243"/>
    <cellStyle name="Примечание 2 5 2 2 4" xfId="57244"/>
    <cellStyle name="Примечание 2 5 2 2 4 2" xfId="57245"/>
    <cellStyle name="Примечание 2 5 2 2 4 3" xfId="57246"/>
    <cellStyle name="Примечание 2 5 2 2 5" xfId="57247"/>
    <cellStyle name="Примечание 2 5 2 2 6" xfId="57248"/>
    <cellStyle name="Примечание 2 5 2 2 7" xfId="57249"/>
    <cellStyle name="Примечание 2 5 2 2 8" xfId="57250"/>
    <cellStyle name="Примечание 2 5 2 2 9" xfId="57251"/>
    <cellStyle name="Примечание 2 5 2 3" xfId="57252"/>
    <cellStyle name="Примечание 2 5 2 3 10" xfId="57253"/>
    <cellStyle name="Примечание 2 5 2 3 2" xfId="57254"/>
    <cellStyle name="Примечание 2 5 2 3 2 2" xfId="57255"/>
    <cellStyle name="Примечание 2 5 2 3 2 2 2" xfId="57256"/>
    <cellStyle name="Примечание 2 5 2 3 2 2 2 2" xfId="57257"/>
    <cellStyle name="Примечание 2 5 2 3 2 2 3" xfId="57258"/>
    <cellStyle name="Примечание 2 5 2 3 2 2 3 2" xfId="57259"/>
    <cellStyle name="Примечание 2 5 2 3 2 2 4" xfId="57260"/>
    <cellStyle name="Примечание 2 5 2 3 2 2 5" xfId="57261"/>
    <cellStyle name="Примечание 2 5 2 3 2 2 6" xfId="57262"/>
    <cellStyle name="Примечание 2 5 2 3 2 2 7" xfId="57263"/>
    <cellStyle name="Примечание 2 5 2 3 2 3" xfId="57264"/>
    <cellStyle name="Примечание 2 5 2 3 2 3 2" xfId="57265"/>
    <cellStyle name="Примечание 2 5 2 3 2 3 3" xfId="57266"/>
    <cellStyle name="Примечание 2 5 2 3 2 4" xfId="57267"/>
    <cellStyle name="Примечание 2 5 2 3 2 5" xfId="57268"/>
    <cellStyle name="Примечание 2 5 2 3 2 6" xfId="57269"/>
    <cellStyle name="Примечание 2 5 2 3 2 7" xfId="57270"/>
    <cellStyle name="Примечание 2 5 2 3 2 8" xfId="57271"/>
    <cellStyle name="Примечание 2 5 2 3 2 9" xfId="57272"/>
    <cellStyle name="Примечание 2 5 2 3 3" xfId="57273"/>
    <cellStyle name="Примечание 2 5 2 3 3 2" xfId="57274"/>
    <cellStyle name="Примечание 2 5 2 3 3 2 2" xfId="57275"/>
    <cellStyle name="Примечание 2 5 2 3 3 3" xfId="57276"/>
    <cellStyle name="Примечание 2 5 2 3 3 3 2" xfId="57277"/>
    <cellStyle name="Примечание 2 5 2 3 3 4" xfId="57278"/>
    <cellStyle name="Примечание 2 5 2 3 3 5" xfId="57279"/>
    <cellStyle name="Примечание 2 5 2 3 3 6" xfId="57280"/>
    <cellStyle name="Примечание 2 5 2 3 3 7" xfId="57281"/>
    <cellStyle name="Примечание 2 5 2 3 4" xfId="57282"/>
    <cellStyle name="Примечание 2 5 2 3 4 2" xfId="57283"/>
    <cellStyle name="Примечание 2 5 2 3 4 3" xfId="57284"/>
    <cellStyle name="Примечание 2 5 2 3 5" xfId="57285"/>
    <cellStyle name="Примечание 2 5 2 3 6" xfId="57286"/>
    <cellStyle name="Примечание 2 5 2 3 7" xfId="57287"/>
    <cellStyle name="Примечание 2 5 2 3 8" xfId="57288"/>
    <cellStyle name="Примечание 2 5 2 3 9" xfId="57289"/>
    <cellStyle name="Примечание 2 5 2 4" xfId="57290"/>
    <cellStyle name="Примечание 2 5 2 4 2" xfId="57291"/>
    <cellStyle name="Примечание 2 5 2 4 2 2" xfId="57292"/>
    <cellStyle name="Примечание 2 5 2 4 2 2 2" xfId="57293"/>
    <cellStyle name="Примечание 2 5 2 4 2 3" xfId="57294"/>
    <cellStyle name="Примечание 2 5 2 4 2 3 2" xfId="57295"/>
    <cellStyle name="Примечание 2 5 2 4 2 4" xfId="57296"/>
    <cellStyle name="Примечание 2 5 2 4 2 5" xfId="57297"/>
    <cellStyle name="Примечание 2 5 2 4 2 6" xfId="57298"/>
    <cellStyle name="Примечание 2 5 2 4 2 7" xfId="57299"/>
    <cellStyle name="Примечание 2 5 2 4 3" xfId="57300"/>
    <cellStyle name="Примечание 2 5 2 4 3 2" xfId="57301"/>
    <cellStyle name="Примечание 2 5 2 4 3 3" xfId="57302"/>
    <cellStyle name="Примечание 2 5 2 4 4" xfId="57303"/>
    <cellStyle name="Примечание 2 5 2 4 5" xfId="57304"/>
    <cellStyle name="Примечание 2 5 2 4 6" xfId="57305"/>
    <cellStyle name="Примечание 2 5 2 4 7" xfId="57306"/>
    <cellStyle name="Примечание 2 5 2 4 8" xfId="57307"/>
    <cellStyle name="Примечание 2 5 2 4 9" xfId="57308"/>
    <cellStyle name="Примечание 2 5 2 5" xfId="57309"/>
    <cellStyle name="Примечание 2 5 2 5 2" xfId="57310"/>
    <cellStyle name="Примечание 2 5 2 5 2 2" xfId="57311"/>
    <cellStyle name="Примечание 2 5 2 5 2 2 2" xfId="57312"/>
    <cellStyle name="Примечание 2 5 2 5 2 3" xfId="57313"/>
    <cellStyle name="Примечание 2 5 2 5 2 3 2" xfId="57314"/>
    <cellStyle name="Примечание 2 5 2 5 2 4" xfId="57315"/>
    <cellStyle name="Примечание 2 5 2 5 2 5" xfId="57316"/>
    <cellStyle name="Примечание 2 5 2 5 2 6" xfId="57317"/>
    <cellStyle name="Примечание 2 5 2 5 2 7" xfId="57318"/>
    <cellStyle name="Примечание 2 5 2 5 3" xfId="57319"/>
    <cellStyle name="Примечание 2 5 2 5 3 2" xfId="57320"/>
    <cellStyle name="Примечание 2 5 2 5 3 3" xfId="57321"/>
    <cellStyle name="Примечание 2 5 2 5 4" xfId="57322"/>
    <cellStyle name="Примечание 2 5 2 5 5" xfId="57323"/>
    <cellStyle name="Примечание 2 5 2 5 6" xfId="57324"/>
    <cellStyle name="Примечание 2 5 2 5 7" xfId="57325"/>
    <cellStyle name="Примечание 2 5 2 5 8" xfId="57326"/>
    <cellStyle name="Примечание 2 5 2 5 9" xfId="57327"/>
    <cellStyle name="Примечание 2 5 2 6" xfId="57328"/>
    <cellStyle name="Примечание 2 5 2 6 2" xfId="57329"/>
    <cellStyle name="Примечание 2 5 2 6 2 2" xfId="57330"/>
    <cellStyle name="Примечание 2 5 2 6 3" xfId="57331"/>
    <cellStyle name="Примечание 2 5 2 6 3 2" xfId="57332"/>
    <cellStyle name="Примечание 2 5 2 6 4" xfId="57333"/>
    <cellStyle name="Примечание 2 5 2 6 5" xfId="57334"/>
    <cellStyle name="Примечание 2 5 2 6 6" xfId="57335"/>
    <cellStyle name="Примечание 2 5 2 6 7" xfId="57336"/>
    <cellStyle name="Примечание 2 5 2 7" xfId="57337"/>
    <cellStyle name="Примечание 2 5 2 7 2" xfId="57338"/>
    <cellStyle name="Примечание 2 5 2 7 3" xfId="57339"/>
    <cellStyle name="Примечание 2 5 2 8" xfId="57340"/>
    <cellStyle name="Примечание 2 5 2 9" xfId="57341"/>
    <cellStyle name="Примечание 2 5 3" xfId="57342"/>
    <cellStyle name="Примечание 2 5 3 10" xfId="57343"/>
    <cellStyle name="Примечание 2 5 3 11" xfId="57344"/>
    <cellStyle name="Примечание 2 5 3 12" xfId="57345"/>
    <cellStyle name="Примечание 2 5 3 13" xfId="57346"/>
    <cellStyle name="Примечание 2 5 3 2" xfId="57347"/>
    <cellStyle name="Примечание 2 5 3 2 10" xfId="57348"/>
    <cellStyle name="Примечание 2 5 3 2 2" xfId="57349"/>
    <cellStyle name="Примечание 2 5 3 2 2 2" xfId="57350"/>
    <cellStyle name="Примечание 2 5 3 2 2 2 2" xfId="57351"/>
    <cellStyle name="Примечание 2 5 3 2 2 2 2 2" xfId="57352"/>
    <cellStyle name="Примечание 2 5 3 2 2 2 3" xfId="57353"/>
    <cellStyle name="Примечание 2 5 3 2 2 2 3 2" xfId="57354"/>
    <cellStyle name="Примечание 2 5 3 2 2 2 4" xfId="57355"/>
    <cellStyle name="Примечание 2 5 3 2 2 2 5" xfId="57356"/>
    <cellStyle name="Примечание 2 5 3 2 2 2 6" xfId="57357"/>
    <cellStyle name="Примечание 2 5 3 2 2 2 7" xfId="57358"/>
    <cellStyle name="Примечание 2 5 3 2 2 3" xfId="57359"/>
    <cellStyle name="Примечание 2 5 3 2 2 3 2" xfId="57360"/>
    <cellStyle name="Примечание 2 5 3 2 2 3 3" xfId="57361"/>
    <cellStyle name="Примечание 2 5 3 2 2 4" xfId="57362"/>
    <cellStyle name="Примечание 2 5 3 2 2 5" xfId="57363"/>
    <cellStyle name="Примечание 2 5 3 2 2 6" xfId="57364"/>
    <cellStyle name="Примечание 2 5 3 2 2 7" xfId="57365"/>
    <cellStyle name="Примечание 2 5 3 2 2 8" xfId="57366"/>
    <cellStyle name="Примечание 2 5 3 2 2 9" xfId="57367"/>
    <cellStyle name="Примечание 2 5 3 2 3" xfId="57368"/>
    <cellStyle name="Примечание 2 5 3 2 3 2" xfId="57369"/>
    <cellStyle name="Примечание 2 5 3 2 3 2 2" xfId="57370"/>
    <cellStyle name="Примечание 2 5 3 2 3 3" xfId="57371"/>
    <cellStyle name="Примечание 2 5 3 2 3 3 2" xfId="57372"/>
    <cellStyle name="Примечание 2 5 3 2 3 4" xfId="57373"/>
    <cellStyle name="Примечание 2 5 3 2 3 5" xfId="57374"/>
    <cellStyle name="Примечание 2 5 3 2 3 6" xfId="57375"/>
    <cellStyle name="Примечание 2 5 3 2 3 7" xfId="57376"/>
    <cellStyle name="Примечание 2 5 3 2 4" xfId="57377"/>
    <cellStyle name="Примечание 2 5 3 2 4 2" xfId="57378"/>
    <cellStyle name="Примечание 2 5 3 2 4 3" xfId="57379"/>
    <cellStyle name="Примечание 2 5 3 2 5" xfId="57380"/>
    <cellStyle name="Примечание 2 5 3 2 6" xfId="57381"/>
    <cellStyle name="Примечание 2 5 3 2 7" xfId="57382"/>
    <cellStyle name="Примечание 2 5 3 2 8" xfId="57383"/>
    <cellStyle name="Примечание 2 5 3 2 9" xfId="57384"/>
    <cellStyle name="Примечание 2 5 3 3" xfId="57385"/>
    <cellStyle name="Примечание 2 5 3 3 10" xfId="57386"/>
    <cellStyle name="Примечание 2 5 3 3 2" xfId="57387"/>
    <cellStyle name="Примечание 2 5 3 3 2 2" xfId="57388"/>
    <cellStyle name="Примечание 2 5 3 3 2 2 2" xfId="57389"/>
    <cellStyle name="Примечание 2 5 3 3 2 2 2 2" xfId="57390"/>
    <cellStyle name="Примечание 2 5 3 3 2 2 3" xfId="57391"/>
    <cellStyle name="Примечание 2 5 3 3 2 2 3 2" xfId="57392"/>
    <cellStyle name="Примечание 2 5 3 3 2 2 4" xfId="57393"/>
    <cellStyle name="Примечание 2 5 3 3 2 2 5" xfId="57394"/>
    <cellStyle name="Примечание 2 5 3 3 2 2 6" xfId="57395"/>
    <cellStyle name="Примечание 2 5 3 3 2 2 7" xfId="57396"/>
    <cellStyle name="Примечание 2 5 3 3 2 3" xfId="57397"/>
    <cellStyle name="Примечание 2 5 3 3 2 3 2" xfId="57398"/>
    <cellStyle name="Примечание 2 5 3 3 2 3 3" xfId="57399"/>
    <cellStyle name="Примечание 2 5 3 3 2 4" xfId="57400"/>
    <cellStyle name="Примечание 2 5 3 3 2 5" xfId="57401"/>
    <cellStyle name="Примечание 2 5 3 3 2 6" xfId="57402"/>
    <cellStyle name="Примечание 2 5 3 3 2 7" xfId="57403"/>
    <cellStyle name="Примечание 2 5 3 3 2 8" xfId="57404"/>
    <cellStyle name="Примечание 2 5 3 3 2 9" xfId="57405"/>
    <cellStyle name="Примечание 2 5 3 3 3" xfId="57406"/>
    <cellStyle name="Примечание 2 5 3 3 3 2" xfId="57407"/>
    <cellStyle name="Примечание 2 5 3 3 3 2 2" xfId="57408"/>
    <cellStyle name="Примечание 2 5 3 3 3 3" xfId="57409"/>
    <cellStyle name="Примечание 2 5 3 3 3 3 2" xfId="57410"/>
    <cellStyle name="Примечание 2 5 3 3 3 4" xfId="57411"/>
    <cellStyle name="Примечание 2 5 3 3 3 5" xfId="57412"/>
    <cellStyle name="Примечание 2 5 3 3 3 6" xfId="57413"/>
    <cellStyle name="Примечание 2 5 3 3 3 7" xfId="57414"/>
    <cellStyle name="Примечание 2 5 3 3 4" xfId="57415"/>
    <cellStyle name="Примечание 2 5 3 3 4 2" xfId="57416"/>
    <cellStyle name="Примечание 2 5 3 3 4 3" xfId="57417"/>
    <cellStyle name="Примечание 2 5 3 3 5" xfId="57418"/>
    <cellStyle name="Примечание 2 5 3 3 6" xfId="57419"/>
    <cellStyle name="Примечание 2 5 3 3 7" xfId="57420"/>
    <cellStyle name="Примечание 2 5 3 3 8" xfId="57421"/>
    <cellStyle name="Примечание 2 5 3 3 9" xfId="57422"/>
    <cellStyle name="Примечание 2 5 3 4" xfId="57423"/>
    <cellStyle name="Примечание 2 5 3 4 2" xfId="57424"/>
    <cellStyle name="Примечание 2 5 3 4 2 2" xfId="57425"/>
    <cellStyle name="Примечание 2 5 3 4 2 2 2" xfId="57426"/>
    <cellStyle name="Примечание 2 5 3 4 2 3" xfId="57427"/>
    <cellStyle name="Примечание 2 5 3 4 2 3 2" xfId="57428"/>
    <cellStyle name="Примечание 2 5 3 4 2 4" xfId="57429"/>
    <cellStyle name="Примечание 2 5 3 4 2 5" xfId="57430"/>
    <cellStyle name="Примечание 2 5 3 4 2 6" xfId="57431"/>
    <cellStyle name="Примечание 2 5 3 4 2 7" xfId="57432"/>
    <cellStyle name="Примечание 2 5 3 4 3" xfId="57433"/>
    <cellStyle name="Примечание 2 5 3 4 3 2" xfId="57434"/>
    <cellStyle name="Примечание 2 5 3 4 3 3" xfId="57435"/>
    <cellStyle name="Примечание 2 5 3 4 4" xfId="57436"/>
    <cellStyle name="Примечание 2 5 3 4 5" xfId="57437"/>
    <cellStyle name="Примечание 2 5 3 4 6" xfId="57438"/>
    <cellStyle name="Примечание 2 5 3 4 7" xfId="57439"/>
    <cellStyle name="Примечание 2 5 3 4 8" xfId="57440"/>
    <cellStyle name="Примечание 2 5 3 4 9" xfId="57441"/>
    <cellStyle name="Примечание 2 5 3 5" xfId="57442"/>
    <cellStyle name="Примечание 2 5 3 5 2" xfId="57443"/>
    <cellStyle name="Примечание 2 5 3 5 2 2" xfId="57444"/>
    <cellStyle name="Примечание 2 5 3 5 2 2 2" xfId="57445"/>
    <cellStyle name="Примечание 2 5 3 5 2 3" xfId="57446"/>
    <cellStyle name="Примечание 2 5 3 5 2 3 2" xfId="57447"/>
    <cellStyle name="Примечание 2 5 3 5 2 4" xfId="57448"/>
    <cellStyle name="Примечание 2 5 3 5 2 5" xfId="57449"/>
    <cellStyle name="Примечание 2 5 3 5 2 6" xfId="57450"/>
    <cellStyle name="Примечание 2 5 3 5 2 7" xfId="57451"/>
    <cellStyle name="Примечание 2 5 3 5 3" xfId="57452"/>
    <cellStyle name="Примечание 2 5 3 5 3 2" xfId="57453"/>
    <cellStyle name="Примечание 2 5 3 5 3 3" xfId="57454"/>
    <cellStyle name="Примечание 2 5 3 5 4" xfId="57455"/>
    <cellStyle name="Примечание 2 5 3 5 5" xfId="57456"/>
    <cellStyle name="Примечание 2 5 3 5 6" xfId="57457"/>
    <cellStyle name="Примечание 2 5 3 5 7" xfId="57458"/>
    <cellStyle name="Примечание 2 5 3 5 8" xfId="57459"/>
    <cellStyle name="Примечание 2 5 3 5 9" xfId="57460"/>
    <cellStyle name="Примечание 2 5 3 6" xfId="57461"/>
    <cellStyle name="Примечание 2 5 3 6 2" xfId="57462"/>
    <cellStyle name="Примечание 2 5 3 6 2 2" xfId="57463"/>
    <cellStyle name="Примечание 2 5 3 6 3" xfId="57464"/>
    <cellStyle name="Примечание 2 5 3 6 3 2" xfId="57465"/>
    <cellStyle name="Примечание 2 5 3 6 4" xfId="57466"/>
    <cellStyle name="Примечание 2 5 3 6 5" xfId="57467"/>
    <cellStyle name="Примечание 2 5 3 6 6" xfId="57468"/>
    <cellStyle name="Примечание 2 5 3 6 7" xfId="57469"/>
    <cellStyle name="Примечание 2 5 3 7" xfId="57470"/>
    <cellStyle name="Примечание 2 5 3 7 2" xfId="57471"/>
    <cellStyle name="Примечание 2 5 3 7 3" xfId="57472"/>
    <cellStyle name="Примечание 2 5 3 8" xfId="57473"/>
    <cellStyle name="Примечание 2 5 3 9" xfId="57474"/>
    <cellStyle name="Примечание 2 5 4" xfId="57475"/>
    <cellStyle name="Примечание 2 5 4 10" xfId="57476"/>
    <cellStyle name="Примечание 2 5 4 2" xfId="57477"/>
    <cellStyle name="Примечание 2 5 4 2 2" xfId="57478"/>
    <cellStyle name="Примечание 2 5 4 2 2 2" xfId="57479"/>
    <cellStyle name="Примечание 2 5 4 2 2 2 2" xfId="57480"/>
    <cellStyle name="Примечание 2 5 4 2 2 3" xfId="57481"/>
    <cellStyle name="Примечание 2 5 4 2 2 3 2" xfId="57482"/>
    <cellStyle name="Примечание 2 5 4 2 2 4" xfId="57483"/>
    <cellStyle name="Примечание 2 5 4 2 2 5" xfId="57484"/>
    <cellStyle name="Примечание 2 5 4 2 2 6" xfId="57485"/>
    <cellStyle name="Примечание 2 5 4 2 2 7" xfId="57486"/>
    <cellStyle name="Примечание 2 5 4 2 3" xfId="57487"/>
    <cellStyle name="Примечание 2 5 4 2 3 2" xfId="57488"/>
    <cellStyle name="Примечание 2 5 4 2 3 3" xfId="57489"/>
    <cellStyle name="Примечание 2 5 4 2 4" xfId="57490"/>
    <cellStyle name="Примечание 2 5 4 2 5" xfId="57491"/>
    <cellStyle name="Примечание 2 5 4 2 6" xfId="57492"/>
    <cellStyle name="Примечание 2 5 4 2 7" xfId="57493"/>
    <cellStyle name="Примечание 2 5 4 2 8" xfId="57494"/>
    <cellStyle name="Примечание 2 5 4 2 9" xfId="57495"/>
    <cellStyle name="Примечание 2 5 4 3" xfId="57496"/>
    <cellStyle name="Примечание 2 5 4 3 2" xfId="57497"/>
    <cellStyle name="Примечание 2 5 4 3 2 2" xfId="57498"/>
    <cellStyle name="Примечание 2 5 4 3 3" xfId="57499"/>
    <cellStyle name="Примечание 2 5 4 3 3 2" xfId="57500"/>
    <cellStyle name="Примечание 2 5 4 3 4" xfId="57501"/>
    <cellStyle name="Примечание 2 5 4 3 5" xfId="57502"/>
    <cellStyle name="Примечание 2 5 4 3 6" xfId="57503"/>
    <cellStyle name="Примечание 2 5 4 3 7" xfId="57504"/>
    <cellStyle name="Примечание 2 5 4 4" xfId="57505"/>
    <cellStyle name="Примечание 2 5 4 4 2" xfId="57506"/>
    <cellStyle name="Примечание 2 5 4 4 3" xfId="57507"/>
    <cellStyle name="Примечание 2 5 4 5" xfId="57508"/>
    <cellStyle name="Примечание 2 5 4 6" xfId="57509"/>
    <cellStyle name="Примечание 2 5 4 7" xfId="57510"/>
    <cellStyle name="Примечание 2 5 4 8" xfId="57511"/>
    <cellStyle name="Примечание 2 5 4 9" xfId="57512"/>
    <cellStyle name="Примечание 2 5 5" xfId="57513"/>
    <cellStyle name="Примечание 2 5 5 10" xfId="57514"/>
    <cellStyle name="Примечание 2 5 5 2" xfId="57515"/>
    <cellStyle name="Примечание 2 5 5 2 2" xfId="57516"/>
    <cellStyle name="Примечание 2 5 5 2 2 2" xfId="57517"/>
    <cellStyle name="Примечание 2 5 5 2 2 2 2" xfId="57518"/>
    <cellStyle name="Примечание 2 5 5 2 2 3" xfId="57519"/>
    <cellStyle name="Примечание 2 5 5 2 2 3 2" xfId="57520"/>
    <cellStyle name="Примечание 2 5 5 2 2 4" xfId="57521"/>
    <cellStyle name="Примечание 2 5 5 2 2 5" xfId="57522"/>
    <cellStyle name="Примечание 2 5 5 2 2 6" xfId="57523"/>
    <cellStyle name="Примечание 2 5 5 2 2 7" xfId="57524"/>
    <cellStyle name="Примечание 2 5 5 2 3" xfId="57525"/>
    <cellStyle name="Примечание 2 5 5 2 3 2" xfId="57526"/>
    <cellStyle name="Примечание 2 5 5 2 3 3" xfId="57527"/>
    <cellStyle name="Примечание 2 5 5 2 4" xfId="57528"/>
    <cellStyle name="Примечание 2 5 5 2 5" xfId="57529"/>
    <cellStyle name="Примечание 2 5 5 2 6" xfId="57530"/>
    <cellStyle name="Примечание 2 5 5 2 7" xfId="57531"/>
    <cellStyle name="Примечание 2 5 5 2 8" xfId="57532"/>
    <cellStyle name="Примечание 2 5 5 2 9" xfId="57533"/>
    <cellStyle name="Примечание 2 5 5 3" xfId="57534"/>
    <cellStyle name="Примечание 2 5 5 3 2" xfId="57535"/>
    <cellStyle name="Примечание 2 5 5 3 2 2" xfId="57536"/>
    <cellStyle name="Примечание 2 5 5 3 3" xfId="57537"/>
    <cellStyle name="Примечание 2 5 5 3 3 2" xfId="57538"/>
    <cellStyle name="Примечание 2 5 5 3 4" xfId="57539"/>
    <cellStyle name="Примечание 2 5 5 3 5" xfId="57540"/>
    <cellStyle name="Примечание 2 5 5 3 6" xfId="57541"/>
    <cellStyle name="Примечание 2 5 5 3 7" xfId="57542"/>
    <cellStyle name="Примечание 2 5 5 4" xfId="57543"/>
    <cellStyle name="Примечание 2 5 5 4 2" xfId="57544"/>
    <cellStyle name="Примечание 2 5 5 4 3" xfId="57545"/>
    <cellStyle name="Примечание 2 5 5 5" xfId="57546"/>
    <cellStyle name="Примечание 2 5 5 6" xfId="57547"/>
    <cellStyle name="Примечание 2 5 5 7" xfId="57548"/>
    <cellStyle name="Примечание 2 5 5 8" xfId="57549"/>
    <cellStyle name="Примечание 2 5 5 9" xfId="57550"/>
    <cellStyle name="Примечание 2 5 6" xfId="57551"/>
    <cellStyle name="Примечание 2 5 6 2" xfId="57552"/>
    <cellStyle name="Примечание 2 5 6 2 2" xfId="57553"/>
    <cellStyle name="Примечание 2 5 6 2 2 2" xfId="57554"/>
    <cellStyle name="Примечание 2 5 6 2 3" xfId="57555"/>
    <cellStyle name="Примечание 2 5 6 2 3 2" xfId="57556"/>
    <cellStyle name="Примечание 2 5 6 2 4" xfId="57557"/>
    <cellStyle name="Примечание 2 5 6 2 5" xfId="57558"/>
    <cellStyle name="Примечание 2 5 6 2 6" xfId="57559"/>
    <cellStyle name="Примечание 2 5 6 2 7" xfId="57560"/>
    <cellStyle name="Примечание 2 5 6 3" xfId="57561"/>
    <cellStyle name="Примечание 2 5 6 3 2" xfId="57562"/>
    <cellStyle name="Примечание 2 5 6 3 3" xfId="57563"/>
    <cellStyle name="Примечание 2 5 6 4" xfId="57564"/>
    <cellStyle name="Примечание 2 5 6 5" xfId="57565"/>
    <cellStyle name="Примечание 2 5 6 6" xfId="57566"/>
    <cellStyle name="Примечание 2 5 6 7" xfId="57567"/>
    <cellStyle name="Примечание 2 5 6 8" xfId="57568"/>
    <cellStyle name="Примечание 2 5 6 9" xfId="57569"/>
    <cellStyle name="Примечание 2 5 7" xfId="57570"/>
    <cellStyle name="Примечание 2 5 7 2" xfId="57571"/>
    <cellStyle name="Примечание 2 5 7 2 2" xfId="57572"/>
    <cellStyle name="Примечание 2 5 7 2 2 2" xfId="57573"/>
    <cellStyle name="Примечание 2 5 7 2 3" xfId="57574"/>
    <cellStyle name="Примечание 2 5 7 2 3 2" xfId="57575"/>
    <cellStyle name="Примечание 2 5 7 2 4" xfId="57576"/>
    <cellStyle name="Примечание 2 5 7 2 5" xfId="57577"/>
    <cellStyle name="Примечание 2 5 7 2 6" xfId="57578"/>
    <cellStyle name="Примечание 2 5 7 2 7" xfId="57579"/>
    <cellStyle name="Примечание 2 5 7 3" xfId="57580"/>
    <cellStyle name="Примечание 2 5 7 3 2" xfId="57581"/>
    <cellStyle name="Примечание 2 5 7 3 3" xfId="57582"/>
    <cellStyle name="Примечание 2 5 7 4" xfId="57583"/>
    <cellStyle name="Примечание 2 5 7 5" xfId="57584"/>
    <cellStyle name="Примечание 2 5 7 6" xfId="57585"/>
    <cellStyle name="Примечание 2 5 7 7" xfId="57586"/>
    <cellStyle name="Примечание 2 5 7 8" xfId="57587"/>
    <cellStyle name="Примечание 2 5 7 9" xfId="57588"/>
    <cellStyle name="Примечание 2 5 8" xfId="57589"/>
    <cellStyle name="Примечание 2 5 8 2" xfId="57590"/>
    <cellStyle name="Примечание 2 5 8 2 2" xfId="57591"/>
    <cellStyle name="Примечание 2 5 8 2 3" xfId="57592"/>
    <cellStyle name="Примечание 2 5 8 3" xfId="57593"/>
    <cellStyle name="Примечание 2 5 8 4" xfId="57594"/>
    <cellStyle name="Примечание 2 5 8 5" xfId="57595"/>
    <cellStyle name="Примечание 2 5 8 6" xfId="57596"/>
    <cellStyle name="Примечание 2 5 8 7" xfId="57597"/>
    <cellStyle name="Примечание 2 5 9" xfId="57598"/>
    <cellStyle name="Примечание 2 5 9 2" xfId="57599"/>
    <cellStyle name="Примечание 2 5 9 3" xfId="57600"/>
    <cellStyle name="Примечание 2 5 9 4" xfId="57601"/>
    <cellStyle name="Примечание 2 6" xfId="57602"/>
    <cellStyle name="Примечание 2 6 10" xfId="57603"/>
    <cellStyle name="Примечание 2 6 11" xfId="57604"/>
    <cellStyle name="Примечание 2 6 12" xfId="57605"/>
    <cellStyle name="Примечание 2 6 13" xfId="57606"/>
    <cellStyle name="Примечание 2 6 14" xfId="57607"/>
    <cellStyle name="Примечание 2 6 15" xfId="57608"/>
    <cellStyle name="Примечание 2 6 2" xfId="57609"/>
    <cellStyle name="Примечание 2 6 2 10" xfId="57610"/>
    <cellStyle name="Примечание 2 6 2 2" xfId="57611"/>
    <cellStyle name="Примечание 2 6 2 2 2" xfId="57612"/>
    <cellStyle name="Примечание 2 6 2 2 2 2" xfId="57613"/>
    <cellStyle name="Примечание 2 6 2 2 2 2 2" xfId="57614"/>
    <cellStyle name="Примечание 2 6 2 2 2 3" xfId="57615"/>
    <cellStyle name="Примечание 2 6 2 2 2 3 2" xfId="57616"/>
    <cellStyle name="Примечание 2 6 2 2 2 4" xfId="57617"/>
    <cellStyle name="Примечание 2 6 2 2 2 5" xfId="57618"/>
    <cellStyle name="Примечание 2 6 2 2 2 6" xfId="57619"/>
    <cellStyle name="Примечание 2 6 2 2 2 7" xfId="57620"/>
    <cellStyle name="Примечание 2 6 2 2 3" xfId="57621"/>
    <cellStyle name="Примечание 2 6 2 2 3 2" xfId="57622"/>
    <cellStyle name="Примечание 2 6 2 2 3 3" xfId="57623"/>
    <cellStyle name="Примечание 2 6 2 2 4" xfId="57624"/>
    <cellStyle name="Примечание 2 6 2 2 5" xfId="57625"/>
    <cellStyle name="Примечание 2 6 2 2 6" xfId="57626"/>
    <cellStyle name="Примечание 2 6 2 2 7" xfId="57627"/>
    <cellStyle name="Примечание 2 6 2 2 8" xfId="57628"/>
    <cellStyle name="Примечание 2 6 2 2 9" xfId="57629"/>
    <cellStyle name="Примечание 2 6 2 3" xfId="57630"/>
    <cellStyle name="Примечание 2 6 2 3 2" xfId="57631"/>
    <cellStyle name="Примечание 2 6 2 3 2 2" xfId="57632"/>
    <cellStyle name="Примечание 2 6 2 3 3" xfId="57633"/>
    <cellStyle name="Примечание 2 6 2 3 3 2" xfId="57634"/>
    <cellStyle name="Примечание 2 6 2 3 4" xfId="57635"/>
    <cellStyle name="Примечание 2 6 2 3 5" xfId="57636"/>
    <cellStyle name="Примечание 2 6 2 3 6" xfId="57637"/>
    <cellStyle name="Примечание 2 6 2 3 7" xfId="57638"/>
    <cellStyle name="Примечание 2 6 2 4" xfId="57639"/>
    <cellStyle name="Примечание 2 6 2 4 2" xfId="57640"/>
    <cellStyle name="Примечание 2 6 2 4 3" xfId="57641"/>
    <cellStyle name="Примечание 2 6 2 5" xfId="57642"/>
    <cellStyle name="Примечание 2 6 2 6" xfId="57643"/>
    <cellStyle name="Примечание 2 6 2 7" xfId="57644"/>
    <cellStyle name="Примечание 2 6 2 8" xfId="57645"/>
    <cellStyle name="Примечание 2 6 2 9" xfId="57646"/>
    <cellStyle name="Примечание 2 6 3" xfId="57647"/>
    <cellStyle name="Примечание 2 6 3 10" xfId="57648"/>
    <cellStyle name="Примечание 2 6 3 2" xfId="57649"/>
    <cellStyle name="Примечание 2 6 3 2 2" xfId="57650"/>
    <cellStyle name="Примечание 2 6 3 2 2 2" xfId="57651"/>
    <cellStyle name="Примечание 2 6 3 2 2 2 2" xfId="57652"/>
    <cellStyle name="Примечание 2 6 3 2 2 3" xfId="57653"/>
    <cellStyle name="Примечание 2 6 3 2 2 3 2" xfId="57654"/>
    <cellStyle name="Примечание 2 6 3 2 2 4" xfId="57655"/>
    <cellStyle name="Примечание 2 6 3 2 2 5" xfId="57656"/>
    <cellStyle name="Примечание 2 6 3 2 2 6" xfId="57657"/>
    <cellStyle name="Примечание 2 6 3 2 2 7" xfId="57658"/>
    <cellStyle name="Примечание 2 6 3 2 3" xfId="57659"/>
    <cellStyle name="Примечание 2 6 3 2 3 2" xfId="57660"/>
    <cellStyle name="Примечание 2 6 3 2 3 3" xfId="57661"/>
    <cellStyle name="Примечание 2 6 3 2 4" xfId="57662"/>
    <cellStyle name="Примечание 2 6 3 2 5" xfId="57663"/>
    <cellStyle name="Примечание 2 6 3 2 6" xfId="57664"/>
    <cellStyle name="Примечание 2 6 3 2 7" xfId="57665"/>
    <cellStyle name="Примечание 2 6 3 2 8" xfId="57666"/>
    <cellStyle name="Примечание 2 6 3 2 9" xfId="57667"/>
    <cellStyle name="Примечание 2 6 3 3" xfId="57668"/>
    <cellStyle name="Примечание 2 6 3 3 2" xfId="57669"/>
    <cellStyle name="Примечание 2 6 3 3 2 2" xfId="57670"/>
    <cellStyle name="Примечание 2 6 3 3 3" xfId="57671"/>
    <cellStyle name="Примечание 2 6 3 3 3 2" xfId="57672"/>
    <cellStyle name="Примечание 2 6 3 3 4" xfId="57673"/>
    <cellStyle name="Примечание 2 6 3 3 5" xfId="57674"/>
    <cellStyle name="Примечание 2 6 3 3 6" xfId="57675"/>
    <cellStyle name="Примечание 2 6 3 3 7" xfId="57676"/>
    <cellStyle name="Примечание 2 6 3 4" xfId="57677"/>
    <cellStyle name="Примечание 2 6 3 4 2" xfId="57678"/>
    <cellStyle name="Примечание 2 6 3 4 3" xfId="57679"/>
    <cellStyle name="Примечание 2 6 3 5" xfId="57680"/>
    <cellStyle name="Примечание 2 6 3 6" xfId="57681"/>
    <cellStyle name="Примечание 2 6 3 7" xfId="57682"/>
    <cellStyle name="Примечание 2 6 3 8" xfId="57683"/>
    <cellStyle name="Примечание 2 6 3 9" xfId="57684"/>
    <cellStyle name="Примечание 2 6 4" xfId="57685"/>
    <cellStyle name="Примечание 2 6 4 10" xfId="57686"/>
    <cellStyle name="Примечание 2 6 4 2" xfId="57687"/>
    <cellStyle name="Примечание 2 6 4 2 2" xfId="57688"/>
    <cellStyle name="Примечание 2 6 4 2 2 2" xfId="57689"/>
    <cellStyle name="Примечание 2 6 4 2 2 2 2" xfId="57690"/>
    <cellStyle name="Примечание 2 6 4 2 2 3" xfId="57691"/>
    <cellStyle name="Примечание 2 6 4 2 2 3 2" xfId="57692"/>
    <cellStyle name="Примечание 2 6 4 2 2 4" xfId="57693"/>
    <cellStyle name="Примечание 2 6 4 2 2 5" xfId="57694"/>
    <cellStyle name="Примечание 2 6 4 2 2 6" xfId="57695"/>
    <cellStyle name="Примечание 2 6 4 2 2 7" xfId="57696"/>
    <cellStyle name="Примечание 2 6 4 2 3" xfId="57697"/>
    <cellStyle name="Примечание 2 6 4 2 3 2" xfId="57698"/>
    <cellStyle name="Примечание 2 6 4 2 3 3" xfId="57699"/>
    <cellStyle name="Примечание 2 6 4 2 4" xfId="57700"/>
    <cellStyle name="Примечание 2 6 4 2 5" xfId="57701"/>
    <cellStyle name="Примечание 2 6 4 2 6" xfId="57702"/>
    <cellStyle name="Примечание 2 6 4 2 7" xfId="57703"/>
    <cellStyle name="Примечание 2 6 4 2 8" xfId="57704"/>
    <cellStyle name="Примечание 2 6 4 2 9" xfId="57705"/>
    <cellStyle name="Примечание 2 6 4 3" xfId="57706"/>
    <cellStyle name="Примечание 2 6 4 3 2" xfId="57707"/>
    <cellStyle name="Примечание 2 6 4 3 2 2" xfId="57708"/>
    <cellStyle name="Примечание 2 6 4 3 3" xfId="57709"/>
    <cellStyle name="Примечание 2 6 4 3 3 2" xfId="57710"/>
    <cellStyle name="Примечание 2 6 4 3 4" xfId="57711"/>
    <cellStyle name="Примечание 2 6 4 3 5" xfId="57712"/>
    <cellStyle name="Примечание 2 6 4 3 6" xfId="57713"/>
    <cellStyle name="Примечание 2 6 4 3 7" xfId="57714"/>
    <cellStyle name="Примечание 2 6 4 4" xfId="57715"/>
    <cellStyle name="Примечание 2 6 4 4 2" xfId="57716"/>
    <cellStyle name="Примечание 2 6 4 4 3" xfId="57717"/>
    <cellStyle name="Примечание 2 6 4 5" xfId="57718"/>
    <cellStyle name="Примечание 2 6 4 6" xfId="57719"/>
    <cellStyle name="Примечание 2 6 4 7" xfId="57720"/>
    <cellStyle name="Примечание 2 6 4 8" xfId="57721"/>
    <cellStyle name="Примечание 2 6 4 9" xfId="57722"/>
    <cellStyle name="Примечание 2 6 5" xfId="57723"/>
    <cellStyle name="Примечание 2 6 5 2" xfId="57724"/>
    <cellStyle name="Примечание 2 6 5 2 2" xfId="57725"/>
    <cellStyle name="Примечание 2 6 5 2 2 2" xfId="57726"/>
    <cellStyle name="Примечание 2 6 5 2 3" xfId="57727"/>
    <cellStyle name="Примечание 2 6 5 2 3 2" xfId="57728"/>
    <cellStyle name="Примечание 2 6 5 2 4" xfId="57729"/>
    <cellStyle name="Примечание 2 6 5 2 5" xfId="57730"/>
    <cellStyle name="Примечание 2 6 5 2 6" xfId="57731"/>
    <cellStyle name="Примечание 2 6 5 2 7" xfId="57732"/>
    <cellStyle name="Примечание 2 6 5 3" xfId="57733"/>
    <cellStyle name="Примечание 2 6 5 3 2" xfId="57734"/>
    <cellStyle name="Примечание 2 6 5 3 3" xfId="57735"/>
    <cellStyle name="Примечание 2 6 5 4" xfId="57736"/>
    <cellStyle name="Примечание 2 6 5 5" xfId="57737"/>
    <cellStyle name="Примечание 2 6 5 6" xfId="57738"/>
    <cellStyle name="Примечание 2 6 5 7" xfId="57739"/>
    <cellStyle name="Примечание 2 6 5 8" xfId="57740"/>
    <cellStyle name="Примечание 2 6 5 9" xfId="57741"/>
    <cellStyle name="Примечание 2 6 6" xfId="57742"/>
    <cellStyle name="Примечание 2 6 6 2" xfId="57743"/>
    <cellStyle name="Примечание 2 6 6 2 2" xfId="57744"/>
    <cellStyle name="Примечание 2 6 6 2 2 2" xfId="57745"/>
    <cellStyle name="Примечание 2 6 6 2 3" xfId="57746"/>
    <cellStyle name="Примечание 2 6 6 2 3 2" xfId="57747"/>
    <cellStyle name="Примечание 2 6 6 2 4" xfId="57748"/>
    <cellStyle name="Примечание 2 6 6 2 5" xfId="57749"/>
    <cellStyle name="Примечание 2 6 6 2 6" xfId="57750"/>
    <cellStyle name="Примечание 2 6 6 2 7" xfId="57751"/>
    <cellStyle name="Примечание 2 6 6 3" xfId="57752"/>
    <cellStyle name="Примечание 2 6 6 3 2" xfId="57753"/>
    <cellStyle name="Примечание 2 6 6 3 3" xfId="57754"/>
    <cellStyle name="Примечание 2 6 6 4" xfId="57755"/>
    <cellStyle name="Примечание 2 6 6 5" xfId="57756"/>
    <cellStyle name="Примечание 2 6 6 6" xfId="57757"/>
    <cellStyle name="Примечание 2 6 6 7" xfId="57758"/>
    <cellStyle name="Примечание 2 6 6 8" xfId="57759"/>
    <cellStyle name="Примечание 2 6 6 9" xfId="57760"/>
    <cellStyle name="Примечание 2 6 7" xfId="57761"/>
    <cellStyle name="Примечание 2 6 7 2" xfId="57762"/>
    <cellStyle name="Примечание 2 6 7 2 2" xfId="57763"/>
    <cellStyle name="Примечание 2 6 7 2 3" xfId="57764"/>
    <cellStyle name="Примечание 2 6 7 3" xfId="57765"/>
    <cellStyle name="Примечание 2 6 7 4" xfId="57766"/>
    <cellStyle name="Примечание 2 6 7 5" xfId="57767"/>
    <cellStyle name="Примечание 2 6 7 6" xfId="57768"/>
    <cellStyle name="Примечание 2 6 7 7" xfId="57769"/>
    <cellStyle name="Примечание 2 6 8" xfId="57770"/>
    <cellStyle name="Примечание 2 6 8 2" xfId="57771"/>
    <cellStyle name="Примечание 2 6 8 3" xfId="57772"/>
    <cellStyle name="Примечание 2 6 8 4" xfId="57773"/>
    <cellStyle name="Примечание 2 6 9" xfId="57774"/>
    <cellStyle name="Примечание 2 6 9 2" xfId="57775"/>
    <cellStyle name="Примечание 2 7" xfId="57776"/>
    <cellStyle name="Примечание 2 7 10" xfId="57777"/>
    <cellStyle name="Примечание 2 7 2" xfId="57778"/>
    <cellStyle name="Примечание 2 7 2 2" xfId="57779"/>
    <cellStyle name="Примечание 2 7 2 2 2" xfId="57780"/>
    <cellStyle name="Примечание 2 7 2 2 2 2" xfId="57781"/>
    <cellStyle name="Примечание 2 7 2 2 3" xfId="57782"/>
    <cellStyle name="Примечание 2 7 2 2 3 2" xfId="57783"/>
    <cellStyle name="Примечание 2 7 2 2 4" xfId="57784"/>
    <cellStyle name="Примечание 2 7 2 2 5" xfId="57785"/>
    <cellStyle name="Примечание 2 7 2 2 6" xfId="57786"/>
    <cellStyle name="Примечание 2 7 2 2 7" xfId="57787"/>
    <cellStyle name="Примечание 2 7 2 3" xfId="57788"/>
    <cellStyle name="Примечание 2 7 2 3 2" xfId="57789"/>
    <cellStyle name="Примечание 2 7 2 3 3" xfId="57790"/>
    <cellStyle name="Примечание 2 7 2 4" xfId="57791"/>
    <cellStyle name="Примечание 2 7 2 5" xfId="57792"/>
    <cellStyle name="Примечание 2 7 2 6" xfId="57793"/>
    <cellStyle name="Примечание 2 7 2 7" xfId="57794"/>
    <cellStyle name="Примечание 2 7 2 8" xfId="57795"/>
    <cellStyle name="Примечание 2 7 2 9" xfId="57796"/>
    <cellStyle name="Примечание 2 7 3" xfId="57797"/>
    <cellStyle name="Примечание 2 7 3 2" xfId="57798"/>
    <cellStyle name="Примечание 2 7 3 2 2" xfId="57799"/>
    <cellStyle name="Примечание 2 7 3 2 3" xfId="57800"/>
    <cellStyle name="Примечание 2 7 3 3" xfId="57801"/>
    <cellStyle name="Примечание 2 7 3 3 2" xfId="57802"/>
    <cellStyle name="Примечание 2 7 3 4" xfId="57803"/>
    <cellStyle name="Примечание 2 7 3 5" xfId="57804"/>
    <cellStyle name="Примечание 2 7 3 6" xfId="57805"/>
    <cellStyle name="Примечание 2 7 3 7" xfId="57806"/>
    <cellStyle name="Примечание 2 7 4" xfId="57807"/>
    <cellStyle name="Примечание 2 7 4 2" xfId="57808"/>
    <cellStyle name="Примечание 2 7 4 3" xfId="57809"/>
    <cellStyle name="Примечание 2 7 5" xfId="57810"/>
    <cellStyle name="Примечание 2 7 6" xfId="57811"/>
    <cellStyle name="Примечание 2 7 7" xfId="57812"/>
    <cellStyle name="Примечание 2 7 8" xfId="57813"/>
    <cellStyle name="Примечание 2 7 9" xfId="57814"/>
    <cellStyle name="Примечание 2 8" xfId="57815"/>
    <cellStyle name="Примечание 2 8 10" xfId="57816"/>
    <cellStyle name="Примечание 2 8 2" xfId="57817"/>
    <cellStyle name="Примечание 2 8 2 2" xfId="57818"/>
    <cellStyle name="Примечание 2 8 2 2 2" xfId="57819"/>
    <cellStyle name="Примечание 2 8 2 2 2 2" xfId="57820"/>
    <cellStyle name="Примечание 2 8 2 2 3" xfId="57821"/>
    <cellStyle name="Примечание 2 8 2 2 3 2" xfId="57822"/>
    <cellStyle name="Примечание 2 8 2 2 4" xfId="57823"/>
    <cellStyle name="Примечание 2 8 2 2 5" xfId="57824"/>
    <cellStyle name="Примечание 2 8 2 2 6" xfId="57825"/>
    <cellStyle name="Примечание 2 8 2 2 7" xfId="57826"/>
    <cellStyle name="Примечание 2 8 2 3" xfId="57827"/>
    <cellStyle name="Примечание 2 8 2 3 2" xfId="57828"/>
    <cellStyle name="Примечание 2 8 2 3 3" xfId="57829"/>
    <cellStyle name="Примечание 2 8 2 4" xfId="57830"/>
    <cellStyle name="Примечание 2 8 2 5" xfId="57831"/>
    <cellStyle name="Примечание 2 8 2 6" xfId="57832"/>
    <cellStyle name="Примечание 2 8 2 7" xfId="57833"/>
    <cellStyle name="Примечание 2 8 2 8" xfId="57834"/>
    <cellStyle name="Примечание 2 8 2 9" xfId="57835"/>
    <cellStyle name="Примечание 2 8 3" xfId="57836"/>
    <cellStyle name="Примечание 2 8 3 2" xfId="57837"/>
    <cellStyle name="Примечание 2 8 3 2 2" xfId="57838"/>
    <cellStyle name="Примечание 2 8 3 3" xfId="57839"/>
    <cellStyle name="Примечание 2 8 3 3 2" xfId="57840"/>
    <cellStyle name="Примечание 2 8 3 4" xfId="57841"/>
    <cellStyle name="Примечание 2 8 3 5" xfId="57842"/>
    <cellStyle name="Примечание 2 8 3 6" xfId="57843"/>
    <cellStyle name="Примечание 2 8 3 7" xfId="57844"/>
    <cellStyle name="Примечание 2 8 4" xfId="57845"/>
    <cellStyle name="Примечание 2 8 4 2" xfId="57846"/>
    <cellStyle name="Примечание 2 8 4 3" xfId="57847"/>
    <cellStyle name="Примечание 2 8 5" xfId="57848"/>
    <cellStyle name="Примечание 2 8 6" xfId="57849"/>
    <cellStyle name="Примечание 2 8 7" xfId="57850"/>
    <cellStyle name="Примечание 2 8 8" xfId="57851"/>
    <cellStyle name="Примечание 2 8 9" xfId="57852"/>
    <cellStyle name="Примечание 2 9" xfId="57853"/>
    <cellStyle name="Примечание 2 9 10" xfId="57854"/>
    <cellStyle name="Примечание 2 9 2" xfId="57855"/>
    <cellStyle name="Примечание 2 9 2 2" xfId="57856"/>
    <cellStyle name="Примечание 2 9 2 2 2" xfId="57857"/>
    <cellStyle name="Примечание 2 9 2 2 2 2" xfId="57858"/>
    <cellStyle name="Примечание 2 9 2 2 3" xfId="57859"/>
    <cellStyle name="Примечание 2 9 2 2 3 2" xfId="57860"/>
    <cellStyle name="Примечание 2 9 2 2 4" xfId="57861"/>
    <cellStyle name="Примечание 2 9 2 2 5" xfId="57862"/>
    <cellStyle name="Примечание 2 9 2 2 6" xfId="57863"/>
    <cellStyle name="Примечание 2 9 2 2 7" xfId="57864"/>
    <cellStyle name="Примечание 2 9 2 3" xfId="57865"/>
    <cellStyle name="Примечание 2 9 2 3 2" xfId="57866"/>
    <cellStyle name="Примечание 2 9 2 3 3" xfId="57867"/>
    <cellStyle name="Примечание 2 9 2 4" xfId="57868"/>
    <cellStyle name="Примечание 2 9 2 5" xfId="57869"/>
    <cellStyle name="Примечание 2 9 2 6" xfId="57870"/>
    <cellStyle name="Примечание 2 9 2 7" xfId="57871"/>
    <cellStyle name="Примечание 2 9 2 8" xfId="57872"/>
    <cellStyle name="Примечание 2 9 2 9" xfId="57873"/>
    <cellStyle name="Примечание 2 9 3" xfId="57874"/>
    <cellStyle name="Примечание 2 9 3 2" xfId="57875"/>
    <cellStyle name="Примечание 2 9 3 2 2" xfId="57876"/>
    <cellStyle name="Примечание 2 9 3 3" xfId="57877"/>
    <cellStyle name="Примечание 2 9 3 3 2" xfId="57878"/>
    <cellStyle name="Примечание 2 9 3 4" xfId="57879"/>
    <cellStyle name="Примечание 2 9 3 5" xfId="57880"/>
    <cellStyle name="Примечание 2 9 3 6" xfId="57881"/>
    <cellStyle name="Примечание 2 9 3 7" xfId="57882"/>
    <cellStyle name="Примечание 2 9 4" xfId="57883"/>
    <cellStyle name="Примечание 2 9 4 2" xfId="57884"/>
    <cellStyle name="Примечание 2 9 4 3" xfId="57885"/>
    <cellStyle name="Примечание 2 9 5" xfId="57886"/>
    <cellStyle name="Примечание 2 9 6" xfId="57887"/>
    <cellStyle name="Примечание 2 9 7" xfId="57888"/>
    <cellStyle name="Примечание 2 9 8" xfId="57889"/>
    <cellStyle name="Примечание 2 9 9" xfId="57890"/>
    <cellStyle name="Примечание 3" xfId="57891"/>
    <cellStyle name="Примечание 3 10" xfId="57892"/>
    <cellStyle name="Примечание 3 2" xfId="57893"/>
    <cellStyle name="Примечание 3 2 10" xfId="57894"/>
    <cellStyle name="Примечание 3 2 11" xfId="57895"/>
    <cellStyle name="Примечание 3 2 12" xfId="57896"/>
    <cellStyle name="Примечание 3 2 13" xfId="57897"/>
    <cellStyle name="Примечание 3 2 14" xfId="57898"/>
    <cellStyle name="Примечание 3 2 2" xfId="57899"/>
    <cellStyle name="Примечание 3 2 2 10" xfId="57900"/>
    <cellStyle name="Примечание 3 2 2 11" xfId="57901"/>
    <cellStyle name="Примечание 3 2 2 12" xfId="57902"/>
    <cellStyle name="Примечание 3 2 2 2" xfId="57903"/>
    <cellStyle name="Примечание 3 2 2 2 10" xfId="57904"/>
    <cellStyle name="Примечание 3 2 2 2 11" xfId="57905"/>
    <cellStyle name="Примечание 3 2 2 2 2" xfId="57906"/>
    <cellStyle name="Примечание 3 2 2 2 2 2" xfId="57907"/>
    <cellStyle name="Примечание 3 2 2 2 2 2 2" xfId="57908"/>
    <cellStyle name="Примечание 3 2 2 2 2 2 3" xfId="57909"/>
    <cellStyle name="Примечание 3 2 2 2 2 3" xfId="57910"/>
    <cellStyle name="Примечание 3 2 2 2 2 3 2" xfId="57911"/>
    <cellStyle name="Примечание 3 2 2 2 2 4" xfId="57912"/>
    <cellStyle name="Примечание 3 2 2 2 2 5" xfId="57913"/>
    <cellStyle name="Примечание 3 2 2 2 2 6" xfId="57914"/>
    <cellStyle name="Примечание 3 2 2 2 2 7" xfId="57915"/>
    <cellStyle name="Примечание 3 2 2 2 2 8" xfId="57916"/>
    <cellStyle name="Примечание 3 2 2 2 3" xfId="57917"/>
    <cellStyle name="Примечание 3 2 2 2 3 2" xfId="57918"/>
    <cellStyle name="Примечание 3 2 2 2 3 2 2" xfId="57919"/>
    <cellStyle name="Примечание 3 2 2 2 3 2 3" xfId="57920"/>
    <cellStyle name="Примечание 3 2 2 2 3 3" xfId="57921"/>
    <cellStyle name="Примечание 3 2 2 2 3 4" xfId="57922"/>
    <cellStyle name="Примечание 3 2 2 2 3 5" xfId="57923"/>
    <cellStyle name="Примечание 3 2 2 2 3 6" xfId="57924"/>
    <cellStyle name="Примечание 3 2 2 2 3 7" xfId="57925"/>
    <cellStyle name="Примечание 3 2 2 2 4" xfId="57926"/>
    <cellStyle name="Примечание 3 2 2 2 4 2" xfId="57927"/>
    <cellStyle name="Примечание 3 2 2 2 4 3" xfId="57928"/>
    <cellStyle name="Примечание 3 2 2 2 4 4" xfId="57929"/>
    <cellStyle name="Примечание 3 2 2 2 5" xfId="57930"/>
    <cellStyle name="Примечание 3 2 2 2 5 2" xfId="57931"/>
    <cellStyle name="Примечание 3 2 2 2 6" xfId="57932"/>
    <cellStyle name="Примечание 3 2 2 2 7" xfId="57933"/>
    <cellStyle name="Примечание 3 2 2 2 8" xfId="57934"/>
    <cellStyle name="Примечание 3 2 2 2 9" xfId="57935"/>
    <cellStyle name="Примечание 3 2 2 3" xfId="57936"/>
    <cellStyle name="Примечание 3 2 2 3 2" xfId="57937"/>
    <cellStyle name="Примечание 3 2 2 3 2 2" xfId="57938"/>
    <cellStyle name="Примечание 3 2 2 3 2 3" xfId="57939"/>
    <cellStyle name="Примечание 3 2 2 3 3" xfId="57940"/>
    <cellStyle name="Примечание 3 2 2 3 3 2" xfId="57941"/>
    <cellStyle name="Примечание 3 2 2 3 4" xfId="57942"/>
    <cellStyle name="Примечание 3 2 2 3 5" xfId="57943"/>
    <cellStyle name="Примечание 3 2 2 3 6" xfId="57944"/>
    <cellStyle name="Примечание 3 2 2 3 7" xfId="57945"/>
    <cellStyle name="Примечание 3 2 2 3 8" xfId="57946"/>
    <cellStyle name="Примечание 3 2 2 4" xfId="57947"/>
    <cellStyle name="Примечание 3 2 2 4 2" xfId="57948"/>
    <cellStyle name="Примечание 3 2 2 4 2 2" xfId="57949"/>
    <cellStyle name="Примечание 3 2 2 4 2 3" xfId="57950"/>
    <cellStyle name="Примечание 3 2 2 4 3" xfId="57951"/>
    <cellStyle name="Примечание 3 2 2 4 4" xfId="57952"/>
    <cellStyle name="Примечание 3 2 2 4 5" xfId="57953"/>
    <cellStyle name="Примечание 3 2 2 4 6" xfId="57954"/>
    <cellStyle name="Примечание 3 2 2 4 7" xfId="57955"/>
    <cellStyle name="Примечание 3 2 2 5" xfId="57956"/>
    <cellStyle name="Примечание 3 2 2 5 2" xfId="57957"/>
    <cellStyle name="Примечание 3 2 2 5 3" xfId="57958"/>
    <cellStyle name="Примечание 3 2 2 5 4" xfId="57959"/>
    <cellStyle name="Примечание 3 2 2 6" xfId="57960"/>
    <cellStyle name="Примечание 3 2 2 6 2" xfId="57961"/>
    <cellStyle name="Примечание 3 2 2 7" xfId="57962"/>
    <cellStyle name="Примечание 3 2 2 8" xfId="57963"/>
    <cellStyle name="Примечание 3 2 2 9" xfId="57964"/>
    <cellStyle name="Примечание 3 2 3" xfId="57965"/>
    <cellStyle name="Примечание 3 2 3 10" xfId="57966"/>
    <cellStyle name="Примечание 3 2 3 11" xfId="57967"/>
    <cellStyle name="Примечание 3 2 3 2" xfId="57968"/>
    <cellStyle name="Примечание 3 2 3 2 2" xfId="57969"/>
    <cellStyle name="Примечание 3 2 3 2 2 2" xfId="57970"/>
    <cellStyle name="Примечание 3 2 3 2 2 3" xfId="57971"/>
    <cellStyle name="Примечание 3 2 3 2 3" xfId="57972"/>
    <cellStyle name="Примечание 3 2 3 2 3 2" xfId="57973"/>
    <cellStyle name="Примечание 3 2 3 2 4" xfId="57974"/>
    <cellStyle name="Примечание 3 2 3 2 5" xfId="57975"/>
    <cellStyle name="Примечание 3 2 3 2 6" xfId="57976"/>
    <cellStyle name="Примечание 3 2 3 2 7" xfId="57977"/>
    <cellStyle name="Примечание 3 2 3 2 8" xfId="57978"/>
    <cellStyle name="Примечание 3 2 3 3" xfId="57979"/>
    <cellStyle name="Примечание 3 2 3 3 2" xfId="57980"/>
    <cellStyle name="Примечание 3 2 3 3 2 2" xfId="57981"/>
    <cellStyle name="Примечание 3 2 3 3 2 3" xfId="57982"/>
    <cellStyle name="Примечание 3 2 3 3 3" xfId="57983"/>
    <cellStyle name="Примечание 3 2 3 3 4" xfId="57984"/>
    <cellStyle name="Примечание 3 2 3 3 5" xfId="57985"/>
    <cellStyle name="Примечание 3 2 3 3 6" xfId="57986"/>
    <cellStyle name="Примечание 3 2 3 3 7" xfId="57987"/>
    <cellStyle name="Примечание 3 2 3 4" xfId="57988"/>
    <cellStyle name="Примечание 3 2 3 4 2" xfId="57989"/>
    <cellStyle name="Примечание 3 2 3 4 3" xfId="57990"/>
    <cellStyle name="Примечание 3 2 3 4 4" xfId="57991"/>
    <cellStyle name="Примечание 3 2 3 5" xfId="57992"/>
    <cellStyle name="Примечание 3 2 3 5 2" xfId="57993"/>
    <cellStyle name="Примечание 3 2 3 6" xfId="57994"/>
    <cellStyle name="Примечание 3 2 3 7" xfId="57995"/>
    <cellStyle name="Примечание 3 2 3 8" xfId="57996"/>
    <cellStyle name="Примечание 3 2 3 9" xfId="57997"/>
    <cellStyle name="Примечание 3 2 4" xfId="57998"/>
    <cellStyle name="Примечание 3 2 4 2" xfId="57999"/>
    <cellStyle name="Примечание 3 2 4 2 2" xfId="58000"/>
    <cellStyle name="Примечание 3 2 4 2 2 2" xfId="58001"/>
    <cellStyle name="Примечание 3 2 4 2 3" xfId="58002"/>
    <cellStyle name="Примечание 3 2 4 2 3 2" xfId="58003"/>
    <cellStyle name="Примечание 3 2 4 2 4" xfId="58004"/>
    <cellStyle name="Примечание 3 2 4 2 5" xfId="58005"/>
    <cellStyle name="Примечание 3 2 4 2 6" xfId="58006"/>
    <cellStyle name="Примечание 3 2 4 2 7" xfId="58007"/>
    <cellStyle name="Примечание 3 2 4 3" xfId="58008"/>
    <cellStyle name="Примечание 3 2 4 3 2" xfId="58009"/>
    <cellStyle name="Примечание 3 2 4 3 3" xfId="58010"/>
    <cellStyle name="Примечание 3 2 4 4" xfId="58011"/>
    <cellStyle name="Примечание 3 2 4 5" xfId="58012"/>
    <cellStyle name="Примечание 3 2 4 6" xfId="58013"/>
    <cellStyle name="Примечание 3 2 4 7" xfId="58014"/>
    <cellStyle name="Примечание 3 2 4 8" xfId="58015"/>
    <cellStyle name="Примечание 3 2 4 9" xfId="58016"/>
    <cellStyle name="Примечание 3 2 5" xfId="58017"/>
    <cellStyle name="Примечание 3 2 5 2" xfId="58018"/>
    <cellStyle name="Примечание 3 2 5 2 2" xfId="58019"/>
    <cellStyle name="Примечание 3 2 5 2 3" xfId="58020"/>
    <cellStyle name="Примечание 3 2 5 3" xfId="58021"/>
    <cellStyle name="Примечание 3 2 5 3 2" xfId="58022"/>
    <cellStyle name="Примечание 3 2 5 4" xfId="58023"/>
    <cellStyle name="Примечание 3 2 5 5" xfId="58024"/>
    <cellStyle name="Примечание 3 2 5 6" xfId="58025"/>
    <cellStyle name="Примечание 3 2 5 7" xfId="58026"/>
    <cellStyle name="Примечание 3 2 5 8" xfId="58027"/>
    <cellStyle name="Примечание 3 2 6" xfId="58028"/>
    <cellStyle name="Примечание 3 2 6 2" xfId="58029"/>
    <cellStyle name="Примечание 3 2 6 2 2" xfId="58030"/>
    <cellStyle name="Примечание 3 2 6 2 3" xfId="58031"/>
    <cellStyle name="Примечание 3 2 6 3" xfId="58032"/>
    <cellStyle name="Примечание 3 2 6 4" xfId="58033"/>
    <cellStyle name="Примечание 3 2 6 5" xfId="58034"/>
    <cellStyle name="Примечание 3 2 6 6" xfId="58035"/>
    <cellStyle name="Примечание 3 2 6 7" xfId="58036"/>
    <cellStyle name="Примечание 3 2 7" xfId="58037"/>
    <cellStyle name="Примечание 3 2 7 2" xfId="58038"/>
    <cellStyle name="Примечание 3 2 7 3" xfId="58039"/>
    <cellStyle name="Примечание 3 2 7 4" xfId="58040"/>
    <cellStyle name="Примечание 3 2 8" xfId="58041"/>
    <cellStyle name="Примечание 3 2 8 2" xfId="58042"/>
    <cellStyle name="Примечание 3 2 9" xfId="58043"/>
    <cellStyle name="Примечание 3 3" xfId="58044"/>
    <cellStyle name="Примечание 3 3 10" xfId="58045"/>
    <cellStyle name="Примечание 3 3 11" xfId="58046"/>
    <cellStyle name="Примечание 3 3 12" xfId="58047"/>
    <cellStyle name="Примечание 3 3 2" xfId="58048"/>
    <cellStyle name="Примечание 3 3 2 10" xfId="58049"/>
    <cellStyle name="Примечание 3 3 2 11" xfId="58050"/>
    <cellStyle name="Примечание 3 3 2 2" xfId="58051"/>
    <cellStyle name="Примечание 3 3 2 2 2" xfId="58052"/>
    <cellStyle name="Примечание 3 3 2 2 2 2" xfId="58053"/>
    <cellStyle name="Примечание 3 3 2 2 2 3" xfId="58054"/>
    <cellStyle name="Примечание 3 3 2 2 3" xfId="58055"/>
    <cellStyle name="Примечание 3 3 2 2 3 2" xfId="58056"/>
    <cellStyle name="Примечание 3 3 2 2 4" xfId="58057"/>
    <cellStyle name="Примечание 3 3 2 2 5" xfId="58058"/>
    <cellStyle name="Примечание 3 3 2 2 6" xfId="58059"/>
    <cellStyle name="Примечание 3 3 2 2 7" xfId="58060"/>
    <cellStyle name="Примечание 3 3 2 2 8" xfId="58061"/>
    <cellStyle name="Примечание 3 3 2 3" xfId="58062"/>
    <cellStyle name="Примечание 3 3 2 3 2" xfId="58063"/>
    <cellStyle name="Примечание 3 3 2 3 2 2" xfId="58064"/>
    <cellStyle name="Примечание 3 3 2 3 2 3" xfId="58065"/>
    <cellStyle name="Примечание 3 3 2 3 3" xfId="58066"/>
    <cellStyle name="Примечание 3 3 2 3 4" xfId="58067"/>
    <cellStyle name="Примечание 3 3 2 3 5" xfId="58068"/>
    <cellStyle name="Примечание 3 3 2 3 6" xfId="58069"/>
    <cellStyle name="Примечание 3 3 2 3 7" xfId="58070"/>
    <cellStyle name="Примечание 3 3 2 4" xfId="58071"/>
    <cellStyle name="Примечание 3 3 2 4 2" xfId="58072"/>
    <cellStyle name="Примечание 3 3 2 4 3" xfId="58073"/>
    <cellStyle name="Примечание 3 3 2 4 4" xfId="58074"/>
    <cellStyle name="Примечание 3 3 2 5" xfId="58075"/>
    <cellStyle name="Примечание 3 3 2 5 2" xfId="58076"/>
    <cellStyle name="Примечание 3 3 2 6" xfId="58077"/>
    <cellStyle name="Примечание 3 3 2 7" xfId="58078"/>
    <cellStyle name="Примечание 3 3 2 8" xfId="58079"/>
    <cellStyle name="Примечание 3 3 2 9" xfId="58080"/>
    <cellStyle name="Примечание 3 3 3" xfId="58081"/>
    <cellStyle name="Примечание 3 3 3 2" xfId="58082"/>
    <cellStyle name="Примечание 3 3 3 2 2" xfId="58083"/>
    <cellStyle name="Примечание 3 3 3 2 3" xfId="58084"/>
    <cellStyle name="Примечание 3 3 3 3" xfId="58085"/>
    <cellStyle name="Примечание 3 3 3 3 2" xfId="58086"/>
    <cellStyle name="Примечание 3 3 3 4" xfId="58087"/>
    <cellStyle name="Примечание 3 3 3 5" xfId="58088"/>
    <cellStyle name="Примечание 3 3 3 6" xfId="58089"/>
    <cellStyle name="Примечание 3 3 3 7" xfId="58090"/>
    <cellStyle name="Примечание 3 3 3 8" xfId="58091"/>
    <cellStyle name="Примечание 3 3 4" xfId="58092"/>
    <cellStyle name="Примечание 3 3 4 2" xfId="58093"/>
    <cellStyle name="Примечание 3 3 4 2 2" xfId="58094"/>
    <cellStyle name="Примечание 3 3 4 2 3" xfId="58095"/>
    <cellStyle name="Примечание 3 3 4 3" xfId="58096"/>
    <cellStyle name="Примечание 3 3 4 4" xfId="58097"/>
    <cellStyle name="Примечание 3 3 4 5" xfId="58098"/>
    <cellStyle name="Примечание 3 3 4 6" xfId="58099"/>
    <cellStyle name="Примечание 3 3 4 7" xfId="58100"/>
    <cellStyle name="Примечание 3 3 5" xfId="58101"/>
    <cellStyle name="Примечание 3 3 5 2" xfId="58102"/>
    <cellStyle name="Примечание 3 3 5 3" xfId="58103"/>
    <cellStyle name="Примечание 3 3 5 4" xfId="58104"/>
    <cellStyle name="Примечание 3 3 6" xfId="58105"/>
    <cellStyle name="Примечание 3 3 6 2" xfId="58106"/>
    <cellStyle name="Примечание 3 3 7" xfId="58107"/>
    <cellStyle name="Примечание 3 3 8" xfId="58108"/>
    <cellStyle name="Примечание 3 3 9" xfId="58109"/>
    <cellStyle name="Примечание 3 4" xfId="58110"/>
    <cellStyle name="Примечание 3 4 10" xfId="58111"/>
    <cellStyle name="Примечание 3 4 11" xfId="58112"/>
    <cellStyle name="Примечание 3 4 12" xfId="58113"/>
    <cellStyle name="Примечание 3 4 2" xfId="58114"/>
    <cellStyle name="Примечание 3 4 2 2" xfId="58115"/>
    <cellStyle name="Примечание 3 4 2 2 2" xfId="58116"/>
    <cellStyle name="Примечание 3 4 2 2 2 2" xfId="58117"/>
    <cellStyle name="Примечание 3 4 2 2 3" xfId="58118"/>
    <cellStyle name="Примечание 3 4 2 2 3 2" xfId="58119"/>
    <cellStyle name="Примечание 3 4 2 2 4" xfId="58120"/>
    <cellStyle name="Примечание 3 4 2 2 5" xfId="58121"/>
    <cellStyle name="Примечание 3 4 2 2 6" xfId="58122"/>
    <cellStyle name="Примечание 3 4 2 2 7" xfId="58123"/>
    <cellStyle name="Примечание 3 4 2 3" xfId="58124"/>
    <cellStyle name="Примечание 3 4 2 3 2" xfId="58125"/>
    <cellStyle name="Примечание 3 4 2 3 3" xfId="58126"/>
    <cellStyle name="Примечание 3 4 2 4" xfId="58127"/>
    <cellStyle name="Примечание 3 4 2 5" xfId="58128"/>
    <cellStyle name="Примечание 3 4 2 6" xfId="58129"/>
    <cellStyle name="Примечание 3 4 2 7" xfId="58130"/>
    <cellStyle name="Примечание 3 4 2 8" xfId="58131"/>
    <cellStyle name="Примечание 3 4 2 9" xfId="58132"/>
    <cellStyle name="Примечание 3 4 3" xfId="58133"/>
    <cellStyle name="Примечание 3 4 3 2" xfId="58134"/>
    <cellStyle name="Примечание 3 4 3 2 2" xfId="58135"/>
    <cellStyle name="Примечание 3 4 3 2 3" xfId="58136"/>
    <cellStyle name="Примечание 3 4 3 3" xfId="58137"/>
    <cellStyle name="Примечание 3 4 3 3 2" xfId="58138"/>
    <cellStyle name="Примечание 3 4 3 4" xfId="58139"/>
    <cellStyle name="Примечание 3 4 3 5" xfId="58140"/>
    <cellStyle name="Примечание 3 4 3 6" xfId="58141"/>
    <cellStyle name="Примечание 3 4 3 7" xfId="58142"/>
    <cellStyle name="Примечание 3 4 3 8" xfId="58143"/>
    <cellStyle name="Примечание 3 4 4" xfId="58144"/>
    <cellStyle name="Примечание 3 4 4 2" xfId="58145"/>
    <cellStyle name="Примечание 3 4 4 2 2" xfId="58146"/>
    <cellStyle name="Примечание 3 4 4 2 3" xfId="58147"/>
    <cellStyle name="Примечание 3 4 4 3" xfId="58148"/>
    <cellStyle name="Примечание 3 4 4 4" xfId="58149"/>
    <cellStyle name="Примечание 3 4 4 5" xfId="58150"/>
    <cellStyle name="Примечание 3 4 4 6" xfId="58151"/>
    <cellStyle name="Примечание 3 4 4 7" xfId="58152"/>
    <cellStyle name="Примечание 3 4 5" xfId="58153"/>
    <cellStyle name="Примечание 3 4 5 2" xfId="58154"/>
    <cellStyle name="Примечание 3 4 5 3" xfId="58155"/>
    <cellStyle name="Примечание 3 4 5 4" xfId="58156"/>
    <cellStyle name="Примечание 3 4 6" xfId="58157"/>
    <cellStyle name="Примечание 3 4 6 2" xfId="58158"/>
    <cellStyle name="Примечание 3 4 7" xfId="58159"/>
    <cellStyle name="Примечание 3 4 8" xfId="58160"/>
    <cellStyle name="Примечание 3 4 9" xfId="58161"/>
    <cellStyle name="Примечание 3 5" xfId="58162"/>
    <cellStyle name="Примечание 3 5 2" xfId="58163"/>
    <cellStyle name="Примечание 3 5 2 2" xfId="58164"/>
    <cellStyle name="Примечание 3 5 2 2 2" xfId="58165"/>
    <cellStyle name="Примечание 3 5 2 3" xfId="58166"/>
    <cellStyle name="Примечание 3 5 2 3 2" xfId="58167"/>
    <cellStyle name="Примечание 3 5 2 4" xfId="58168"/>
    <cellStyle name="Примечание 3 5 2 5" xfId="58169"/>
    <cellStyle name="Примечание 3 5 2 6" xfId="58170"/>
    <cellStyle name="Примечание 3 5 2 7" xfId="58171"/>
    <cellStyle name="Примечание 3 5 3" xfId="58172"/>
    <cellStyle name="Примечание 3 5 3 2" xfId="58173"/>
    <cellStyle name="Примечание 3 5 3 3" xfId="58174"/>
    <cellStyle name="Примечание 3 5 4" xfId="58175"/>
    <cellStyle name="Примечание 3 5 5" xfId="58176"/>
    <cellStyle name="Примечание 3 5 6" xfId="58177"/>
    <cellStyle name="Примечание 3 5 7" xfId="58178"/>
    <cellStyle name="Примечание 3 5 8" xfId="58179"/>
    <cellStyle name="Примечание 3 5 9" xfId="58180"/>
    <cellStyle name="Примечание 3 6" xfId="58181"/>
    <cellStyle name="Примечание 3 6 2" xfId="58182"/>
    <cellStyle name="Примечание 3 6 2 2" xfId="58183"/>
    <cellStyle name="Примечание 3 6 3" xfId="58184"/>
    <cellStyle name="Примечание 3 7" xfId="58185"/>
    <cellStyle name="Примечание 3 7 2" xfId="58186"/>
    <cellStyle name="Примечание 3 7 2 2" xfId="58187"/>
    <cellStyle name="Примечание 3 7 2 3" xfId="58188"/>
    <cellStyle name="Примечание 3 7 3" xfId="58189"/>
    <cellStyle name="Примечание 3 7 4" xfId="58190"/>
    <cellStyle name="Примечание 3 7 5" xfId="58191"/>
    <cellStyle name="Примечание 3 7 6" xfId="58192"/>
    <cellStyle name="Примечание 3 7 7" xfId="58193"/>
    <cellStyle name="Примечание 3 8" xfId="58194"/>
    <cellStyle name="Примечание 3 8 2" xfId="58195"/>
    <cellStyle name="Примечание 3 8 2 2" xfId="58196"/>
    <cellStyle name="Примечание 3 8 2 3" xfId="58197"/>
    <cellStyle name="Примечание 3 8 3" xfId="58198"/>
    <cellStyle name="Примечание 3 8 4" xfId="58199"/>
    <cellStyle name="Примечание 3 8 5" xfId="58200"/>
    <cellStyle name="Примечание 3 8 6" xfId="58201"/>
    <cellStyle name="Примечание 3 8 7" xfId="58202"/>
    <cellStyle name="Примечание 3 9" xfId="58203"/>
    <cellStyle name="Примечание 3 9 2" xfId="58204"/>
    <cellStyle name="Примечание 4" xfId="58205"/>
    <cellStyle name="Примечание 4 10" xfId="58206"/>
    <cellStyle name="Примечание 4 2" xfId="58207"/>
    <cellStyle name="Примечание 4 2 10" xfId="58208"/>
    <cellStyle name="Примечание 4 2 11" xfId="58209"/>
    <cellStyle name="Примечание 4 2 12" xfId="58210"/>
    <cellStyle name="Примечание 4 2 13" xfId="58211"/>
    <cellStyle name="Примечание 4 2 2" xfId="58212"/>
    <cellStyle name="Примечание 4 2 2 10" xfId="58213"/>
    <cellStyle name="Примечание 4 2 2 11" xfId="58214"/>
    <cellStyle name="Примечание 4 2 2 12" xfId="58215"/>
    <cellStyle name="Примечание 4 2 2 2" xfId="58216"/>
    <cellStyle name="Примечание 4 2 2 2 2" xfId="58217"/>
    <cellStyle name="Примечание 4 2 2 2 2 2" xfId="58218"/>
    <cellStyle name="Примечание 4 2 2 2 2 3" xfId="58219"/>
    <cellStyle name="Примечание 4 2 2 2 2 4" xfId="58220"/>
    <cellStyle name="Примечание 4 2 2 2 3" xfId="58221"/>
    <cellStyle name="Примечание 4 2 2 2 3 2" xfId="58222"/>
    <cellStyle name="Примечание 4 2 2 2 4" xfId="58223"/>
    <cellStyle name="Примечание 4 2 2 2 5" xfId="58224"/>
    <cellStyle name="Примечание 4 2 2 2 6" xfId="58225"/>
    <cellStyle name="Примечание 4 2 2 2 7" xfId="58226"/>
    <cellStyle name="Примечание 4 2 2 2 8" xfId="58227"/>
    <cellStyle name="Примечание 4 2 2 2 9" xfId="58228"/>
    <cellStyle name="Примечание 4 2 2 3" xfId="58229"/>
    <cellStyle name="Примечание 4 2 2 3 2" xfId="58230"/>
    <cellStyle name="Примечание 4 2 2 3 2 2" xfId="58231"/>
    <cellStyle name="Примечание 4 2 2 3 2 3" xfId="58232"/>
    <cellStyle name="Примечание 4 2 2 3 3" xfId="58233"/>
    <cellStyle name="Примечание 4 2 2 3 3 2" xfId="58234"/>
    <cellStyle name="Примечание 4 2 2 3 4" xfId="58235"/>
    <cellStyle name="Примечание 4 2 2 3 5" xfId="58236"/>
    <cellStyle name="Примечание 4 2 2 3 6" xfId="58237"/>
    <cellStyle name="Примечание 4 2 2 3 7" xfId="58238"/>
    <cellStyle name="Примечание 4 2 2 3 8" xfId="58239"/>
    <cellStyle name="Примечание 4 2 2 4" xfId="58240"/>
    <cellStyle name="Примечание 4 2 2 4 2" xfId="58241"/>
    <cellStyle name="Примечание 4 2 2 4 2 2" xfId="58242"/>
    <cellStyle name="Примечание 4 2 2 4 2 3" xfId="58243"/>
    <cellStyle name="Примечание 4 2 2 4 3" xfId="58244"/>
    <cellStyle name="Примечание 4 2 2 4 4" xfId="58245"/>
    <cellStyle name="Примечание 4 2 2 4 5" xfId="58246"/>
    <cellStyle name="Примечание 4 2 2 4 6" xfId="58247"/>
    <cellStyle name="Примечание 4 2 2 4 7" xfId="58248"/>
    <cellStyle name="Примечание 4 2 2 5" xfId="58249"/>
    <cellStyle name="Примечание 4 2 2 5 2" xfId="58250"/>
    <cellStyle name="Примечание 4 2 2 5 3" xfId="58251"/>
    <cellStyle name="Примечание 4 2 2 5 4" xfId="58252"/>
    <cellStyle name="Примечание 4 2 2 6" xfId="58253"/>
    <cellStyle name="Примечание 4 2 2 6 2" xfId="58254"/>
    <cellStyle name="Примечание 4 2 2 7" xfId="58255"/>
    <cellStyle name="Примечание 4 2 2 8" xfId="58256"/>
    <cellStyle name="Примечание 4 2 2 9" xfId="58257"/>
    <cellStyle name="Примечание 4 2 3" xfId="58258"/>
    <cellStyle name="Примечание 4 2 3 2" xfId="58259"/>
    <cellStyle name="Примечание 4 2 3 2 2" xfId="58260"/>
    <cellStyle name="Примечание 4 2 3 2 3" xfId="58261"/>
    <cellStyle name="Примечание 4 2 3 2 4" xfId="58262"/>
    <cellStyle name="Примечание 4 2 3 3" xfId="58263"/>
    <cellStyle name="Примечание 4 2 3 3 2" xfId="58264"/>
    <cellStyle name="Примечание 4 2 3 4" xfId="58265"/>
    <cellStyle name="Примечание 4 2 3 5" xfId="58266"/>
    <cellStyle name="Примечание 4 2 3 6" xfId="58267"/>
    <cellStyle name="Примечание 4 2 3 7" xfId="58268"/>
    <cellStyle name="Примечание 4 2 3 8" xfId="58269"/>
    <cellStyle name="Примечание 4 2 3 9" xfId="58270"/>
    <cellStyle name="Примечание 4 2 4" xfId="58271"/>
    <cellStyle name="Примечание 4 2 4 2" xfId="58272"/>
    <cellStyle name="Примечание 4 2 4 2 2" xfId="58273"/>
    <cellStyle name="Примечание 4 2 4 2 3" xfId="58274"/>
    <cellStyle name="Примечание 4 2 4 3" xfId="58275"/>
    <cellStyle name="Примечание 4 2 4 3 2" xfId="58276"/>
    <cellStyle name="Примечание 4 2 4 4" xfId="58277"/>
    <cellStyle name="Примечание 4 2 4 5" xfId="58278"/>
    <cellStyle name="Примечание 4 2 4 6" xfId="58279"/>
    <cellStyle name="Примечание 4 2 4 7" xfId="58280"/>
    <cellStyle name="Примечание 4 2 4 8" xfId="58281"/>
    <cellStyle name="Примечание 4 2 5" xfId="58282"/>
    <cellStyle name="Примечание 4 2 5 2" xfId="58283"/>
    <cellStyle name="Примечание 4 2 5 2 2" xfId="58284"/>
    <cellStyle name="Примечание 4 2 5 2 3" xfId="58285"/>
    <cellStyle name="Примечание 4 2 5 3" xfId="58286"/>
    <cellStyle name="Примечание 4 2 5 4" xfId="58287"/>
    <cellStyle name="Примечание 4 2 5 5" xfId="58288"/>
    <cellStyle name="Примечание 4 2 5 6" xfId="58289"/>
    <cellStyle name="Примечание 4 2 5 7" xfId="58290"/>
    <cellStyle name="Примечание 4 2 6" xfId="58291"/>
    <cellStyle name="Примечание 4 2 6 2" xfId="58292"/>
    <cellStyle name="Примечание 4 2 6 3" xfId="58293"/>
    <cellStyle name="Примечание 4 2 6 4" xfId="58294"/>
    <cellStyle name="Примечание 4 2 7" xfId="58295"/>
    <cellStyle name="Примечание 4 2 7 2" xfId="58296"/>
    <cellStyle name="Примечание 4 2 8" xfId="58297"/>
    <cellStyle name="Примечание 4 2 9" xfId="58298"/>
    <cellStyle name="Примечание 4 3" xfId="58299"/>
    <cellStyle name="Примечание 4 3 10" xfId="58300"/>
    <cellStyle name="Примечание 4 3 11" xfId="58301"/>
    <cellStyle name="Примечание 4 3 12" xfId="58302"/>
    <cellStyle name="Примечание 4 3 2" xfId="58303"/>
    <cellStyle name="Примечание 4 3 2 10" xfId="58304"/>
    <cellStyle name="Примечание 4 3 2 11" xfId="58305"/>
    <cellStyle name="Примечание 4 3 2 2" xfId="58306"/>
    <cellStyle name="Примечание 4 3 2 2 2" xfId="58307"/>
    <cellStyle name="Примечание 4 3 2 2 2 2" xfId="58308"/>
    <cellStyle name="Примечание 4 3 2 2 2 3" xfId="58309"/>
    <cellStyle name="Примечание 4 3 2 2 3" xfId="58310"/>
    <cellStyle name="Примечание 4 3 2 2 3 2" xfId="58311"/>
    <cellStyle name="Примечание 4 3 2 2 4" xfId="58312"/>
    <cellStyle name="Примечание 4 3 2 2 5" xfId="58313"/>
    <cellStyle name="Примечание 4 3 2 2 6" xfId="58314"/>
    <cellStyle name="Примечание 4 3 2 2 7" xfId="58315"/>
    <cellStyle name="Примечание 4 3 2 2 8" xfId="58316"/>
    <cellStyle name="Примечание 4 3 2 3" xfId="58317"/>
    <cellStyle name="Примечание 4 3 2 3 2" xfId="58318"/>
    <cellStyle name="Примечание 4 3 2 3 2 2" xfId="58319"/>
    <cellStyle name="Примечание 4 3 2 3 2 3" xfId="58320"/>
    <cellStyle name="Примечание 4 3 2 3 3" xfId="58321"/>
    <cellStyle name="Примечание 4 3 2 3 4" xfId="58322"/>
    <cellStyle name="Примечание 4 3 2 3 5" xfId="58323"/>
    <cellStyle name="Примечание 4 3 2 3 6" xfId="58324"/>
    <cellStyle name="Примечание 4 3 2 3 7" xfId="58325"/>
    <cellStyle name="Примечание 4 3 2 4" xfId="58326"/>
    <cellStyle name="Примечание 4 3 2 4 2" xfId="58327"/>
    <cellStyle name="Примечание 4 3 2 4 3" xfId="58328"/>
    <cellStyle name="Примечание 4 3 2 4 4" xfId="58329"/>
    <cellStyle name="Примечание 4 3 2 5" xfId="58330"/>
    <cellStyle name="Примечание 4 3 2 5 2" xfId="58331"/>
    <cellStyle name="Примечание 4 3 2 6" xfId="58332"/>
    <cellStyle name="Примечание 4 3 2 7" xfId="58333"/>
    <cellStyle name="Примечание 4 3 2 8" xfId="58334"/>
    <cellStyle name="Примечание 4 3 2 9" xfId="58335"/>
    <cellStyle name="Примечание 4 3 3" xfId="58336"/>
    <cellStyle name="Примечание 4 3 3 2" xfId="58337"/>
    <cellStyle name="Примечание 4 3 3 2 2" xfId="58338"/>
    <cellStyle name="Примечание 4 3 3 2 3" xfId="58339"/>
    <cellStyle name="Примечание 4 3 3 3" xfId="58340"/>
    <cellStyle name="Примечание 4 3 3 3 2" xfId="58341"/>
    <cellStyle name="Примечание 4 3 3 4" xfId="58342"/>
    <cellStyle name="Примечание 4 3 3 5" xfId="58343"/>
    <cellStyle name="Примечание 4 3 3 6" xfId="58344"/>
    <cellStyle name="Примечание 4 3 3 7" xfId="58345"/>
    <cellStyle name="Примечание 4 3 3 8" xfId="58346"/>
    <cellStyle name="Примечание 4 3 4" xfId="58347"/>
    <cellStyle name="Примечание 4 3 4 2" xfId="58348"/>
    <cellStyle name="Примечание 4 3 4 2 2" xfId="58349"/>
    <cellStyle name="Примечание 4 3 4 2 3" xfId="58350"/>
    <cellStyle name="Примечание 4 3 4 3" xfId="58351"/>
    <cellStyle name="Примечание 4 3 4 4" xfId="58352"/>
    <cellStyle name="Примечание 4 3 4 5" xfId="58353"/>
    <cellStyle name="Примечание 4 3 4 6" xfId="58354"/>
    <cellStyle name="Примечание 4 3 4 7" xfId="58355"/>
    <cellStyle name="Примечание 4 3 5" xfId="58356"/>
    <cellStyle name="Примечание 4 3 5 2" xfId="58357"/>
    <cellStyle name="Примечание 4 3 5 3" xfId="58358"/>
    <cellStyle name="Примечание 4 3 5 4" xfId="58359"/>
    <cellStyle name="Примечание 4 3 6" xfId="58360"/>
    <cellStyle name="Примечание 4 3 6 2" xfId="58361"/>
    <cellStyle name="Примечание 4 3 7" xfId="58362"/>
    <cellStyle name="Примечание 4 3 8" xfId="58363"/>
    <cellStyle name="Примечание 4 3 9" xfId="58364"/>
    <cellStyle name="Примечание 4 4" xfId="58365"/>
    <cellStyle name="Примечание 4 4 10" xfId="58366"/>
    <cellStyle name="Примечание 4 4 11" xfId="58367"/>
    <cellStyle name="Примечание 4 4 12" xfId="58368"/>
    <cellStyle name="Примечание 4 4 2" xfId="58369"/>
    <cellStyle name="Примечание 4 4 2 2" xfId="58370"/>
    <cellStyle name="Примечание 4 4 2 2 2" xfId="58371"/>
    <cellStyle name="Примечание 4 4 2 2 2 2" xfId="58372"/>
    <cellStyle name="Примечание 4 4 2 2 3" xfId="58373"/>
    <cellStyle name="Примечание 4 4 2 2 3 2" xfId="58374"/>
    <cellStyle name="Примечание 4 4 2 2 4" xfId="58375"/>
    <cellStyle name="Примечание 4 4 2 2 5" xfId="58376"/>
    <cellStyle name="Примечание 4 4 2 2 6" xfId="58377"/>
    <cellStyle name="Примечание 4 4 2 2 7" xfId="58378"/>
    <cellStyle name="Примечание 4 4 2 3" xfId="58379"/>
    <cellStyle name="Примечание 4 4 2 3 2" xfId="58380"/>
    <cellStyle name="Примечание 4 4 2 3 3" xfId="58381"/>
    <cellStyle name="Примечание 4 4 2 4" xfId="58382"/>
    <cellStyle name="Примечание 4 4 2 5" xfId="58383"/>
    <cellStyle name="Примечание 4 4 2 6" xfId="58384"/>
    <cellStyle name="Примечание 4 4 2 7" xfId="58385"/>
    <cellStyle name="Примечание 4 4 2 8" xfId="58386"/>
    <cellStyle name="Примечание 4 4 2 9" xfId="58387"/>
    <cellStyle name="Примечание 4 4 3" xfId="58388"/>
    <cellStyle name="Примечание 4 4 3 2" xfId="58389"/>
    <cellStyle name="Примечание 4 4 3 2 2" xfId="58390"/>
    <cellStyle name="Примечание 4 4 3 2 3" xfId="58391"/>
    <cellStyle name="Примечание 4 4 3 3" xfId="58392"/>
    <cellStyle name="Примечание 4 4 3 3 2" xfId="58393"/>
    <cellStyle name="Примечание 4 4 3 4" xfId="58394"/>
    <cellStyle name="Примечание 4 4 3 5" xfId="58395"/>
    <cellStyle name="Примечание 4 4 3 6" xfId="58396"/>
    <cellStyle name="Примечание 4 4 3 7" xfId="58397"/>
    <cellStyle name="Примечание 4 4 3 8" xfId="58398"/>
    <cellStyle name="Примечание 4 4 4" xfId="58399"/>
    <cellStyle name="Примечание 4 4 4 2" xfId="58400"/>
    <cellStyle name="Примечание 4 4 4 2 2" xfId="58401"/>
    <cellStyle name="Примечание 4 4 4 2 3" xfId="58402"/>
    <cellStyle name="Примечание 4 4 4 3" xfId="58403"/>
    <cellStyle name="Примечание 4 4 4 4" xfId="58404"/>
    <cellStyle name="Примечание 4 4 4 5" xfId="58405"/>
    <cellStyle name="Примечание 4 4 4 6" xfId="58406"/>
    <cellStyle name="Примечание 4 4 4 7" xfId="58407"/>
    <cellStyle name="Примечание 4 4 5" xfId="58408"/>
    <cellStyle name="Примечание 4 4 5 2" xfId="58409"/>
    <cellStyle name="Примечание 4 4 5 3" xfId="58410"/>
    <cellStyle name="Примечание 4 4 5 4" xfId="58411"/>
    <cellStyle name="Примечание 4 4 6" xfId="58412"/>
    <cellStyle name="Примечание 4 4 6 2" xfId="58413"/>
    <cellStyle name="Примечание 4 4 7" xfId="58414"/>
    <cellStyle name="Примечание 4 4 8" xfId="58415"/>
    <cellStyle name="Примечание 4 4 9" xfId="58416"/>
    <cellStyle name="Примечание 4 5" xfId="58417"/>
    <cellStyle name="Примечание 4 5 2" xfId="58418"/>
    <cellStyle name="Примечание 4 5 2 2" xfId="58419"/>
    <cellStyle name="Примечание 4 5 2 2 2" xfId="58420"/>
    <cellStyle name="Примечание 4 5 2 3" xfId="58421"/>
    <cellStyle name="Примечание 4 5 2 3 2" xfId="58422"/>
    <cellStyle name="Примечание 4 5 2 4" xfId="58423"/>
    <cellStyle name="Примечание 4 5 2 5" xfId="58424"/>
    <cellStyle name="Примечание 4 5 2 6" xfId="58425"/>
    <cellStyle name="Примечание 4 5 2 7" xfId="58426"/>
    <cellStyle name="Примечание 4 5 3" xfId="58427"/>
    <cellStyle name="Примечание 4 5 3 2" xfId="58428"/>
    <cellStyle name="Примечание 4 5 3 3" xfId="58429"/>
    <cellStyle name="Примечание 4 5 4" xfId="58430"/>
    <cellStyle name="Примечание 4 5 5" xfId="58431"/>
    <cellStyle name="Примечание 4 5 6" xfId="58432"/>
    <cellStyle name="Примечание 4 5 7" xfId="58433"/>
    <cellStyle name="Примечание 4 5 8" xfId="58434"/>
    <cellStyle name="Примечание 4 5 9" xfId="58435"/>
    <cellStyle name="Примечание 4 6" xfId="58436"/>
    <cellStyle name="Примечание 4 6 2" xfId="58437"/>
    <cellStyle name="Примечание 4 6 2 2" xfId="58438"/>
    <cellStyle name="Примечание 4 6 3" xfId="58439"/>
    <cellStyle name="Примечание 4 7" xfId="58440"/>
    <cellStyle name="Примечание 4 7 2" xfId="58441"/>
    <cellStyle name="Примечание 4 7 2 2" xfId="58442"/>
    <cellStyle name="Примечание 4 7 2 3" xfId="58443"/>
    <cellStyle name="Примечание 4 7 3" xfId="58444"/>
    <cellStyle name="Примечание 4 7 4" xfId="58445"/>
    <cellStyle name="Примечание 4 7 5" xfId="58446"/>
    <cellStyle name="Примечание 4 7 6" xfId="58447"/>
    <cellStyle name="Примечание 4 7 7" xfId="58448"/>
    <cellStyle name="Примечание 4 8" xfId="58449"/>
    <cellStyle name="Примечание 4 8 2" xfId="58450"/>
    <cellStyle name="Примечание 4 8 2 2" xfId="58451"/>
    <cellStyle name="Примечание 4 8 2 3" xfId="58452"/>
    <cellStyle name="Примечание 4 8 3" xfId="58453"/>
    <cellStyle name="Примечание 4 8 4" xfId="58454"/>
    <cellStyle name="Примечание 4 8 5" xfId="58455"/>
    <cellStyle name="Примечание 4 8 6" xfId="58456"/>
    <cellStyle name="Примечание 4 8 7" xfId="58457"/>
    <cellStyle name="Примечание 4 9" xfId="58458"/>
    <cellStyle name="Примечание 4 9 2" xfId="58459"/>
    <cellStyle name="Примечание 5" xfId="58460"/>
    <cellStyle name="Примечание 5 2" xfId="58461"/>
    <cellStyle name="Примечание 5 2 2" xfId="58462"/>
    <cellStyle name="Примечание 5 2 2 2" xfId="58463"/>
    <cellStyle name="Примечание 5 2 2 2 2" xfId="58464"/>
    <cellStyle name="Примечание 5 2 2 3" xfId="58465"/>
    <cellStyle name="Примечание 5 2 2 3 2" xfId="58466"/>
    <cellStyle name="Примечание 5 2 3" xfId="58467"/>
    <cellStyle name="Примечание 5 2 3 2" xfId="58468"/>
    <cellStyle name="Примечание 5 2 3 3" xfId="58469"/>
    <cellStyle name="Примечание 5 2 4" xfId="58470"/>
    <cellStyle name="Примечание 5 2 4 2" xfId="58471"/>
    <cellStyle name="Примечание 5 2 5" xfId="58472"/>
    <cellStyle name="Примечание 5 3" xfId="58473"/>
    <cellStyle name="Примечание 5 3 2" xfId="58474"/>
    <cellStyle name="Примечание 5 3 2 2" xfId="58475"/>
    <cellStyle name="Примечание 5 3 2 3" xfId="58476"/>
    <cellStyle name="Примечание 5 3 3" xfId="58477"/>
    <cellStyle name="Примечание 5 3 3 2" xfId="58478"/>
    <cellStyle name="Примечание 5 3 4" xfId="58479"/>
    <cellStyle name="Примечание 5 3 5" xfId="58480"/>
    <cellStyle name="Примечание 5 3 6" xfId="58481"/>
    <cellStyle name="Примечание 5 3 7" xfId="58482"/>
    <cellStyle name="Примечание 5 4" xfId="58483"/>
    <cellStyle name="Примечание 5 4 2" xfId="58484"/>
    <cellStyle name="Примечание 6" xfId="58485"/>
    <cellStyle name="Примечание 6 2" xfId="58486"/>
    <cellStyle name="Примечание 6 2 2" xfId="58487"/>
    <cellStyle name="Примечание 6 2 2 2" xfId="58488"/>
    <cellStyle name="Примечание 6 2 3" xfId="58489"/>
    <cellStyle name="Примечание 6 2 3 2" xfId="58490"/>
    <cellStyle name="Примечание 6 3" xfId="58491"/>
    <cellStyle name="Примечание 6 3 2" xfId="58492"/>
    <cellStyle name="Примечание 6 3 3" xfId="58493"/>
    <cellStyle name="Примечание 6 4" xfId="58494"/>
    <cellStyle name="Примечание 6 4 2" xfId="58495"/>
    <cellStyle name="Примечание 6 5" xfId="58496"/>
    <cellStyle name="Примечание 7" xfId="58497"/>
    <cellStyle name="Примечание 7 2" xfId="58498"/>
    <cellStyle name="Примечание 7 2 2" xfId="58499"/>
    <cellStyle name="Примечание 7 2 3" xfId="58500"/>
    <cellStyle name="Примечание 7 2 4" xfId="58501"/>
    <cellStyle name="Примечание 7 3" xfId="58502"/>
    <cellStyle name="Примечание 7 3 2" xfId="58503"/>
    <cellStyle name="Примечание 7 4" xfId="58504"/>
    <cellStyle name="Примечание 7 5" xfId="58505"/>
    <cellStyle name="Примечание 7 6" xfId="58506"/>
    <cellStyle name="Примечание 7 7" xfId="58507"/>
    <cellStyle name="Примечание 7 8" xfId="58508"/>
    <cellStyle name="Примечание 7 9" xfId="58509"/>
    <cellStyle name="Примечание 8" xfId="58510"/>
    <cellStyle name="Примечание 8 2" xfId="58511"/>
    <cellStyle name="Примечание 8 2 2" xfId="58512"/>
    <cellStyle name="Примечание 8 3" xfId="58513"/>
    <cellStyle name="Примечание 9" xfId="58514"/>
    <cellStyle name="Примечание 9 2" xfId="58515"/>
    <cellStyle name="Примечание 9 2 2" xfId="58516"/>
    <cellStyle name="Примечание 9 3" xfId="58517"/>
    <cellStyle name="Примечание 9 4" xfId="58518"/>
    <cellStyle name="Примечание 9 5" xfId="58519"/>
    <cellStyle name="Примечание 9 6" xfId="58520"/>
    <cellStyle name="Примечание 9 7" xfId="58521"/>
    <cellStyle name="Продукт" xfId="58522"/>
    <cellStyle name="Процентный" xfId="1" builtinId="5"/>
    <cellStyle name="Процентный 10" xfId="58523"/>
    <cellStyle name="Процентный 2" xfId="5"/>
    <cellStyle name="Процентный 2 10" xfId="58524"/>
    <cellStyle name="Процентный 2 11" xfId="58525"/>
    <cellStyle name="Процентный 2 12" xfId="58526"/>
    <cellStyle name="Процентный 2 13" xfId="58527"/>
    <cellStyle name="Процентный 2 14" xfId="58528"/>
    <cellStyle name="Процентный 2 2" xfId="6"/>
    <cellStyle name="Процентный 2 2 2" xfId="16"/>
    <cellStyle name="Процентный 2 3" xfId="58529"/>
    <cellStyle name="Процентный 2 3 2" xfId="58530"/>
    <cellStyle name="Процентный 2 4" xfId="58531"/>
    <cellStyle name="Процентный 2 5" xfId="58532"/>
    <cellStyle name="Процентный 2 6" xfId="58533"/>
    <cellStyle name="Процентный 2 7" xfId="58534"/>
    <cellStyle name="Процентный 2 8" xfId="58535"/>
    <cellStyle name="Процентный 2 9" xfId="58536"/>
    <cellStyle name="Процентный 2_5_5 39 Курсовая" xfId="58537"/>
    <cellStyle name="Процентный 3" xfId="10"/>
    <cellStyle name="Процентный 3 2" xfId="58538"/>
    <cellStyle name="Процентный 3 3" xfId="58539"/>
    <cellStyle name="Процентный 3 4" xfId="58540"/>
    <cellStyle name="Процентный 4" xfId="58541"/>
    <cellStyle name="Процентный 4 2" xfId="58542"/>
    <cellStyle name="Процентный 5" xfId="58543"/>
    <cellStyle name="Процентный 6" xfId="58544"/>
    <cellStyle name="Процентный 7" xfId="58545"/>
    <cellStyle name="Процентный 8" xfId="58546"/>
    <cellStyle name="Процентный 9" xfId="58547"/>
    <cellStyle name="Разница" xfId="58548"/>
    <cellStyle name="руб. (0)" xfId="58549"/>
    <cellStyle name="Связанная ячейка 2" xfId="58550"/>
    <cellStyle name="Связанная ячейка 2 2" xfId="58551"/>
    <cellStyle name="Связанная ячейка 2 2 2" xfId="58552"/>
    <cellStyle name="Связанная ячейка 2 3" xfId="58553"/>
    <cellStyle name="Связанная ячейка 2 3 2" xfId="58554"/>
    <cellStyle name="Связанная ячейка 2 4" xfId="58555"/>
    <cellStyle name="Связанная ячейка 2 5" xfId="58556"/>
    <cellStyle name="Связанная ячейка 3" xfId="58557"/>
    <cellStyle name="Связанная ячейка 3 2" xfId="58558"/>
    <cellStyle name="Связанная ячейка 4" xfId="58559"/>
    <cellStyle name="Связанная ячейка 4 2" xfId="58560"/>
    <cellStyle name="Связанная ячейка 5" xfId="58561"/>
    <cellStyle name="Связанная ячейка 6" xfId="58562"/>
    <cellStyle name="Связанная ячейка 7" xfId="58563"/>
    <cellStyle name="Связанная ячейка 8" xfId="58564"/>
    <cellStyle name="Связанная ячейка 9" xfId="58565"/>
    <cellStyle name="Стиль 1" xfId="58566"/>
    <cellStyle name="Стиль 1 2" xfId="58567"/>
    <cellStyle name="Стиль 1 2 2" xfId="58568"/>
    <cellStyle name="Стиль 1 2 2 2" xfId="58569"/>
    <cellStyle name="Стиль 1 2 3" xfId="58570"/>
    <cellStyle name="Стиль 1 2 4" xfId="58571"/>
    <cellStyle name="Стиль 1 3" xfId="58572"/>
    <cellStyle name="Стиль 1 4" xfId="58573"/>
    <cellStyle name="Стиль 1_5 форма для НАК" xfId="58574"/>
    <cellStyle name="Стиль 2" xfId="58575"/>
    <cellStyle name="Стиль 2 2" xfId="58576"/>
    <cellStyle name="Стиль 2_5_5 39 Курсовая" xfId="58577"/>
    <cellStyle name="Стиль 3" xfId="58578"/>
    <cellStyle name="Стиль 3 2" xfId="58579"/>
    <cellStyle name="Стиль 3_5_5 39 Курсовая" xfId="58580"/>
    <cellStyle name="Стиль_названий" xfId="58581"/>
    <cellStyle name="Субсчет" xfId="58582"/>
    <cellStyle name="Счет" xfId="58583"/>
    <cellStyle name="Текст предупреждения 2" xfId="58584"/>
    <cellStyle name="Текст предупреждения 2 2" xfId="58585"/>
    <cellStyle name="Текст предупреждения 2 2 2" xfId="58586"/>
    <cellStyle name="Текст предупреждения 2 3" xfId="58587"/>
    <cellStyle name="Текст предупреждения 2 3 2" xfId="58588"/>
    <cellStyle name="Текст предупреждения 2 4" xfId="58589"/>
    <cellStyle name="Текст предупреждения 2 5" xfId="58590"/>
    <cellStyle name="Текст предупреждения 3" xfId="58591"/>
    <cellStyle name="Текст предупреждения 3 2" xfId="58592"/>
    <cellStyle name="Текст предупреждения 4" xfId="58593"/>
    <cellStyle name="Текст предупреждения 4 2" xfId="58594"/>
    <cellStyle name="Текст предупреждения 5" xfId="58595"/>
    <cellStyle name="Текст предупреждения 6" xfId="58596"/>
    <cellStyle name="Текст предупреждения 7" xfId="58597"/>
    <cellStyle name="Текст предупреждения 8" xfId="58598"/>
    <cellStyle name="Текст предупреждения 9" xfId="58599"/>
    <cellStyle name="Текстовый" xfId="58600"/>
    <cellStyle name="тонн (0)" xfId="58601"/>
    <cellStyle name="Тыс $ (0)" xfId="58602"/>
    <cellStyle name="Тыс (0)" xfId="58603"/>
    <cellStyle name="тыс. тонн (0)" xfId="58604"/>
    <cellStyle name="Тысячи [0]" xfId="58605"/>
    <cellStyle name="Тысячи [0] 2" xfId="58606"/>
    <cellStyle name="Тысячи [0] 3" xfId="58607"/>
    <cellStyle name="Тысячи [0]_5_5 39 Курсовая" xfId="58608"/>
    <cellStyle name="Тысячи_010SN05" xfId="58609"/>
    <cellStyle name="Финансовый" xfId="7" builtinId="3"/>
    <cellStyle name="Финансовый [0] 2" xfId="58610"/>
    <cellStyle name="Финансовый [0] 2 2" xfId="58611"/>
    <cellStyle name="Финансовый [0] 2 3" xfId="58612"/>
    <cellStyle name="Финансовый [0] 3" xfId="58613"/>
    <cellStyle name="Финансовый [0] 3 2" xfId="58614"/>
    <cellStyle name="Финансовый [0] 3 3" xfId="58615"/>
    <cellStyle name="Финансовый [0] 4" xfId="58616"/>
    <cellStyle name="Финансовый [0] 5" xfId="58617"/>
    <cellStyle name="Финансовый 10" xfId="58618"/>
    <cellStyle name="Финансовый 10 2" xfId="58619"/>
    <cellStyle name="Финансовый 100" xfId="58620"/>
    <cellStyle name="Финансовый 101" xfId="58621"/>
    <cellStyle name="Финансовый 102" xfId="58622"/>
    <cellStyle name="Финансовый 103" xfId="58623"/>
    <cellStyle name="Финансовый 104" xfId="58624"/>
    <cellStyle name="Финансовый 105" xfId="58625"/>
    <cellStyle name="Финансовый 106" xfId="58626"/>
    <cellStyle name="Финансовый 107" xfId="58627"/>
    <cellStyle name="Финансовый 108" xfId="58628"/>
    <cellStyle name="Финансовый 109" xfId="58629"/>
    <cellStyle name="Финансовый 11" xfId="58630"/>
    <cellStyle name="Финансовый 11 10" xfId="58631"/>
    <cellStyle name="Финансовый 11 2" xfId="58632"/>
    <cellStyle name="Финансовый 11 2 2" xfId="58633"/>
    <cellStyle name="Финансовый 11 3" xfId="58634"/>
    <cellStyle name="Финансовый 11 3 2" xfId="58635"/>
    <cellStyle name="Финансовый 11 4" xfId="58636"/>
    <cellStyle name="Финансовый 11 4 2" xfId="58637"/>
    <cellStyle name="Финансовый 11 5" xfId="58638"/>
    <cellStyle name="Финансовый 11 5 2" xfId="58639"/>
    <cellStyle name="Финансовый 11 6" xfId="58640"/>
    <cellStyle name="Финансовый 11 6 2" xfId="58641"/>
    <cellStyle name="Финансовый 11 7" xfId="58642"/>
    <cellStyle name="Финансовый 11 7 2" xfId="58643"/>
    <cellStyle name="Финансовый 11 8" xfId="58644"/>
    <cellStyle name="Финансовый 11 9" xfId="58645"/>
    <cellStyle name="Финансовый 110" xfId="58646"/>
    <cellStyle name="Финансовый 111" xfId="58647"/>
    <cellStyle name="Финансовый 112" xfId="58648"/>
    <cellStyle name="Финансовый 113" xfId="58649"/>
    <cellStyle name="Финансовый 114" xfId="58650"/>
    <cellStyle name="Финансовый 115" xfId="58651"/>
    <cellStyle name="Финансовый 116" xfId="58652"/>
    <cellStyle name="Финансовый 117" xfId="58653"/>
    <cellStyle name="Финансовый 118" xfId="58654"/>
    <cellStyle name="Финансовый 119" xfId="58655"/>
    <cellStyle name="Финансовый 12" xfId="58656"/>
    <cellStyle name="Финансовый 12 2" xfId="58657"/>
    <cellStyle name="Финансовый 12 2 2" xfId="58658"/>
    <cellStyle name="Финансовый 12 3" xfId="58659"/>
    <cellStyle name="Финансовый 12 4" xfId="58660"/>
    <cellStyle name="Финансовый 120" xfId="58661"/>
    <cellStyle name="Финансовый 121" xfId="58662"/>
    <cellStyle name="Финансовый 122" xfId="58663"/>
    <cellStyle name="Финансовый 123" xfId="58664"/>
    <cellStyle name="Финансовый 124" xfId="58665"/>
    <cellStyle name="Финансовый 125" xfId="58666"/>
    <cellStyle name="Финансовый 126" xfId="58667"/>
    <cellStyle name="Финансовый 127" xfId="58668"/>
    <cellStyle name="Финансовый 128" xfId="58669"/>
    <cellStyle name="Финансовый 129" xfId="58670"/>
    <cellStyle name="Финансовый 13" xfId="58671"/>
    <cellStyle name="Финансовый 130" xfId="58672"/>
    <cellStyle name="Финансовый 131" xfId="58673"/>
    <cellStyle name="Финансовый 132" xfId="58674"/>
    <cellStyle name="Финансовый 133" xfId="58675"/>
    <cellStyle name="Финансовый 134" xfId="58676"/>
    <cellStyle name="Финансовый 135" xfId="58677"/>
    <cellStyle name="Финансовый 136" xfId="58678"/>
    <cellStyle name="Финансовый 137" xfId="58679"/>
    <cellStyle name="Финансовый 138" xfId="58680"/>
    <cellStyle name="Финансовый 139" xfId="58681"/>
    <cellStyle name="Финансовый 14" xfId="58682"/>
    <cellStyle name="Финансовый 140" xfId="58683"/>
    <cellStyle name="Финансовый 141" xfId="58684"/>
    <cellStyle name="Финансовый 142" xfId="58685"/>
    <cellStyle name="Финансовый 143" xfId="58686"/>
    <cellStyle name="Финансовый 144" xfId="58687"/>
    <cellStyle name="Финансовый 145" xfId="58688"/>
    <cellStyle name="Финансовый 146" xfId="58689"/>
    <cellStyle name="Финансовый 147" xfId="58690"/>
    <cellStyle name="Финансовый 148" xfId="58691"/>
    <cellStyle name="Финансовый 149" xfId="58692"/>
    <cellStyle name="Финансовый 15" xfId="58693"/>
    <cellStyle name="Финансовый 150" xfId="58694"/>
    <cellStyle name="Финансовый 151" xfId="58695"/>
    <cellStyle name="Финансовый 152" xfId="58696"/>
    <cellStyle name="Финансовый 153" xfId="58697"/>
    <cellStyle name="Финансовый 154" xfId="58698"/>
    <cellStyle name="Финансовый 155" xfId="58699"/>
    <cellStyle name="Финансовый 156" xfId="58700"/>
    <cellStyle name="Финансовый 157" xfId="58701"/>
    <cellStyle name="Финансовый 158" xfId="58702"/>
    <cellStyle name="Финансовый 159" xfId="58703"/>
    <cellStyle name="Финансовый 16" xfId="58704"/>
    <cellStyle name="Финансовый 16 2" xfId="58705"/>
    <cellStyle name="Финансовый 16 3" xfId="58706"/>
    <cellStyle name="Финансовый 16 4" xfId="58707"/>
    <cellStyle name="Финансовый 16 5" xfId="58708"/>
    <cellStyle name="Финансовый 160" xfId="58709"/>
    <cellStyle name="Финансовый 161" xfId="58710"/>
    <cellStyle name="Финансовый 162" xfId="58711"/>
    <cellStyle name="Финансовый 163" xfId="58712"/>
    <cellStyle name="Финансовый 164" xfId="58713"/>
    <cellStyle name="Финансовый 165" xfId="58714"/>
    <cellStyle name="Финансовый 166" xfId="58715"/>
    <cellStyle name="Финансовый 167" xfId="58716"/>
    <cellStyle name="Финансовый 168" xfId="58717"/>
    <cellStyle name="Финансовый 169" xfId="58718"/>
    <cellStyle name="Финансовый 17" xfId="58719"/>
    <cellStyle name="Финансовый 17 2" xfId="58720"/>
    <cellStyle name="Финансовый 17 3" xfId="58721"/>
    <cellStyle name="Финансовый 17 4" xfId="58722"/>
    <cellStyle name="Финансовый 170" xfId="58723"/>
    <cellStyle name="Финансовый 171" xfId="58724"/>
    <cellStyle name="Финансовый 172" xfId="58725"/>
    <cellStyle name="Финансовый 173" xfId="58726"/>
    <cellStyle name="Финансовый 174" xfId="58727"/>
    <cellStyle name="Финансовый 175" xfId="58728"/>
    <cellStyle name="Финансовый 176" xfId="58729"/>
    <cellStyle name="Финансовый 177" xfId="58730"/>
    <cellStyle name="Финансовый 178" xfId="58731"/>
    <cellStyle name="Финансовый 179" xfId="58732"/>
    <cellStyle name="Финансовый 18" xfId="58733"/>
    <cellStyle name="Финансовый 18 2" xfId="58734"/>
    <cellStyle name="Финансовый 18 3" xfId="58735"/>
    <cellStyle name="Финансовый 18 3 2" xfId="58736"/>
    <cellStyle name="Финансовый 180" xfId="58737"/>
    <cellStyle name="Финансовый 181" xfId="58738"/>
    <cellStyle name="Финансовый 182" xfId="58739"/>
    <cellStyle name="Финансовый 183" xfId="58740"/>
    <cellStyle name="Финансовый 184" xfId="58741"/>
    <cellStyle name="Финансовый 185" xfId="58742"/>
    <cellStyle name="Финансовый 186" xfId="58743"/>
    <cellStyle name="Финансовый 187" xfId="58744"/>
    <cellStyle name="Финансовый 188" xfId="58745"/>
    <cellStyle name="Финансовый 189" xfId="58746"/>
    <cellStyle name="Финансовый 19" xfId="58747"/>
    <cellStyle name="Финансовый 19 2" xfId="58748"/>
    <cellStyle name="Финансовый 19 3" xfId="58749"/>
    <cellStyle name="Финансовый 19 3 2" xfId="58750"/>
    <cellStyle name="Финансовый 190" xfId="58751"/>
    <cellStyle name="Финансовый 191" xfId="58752"/>
    <cellStyle name="Финансовый 192" xfId="58753"/>
    <cellStyle name="Финансовый 193" xfId="58754"/>
    <cellStyle name="Финансовый 194" xfId="58755"/>
    <cellStyle name="Финансовый 195" xfId="58756"/>
    <cellStyle name="Финансовый 196" xfId="58757"/>
    <cellStyle name="Финансовый 197" xfId="58758"/>
    <cellStyle name="Финансовый 198" xfId="58759"/>
    <cellStyle name="Финансовый 199" xfId="58760"/>
    <cellStyle name="Финансовый 2" xfId="13"/>
    <cellStyle name="Финансовый 2 10" xfId="58761"/>
    <cellStyle name="Финансовый 2 10 2" xfId="58762"/>
    <cellStyle name="Финансовый 2 10 2 2" xfId="58763"/>
    <cellStyle name="Финансовый 2 10 2 2 2" xfId="58764"/>
    <cellStyle name="Финансовый 2 10 2 3" xfId="58765"/>
    <cellStyle name="Финансовый 2 10 2 3 2" xfId="58766"/>
    <cellStyle name="Финансовый 2 10 2 4" xfId="58767"/>
    <cellStyle name="Финансовый 2 10 2 5" xfId="58768"/>
    <cellStyle name="Финансовый 2 10 2 6" xfId="58769"/>
    <cellStyle name="Финансовый 2 10 2 7" xfId="58770"/>
    <cellStyle name="Финансовый 2 10 3" xfId="58771"/>
    <cellStyle name="Финансовый 2 10 3 2" xfId="58772"/>
    <cellStyle name="Финансовый 2 10 3 3" xfId="58773"/>
    <cellStyle name="Финансовый 2 10 4" xfId="58774"/>
    <cellStyle name="Финансовый 2 10 5" xfId="58775"/>
    <cellStyle name="Финансовый 2 10 6" xfId="58776"/>
    <cellStyle name="Финансовый 2 10 7" xfId="58777"/>
    <cellStyle name="Финансовый 2 10 8" xfId="58778"/>
    <cellStyle name="Финансовый 2 10 9" xfId="58779"/>
    <cellStyle name="Финансовый 2 11" xfId="58780"/>
    <cellStyle name="Финансовый 2 11 2" xfId="58781"/>
    <cellStyle name="Финансовый 2 11 2 2" xfId="58782"/>
    <cellStyle name="Финансовый 2 11 2 2 2" xfId="58783"/>
    <cellStyle name="Финансовый 2 11 2 3" xfId="58784"/>
    <cellStyle name="Финансовый 2 11 2 3 2" xfId="58785"/>
    <cellStyle name="Финансовый 2 11 2 4" xfId="58786"/>
    <cellStyle name="Финансовый 2 11 2 5" xfId="58787"/>
    <cellStyle name="Финансовый 2 11 2 6" xfId="58788"/>
    <cellStyle name="Финансовый 2 11 2 7" xfId="58789"/>
    <cellStyle name="Финансовый 2 11 3" xfId="58790"/>
    <cellStyle name="Финансовый 2 11 3 2" xfId="58791"/>
    <cellStyle name="Финансовый 2 11 3 3" xfId="58792"/>
    <cellStyle name="Финансовый 2 11 4" xfId="58793"/>
    <cellStyle name="Финансовый 2 11 5" xfId="58794"/>
    <cellStyle name="Финансовый 2 11 6" xfId="58795"/>
    <cellStyle name="Финансовый 2 11 7" xfId="58796"/>
    <cellStyle name="Финансовый 2 11 8" xfId="58797"/>
    <cellStyle name="Финансовый 2 11 9" xfId="58798"/>
    <cellStyle name="Финансовый 2 12" xfId="58799"/>
    <cellStyle name="Финансовый 2 12 2" xfId="58800"/>
    <cellStyle name="Финансовый 2 12 2 2" xfId="58801"/>
    <cellStyle name="Финансовый 2 12 2 2 2" xfId="58802"/>
    <cellStyle name="Финансовый 2 12 2 3" xfId="58803"/>
    <cellStyle name="Финансовый 2 12 2 3 2" xfId="58804"/>
    <cellStyle name="Финансовый 2 12 2 4" xfId="58805"/>
    <cellStyle name="Финансовый 2 12 2 5" xfId="58806"/>
    <cellStyle name="Финансовый 2 12 2 6" xfId="58807"/>
    <cellStyle name="Финансовый 2 12 2 7" xfId="58808"/>
    <cellStyle name="Финансовый 2 12 3" xfId="58809"/>
    <cellStyle name="Финансовый 2 12 3 2" xfId="58810"/>
    <cellStyle name="Финансовый 2 12 3 3" xfId="58811"/>
    <cellStyle name="Финансовый 2 12 4" xfId="58812"/>
    <cellStyle name="Финансовый 2 12 5" xfId="58813"/>
    <cellStyle name="Финансовый 2 12 6" xfId="58814"/>
    <cellStyle name="Финансовый 2 12 7" xfId="58815"/>
    <cellStyle name="Финансовый 2 12 8" xfId="58816"/>
    <cellStyle name="Финансовый 2 12 9" xfId="58817"/>
    <cellStyle name="Финансовый 2 13" xfId="58818"/>
    <cellStyle name="Финансовый 2 13 2" xfId="58819"/>
    <cellStyle name="Финансовый 2 13 2 2" xfId="58820"/>
    <cellStyle name="Финансовый 2 13 2 2 2" xfId="58821"/>
    <cellStyle name="Финансовый 2 13 2 3" xfId="58822"/>
    <cellStyle name="Финансовый 2 13 2 3 2" xfId="58823"/>
    <cellStyle name="Финансовый 2 13 2 4" xfId="58824"/>
    <cellStyle name="Финансовый 2 13 2 5" xfId="58825"/>
    <cellStyle name="Финансовый 2 13 2 6" xfId="58826"/>
    <cellStyle name="Финансовый 2 13 2 7" xfId="58827"/>
    <cellStyle name="Финансовый 2 13 3" xfId="58828"/>
    <cellStyle name="Финансовый 2 13 3 2" xfId="58829"/>
    <cellStyle name="Финансовый 2 13 3 3" xfId="58830"/>
    <cellStyle name="Финансовый 2 13 4" xfId="58831"/>
    <cellStyle name="Финансовый 2 13 5" xfId="58832"/>
    <cellStyle name="Финансовый 2 13 6" xfId="58833"/>
    <cellStyle name="Финансовый 2 13 7" xfId="58834"/>
    <cellStyle name="Финансовый 2 13 8" xfId="58835"/>
    <cellStyle name="Финансовый 2 13 9" xfId="58836"/>
    <cellStyle name="Финансовый 2 14" xfId="58837"/>
    <cellStyle name="Финансовый 2 14 2" xfId="58838"/>
    <cellStyle name="Финансовый 2 14 2 2" xfId="58839"/>
    <cellStyle name="Финансовый 2 14 2 3" xfId="58840"/>
    <cellStyle name="Финансовый 2 14 3" xfId="58841"/>
    <cellStyle name="Финансовый 2 14 4" xfId="58842"/>
    <cellStyle name="Финансовый 2 14 5" xfId="58843"/>
    <cellStyle name="Финансовый 2 14 6" xfId="58844"/>
    <cellStyle name="Финансовый 2 14 7" xfId="58845"/>
    <cellStyle name="Финансовый 2 15" xfId="58846"/>
    <cellStyle name="Финансовый 2 15 2" xfId="58847"/>
    <cellStyle name="Финансовый 2 15 3" xfId="58848"/>
    <cellStyle name="Финансовый 2 15 4" xfId="58849"/>
    <cellStyle name="Финансовый 2 16" xfId="58850"/>
    <cellStyle name="Финансовый 2 16 2" xfId="58851"/>
    <cellStyle name="Финансовый 2 17" xfId="58852"/>
    <cellStyle name="Финансовый 2 18" xfId="58853"/>
    <cellStyle name="Финансовый 2 19" xfId="58854"/>
    <cellStyle name="Финансовый 2 2" xfId="58855"/>
    <cellStyle name="Финансовый 2 2 2" xfId="58856"/>
    <cellStyle name="Финансовый 2 2 2 10" xfId="58857"/>
    <cellStyle name="Финансовый 2 2 2 11" xfId="58858"/>
    <cellStyle name="Финансовый 2 2 2 12" xfId="58859"/>
    <cellStyle name="Финансовый 2 2 2 2" xfId="58860"/>
    <cellStyle name="Финансовый 2 2 2 2 2" xfId="58861"/>
    <cellStyle name="Финансовый 2 2 2 2 2 2" xfId="58862"/>
    <cellStyle name="Финансовый 2 2 2 2 2 3" xfId="58863"/>
    <cellStyle name="Финансовый 2 2 2 2 2 4" xfId="58864"/>
    <cellStyle name="Финансовый 2 2 2 2 3" xfId="58865"/>
    <cellStyle name="Финансовый 2 2 2 2 3 2" xfId="58866"/>
    <cellStyle name="Финансовый 2 2 2 2 4" xfId="58867"/>
    <cellStyle name="Финансовый 2 2 2 2 5" xfId="58868"/>
    <cellStyle name="Финансовый 2 2 2 2 6" xfId="58869"/>
    <cellStyle name="Финансовый 2 2 2 2 7" xfId="58870"/>
    <cellStyle name="Финансовый 2 2 2 2 8" xfId="58871"/>
    <cellStyle name="Финансовый 2 2 2 2 9" xfId="58872"/>
    <cellStyle name="Финансовый 2 2 2 3" xfId="58873"/>
    <cellStyle name="Финансовый 2 2 2 3 2" xfId="58874"/>
    <cellStyle name="Финансовый 2 2 2 3 2 2" xfId="58875"/>
    <cellStyle name="Финансовый 2 2 2 3 2 3" xfId="58876"/>
    <cellStyle name="Финансовый 2 2 2 3 3" xfId="58877"/>
    <cellStyle name="Финансовый 2 2 2 3 3 2" xfId="58878"/>
    <cellStyle name="Финансовый 2 2 2 3 4" xfId="58879"/>
    <cellStyle name="Финансовый 2 2 2 3 5" xfId="58880"/>
    <cellStyle name="Финансовый 2 2 2 3 6" xfId="58881"/>
    <cellStyle name="Финансовый 2 2 2 3 7" xfId="58882"/>
    <cellStyle name="Финансовый 2 2 2 3 8" xfId="58883"/>
    <cellStyle name="Финансовый 2 2 2 4" xfId="58884"/>
    <cellStyle name="Финансовый 2 2 2 4 2" xfId="58885"/>
    <cellStyle name="Финансовый 2 2 2 4 2 2" xfId="58886"/>
    <cellStyle name="Финансовый 2 2 2 4 2 3" xfId="58887"/>
    <cellStyle name="Финансовый 2 2 2 4 3" xfId="58888"/>
    <cellStyle name="Финансовый 2 2 2 4 4" xfId="58889"/>
    <cellStyle name="Финансовый 2 2 2 4 5" xfId="58890"/>
    <cellStyle name="Финансовый 2 2 2 4 6" xfId="58891"/>
    <cellStyle name="Финансовый 2 2 2 4 7" xfId="58892"/>
    <cellStyle name="Финансовый 2 2 2 5" xfId="58893"/>
    <cellStyle name="Финансовый 2 2 2 5 2" xfId="58894"/>
    <cellStyle name="Финансовый 2 2 2 5 3" xfId="58895"/>
    <cellStyle name="Финансовый 2 2 2 5 4" xfId="58896"/>
    <cellStyle name="Финансовый 2 2 2 6" xfId="58897"/>
    <cellStyle name="Финансовый 2 2 2 6 2" xfId="58898"/>
    <cellStyle name="Финансовый 2 2 2 7" xfId="58899"/>
    <cellStyle name="Финансовый 2 2 2 8" xfId="58900"/>
    <cellStyle name="Финансовый 2 2 2 9" xfId="58901"/>
    <cellStyle name="Финансовый 2 2 3" xfId="58902"/>
    <cellStyle name="Финансовый 2 2 3 10" xfId="58903"/>
    <cellStyle name="Финансовый 2 2 3 11" xfId="58904"/>
    <cellStyle name="Финансовый 2 2 3 2" xfId="58905"/>
    <cellStyle name="Финансовый 2 2 3 2 2" xfId="58906"/>
    <cellStyle name="Финансовый 2 2 3 2 2 2" xfId="58907"/>
    <cellStyle name="Финансовый 2 2 3 2 2 3" xfId="58908"/>
    <cellStyle name="Финансовый 2 2 3 2 3" xfId="58909"/>
    <cellStyle name="Финансовый 2 2 3 2 3 2" xfId="58910"/>
    <cellStyle name="Финансовый 2 2 3 2 4" xfId="58911"/>
    <cellStyle name="Финансовый 2 2 3 2 5" xfId="58912"/>
    <cellStyle name="Финансовый 2 2 3 2 6" xfId="58913"/>
    <cellStyle name="Финансовый 2 2 3 2 7" xfId="58914"/>
    <cellStyle name="Финансовый 2 2 3 2 8" xfId="58915"/>
    <cellStyle name="Финансовый 2 2 3 3" xfId="58916"/>
    <cellStyle name="Финансовый 2 2 3 3 2" xfId="58917"/>
    <cellStyle name="Финансовый 2 2 3 3 2 2" xfId="58918"/>
    <cellStyle name="Финансовый 2 2 3 3 2 3" xfId="58919"/>
    <cellStyle name="Финансовый 2 2 3 3 3" xfId="58920"/>
    <cellStyle name="Финансовый 2 2 3 3 4" xfId="58921"/>
    <cellStyle name="Финансовый 2 2 3 3 5" xfId="58922"/>
    <cellStyle name="Финансовый 2 2 3 3 6" xfId="58923"/>
    <cellStyle name="Финансовый 2 2 3 3 7" xfId="58924"/>
    <cellStyle name="Финансовый 2 2 3 4" xfId="58925"/>
    <cellStyle name="Финансовый 2 2 3 4 2" xfId="58926"/>
    <cellStyle name="Финансовый 2 2 3 4 3" xfId="58927"/>
    <cellStyle name="Финансовый 2 2 3 4 4" xfId="58928"/>
    <cellStyle name="Финансовый 2 2 3 5" xfId="58929"/>
    <cellStyle name="Финансовый 2 2 3 5 2" xfId="58930"/>
    <cellStyle name="Финансовый 2 2 3 6" xfId="58931"/>
    <cellStyle name="Финансовый 2 2 3 7" xfId="58932"/>
    <cellStyle name="Финансовый 2 2 3 8" xfId="58933"/>
    <cellStyle name="Финансовый 2 2 3 9" xfId="58934"/>
    <cellStyle name="Финансовый 2 2 4" xfId="58935"/>
    <cellStyle name="Финансовый 2 2 4 2" xfId="58936"/>
    <cellStyle name="Финансовый 2 2 5" xfId="58937"/>
    <cellStyle name="Финансовый 2 2 5 2" xfId="58938"/>
    <cellStyle name="Финансовый 2 2 5 2 2" xfId="58939"/>
    <cellStyle name="Финансовый 2 2 5 2 3" xfId="58940"/>
    <cellStyle name="Финансовый 2 2 5 3" xfId="58941"/>
    <cellStyle name="Финансовый 2 2 5 4" xfId="58942"/>
    <cellStyle name="Финансовый 2 2 5 5" xfId="58943"/>
    <cellStyle name="Финансовый 2 2 5 6" xfId="58944"/>
    <cellStyle name="Финансовый 2 2 5 7" xfId="58945"/>
    <cellStyle name="Финансовый 2 2 6" xfId="58946"/>
    <cellStyle name="Финансовый 2 2 6 2" xfId="58947"/>
    <cellStyle name="Финансовый 2 2 7" xfId="58948"/>
    <cellStyle name="Финансовый 2 2 8" xfId="58949"/>
    <cellStyle name="Финансовый 2 20" xfId="58950"/>
    <cellStyle name="Финансовый 2 21" xfId="58951"/>
    <cellStyle name="Финансовый 2 22" xfId="58952"/>
    <cellStyle name="Финансовый 2 23" xfId="58953"/>
    <cellStyle name="Финансовый 2 24" xfId="58954"/>
    <cellStyle name="Финансовый 2 3" xfId="58955"/>
    <cellStyle name="Финансовый 2 3 10" xfId="58956"/>
    <cellStyle name="Финансовый 2 3 10 2" xfId="58957"/>
    <cellStyle name="Финансовый 2 3 10 2 2" xfId="58958"/>
    <cellStyle name="Финансовый 2 3 10 2 3" xfId="58959"/>
    <cellStyle name="Финансовый 2 3 10 3" xfId="58960"/>
    <cellStyle name="Финансовый 2 3 10 4" xfId="58961"/>
    <cellStyle name="Финансовый 2 3 10 5" xfId="58962"/>
    <cellStyle name="Финансовый 2 3 10 6" xfId="58963"/>
    <cellStyle name="Финансовый 2 3 10 7" xfId="58964"/>
    <cellStyle name="Финансовый 2 3 11" xfId="58965"/>
    <cellStyle name="Финансовый 2 3 11 2" xfId="58966"/>
    <cellStyle name="Финансовый 2 3 11 3" xfId="58967"/>
    <cellStyle name="Финансовый 2 3 11 4" xfId="58968"/>
    <cellStyle name="Финансовый 2 3 12" xfId="58969"/>
    <cellStyle name="Финансовый 2 3 12 2" xfId="58970"/>
    <cellStyle name="Финансовый 2 3 13" xfId="58971"/>
    <cellStyle name="Финансовый 2 3 14" xfId="58972"/>
    <cellStyle name="Финансовый 2 3 15" xfId="58973"/>
    <cellStyle name="Финансовый 2 3 16" xfId="58974"/>
    <cellStyle name="Финансовый 2 3 17" xfId="58975"/>
    <cellStyle name="Финансовый 2 3 18" xfId="58976"/>
    <cellStyle name="Финансовый 2 3 2" xfId="58977"/>
    <cellStyle name="Финансовый 2 3 2 10" xfId="58978"/>
    <cellStyle name="Финансовый 2 3 2 10 2" xfId="58979"/>
    <cellStyle name="Финансовый 2 3 2 11" xfId="58980"/>
    <cellStyle name="Финансовый 2 3 2 12" xfId="58981"/>
    <cellStyle name="Финансовый 2 3 2 13" xfId="58982"/>
    <cellStyle name="Финансовый 2 3 2 14" xfId="58983"/>
    <cellStyle name="Финансовый 2 3 2 15" xfId="58984"/>
    <cellStyle name="Финансовый 2 3 2 16" xfId="58985"/>
    <cellStyle name="Финансовый 2 3 2 2" xfId="58986"/>
    <cellStyle name="Финансовый 2 3 2 2 10" xfId="58987"/>
    <cellStyle name="Финансовый 2 3 2 2 2" xfId="58988"/>
    <cellStyle name="Финансовый 2 3 2 2 2 2" xfId="58989"/>
    <cellStyle name="Финансовый 2 3 2 2 2 2 2" xfId="58990"/>
    <cellStyle name="Финансовый 2 3 2 2 2 2 2 2" xfId="58991"/>
    <cellStyle name="Финансовый 2 3 2 2 2 2 3" xfId="58992"/>
    <cellStyle name="Финансовый 2 3 2 2 2 2 3 2" xfId="58993"/>
    <cellStyle name="Финансовый 2 3 2 2 2 2 4" xfId="58994"/>
    <cellStyle name="Финансовый 2 3 2 2 2 2 5" xfId="58995"/>
    <cellStyle name="Финансовый 2 3 2 2 2 2 6" xfId="58996"/>
    <cellStyle name="Финансовый 2 3 2 2 2 2 7" xfId="58997"/>
    <cellStyle name="Финансовый 2 3 2 2 2 3" xfId="58998"/>
    <cellStyle name="Финансовый 2 3 2 2 2 3 2" xfId="58999"/>
    <cellStyle name="Финансовый 2 3 2 2 2 3 3" xfId="59000"/>
    <cellStyle name="Финансовый 2 3 2 2 2 4" xfId="59001"/>
    <cellStyle name="Финансовый 2 3 2 2 2 5" xfId="59002"/>
    <cellStyle name="Финансовый 2 3 2 2 2 6" xfId="59003"/>
    <cellStyle name="Финансовый 2 3 2 2 2 7" xfId="59004"/>
    <cellStyle name="Финансовый 2 3 2 2 2 8" xfId="59005"/>
    <cellStyle name="Финансовый 2 3 2 2 2 9" xfId="59006"/>
    <cellStyle name="Финансовый 2 3 2 2 3" xfId="59007"/>
    <cellStyle name="Финансовый 2 3 2 2 3 2" xfId="59008"/>
    <cellStyle name="Финансовый 2 3 2 2 3 2 2" xfId="59009"/>
    <cellStyle name="Финансовый 2 3 2 2 3 3" xfId="59010"/>
    <cellStyle name="Финансовый 2 3 2 2 3 3 2" xfId="59011"/>
    <cellStyle name="Финансовый 2 3 2 2 3 4" xfId="59012"/>
    <cellStyle name="Финансовый 2 3 2 2 3 5" xfId="59013"/>
    <cellStyle name="Финансовый 2 3 2 2 3 6" xfId="59014"/>
    <cellStyle name="Финансовый 2 3 2 2 3 7" xfId="59015"/>
    <cellStyle name="Финансовый 2 3 2 2 4" xfId="59016"/>
    <cellStyle name="Финансовый 2 3 2 2 4 2" xfId="59017"/>
    <cellStyle name="Финансовый 2 3 2 2 4 3" xfId="59018"/>
    <cellStyle name="Финансовый 2 3 2 2 5" xfId="59019"/>
    <cellStyle name="Финансовый 2 3 2 2 6" xfId="59020"/>
    <cellStyle name="Финансовый 2 3 2 2 7" xfId="59021"/>
    <cellStyle name="Финансовый 2 3 2 2 8" xfId="59022"/>
    <cellStyle name="Финансовый 2 3 2 2 9" xfId="59023"/>
    <cellStyle name="Финансовый 2 3 2 3" xfId="59024"/>
    <cellStyle name="Финансовый 2 3 2 3 10" xfId="59025"/>
    <cellStyle name="Финансовый 2 3 2 3 2" xfId="59026"/>
    <cellStyle name="Финансовый 2 3 2 3 2 2" xfId="59027"/>
    <cellStyle name="Финансовый 2 3 2 3 2 2 2" xfId="59028"/>
    <cellStyle name="Финансовый 2 3 2 3 2 2 2 2" xfId="59029"/>
    <cellStyle name="Финансовый 2 3 2 3 2 2 3" xfId="59030"/>
    <cellStyle name="Финансовый 2 3 2 3 2 2 3 2" xfId="59031"/>
    <cellStyle name="Финансовый 2 3 2 3 2 2 4" xfId="59032"/>
    <cellStyle name="Финансовый 2 3 2 3 2 2 5" xfId="59033"/>
    <cellStyle name="Финансовый 2 3 2 3 2 2 6" xfId="59034"/>
    <cellStyle name="Финансовый 2 3 2 3 2 2 7" xfId="59035"/>
    <cellStyle name="Финансовый 2 3 2 3 2 3" xfId="59036"/>
    <cellStyle name="Финансовый 2 3 2 3 2 3 2" xfId="59037"/>
    <cellStyle name="Финансовый 2 3 2 3 2 3 3" xfId="59038"/>
    <cellStyle name="Финансовый 2 3 2 3 2 4" xfId="59039"/>
    <cellStyle name="Финансовый 2 3 2 3 2 5" xfId="59040"/>
    <cellStyle name="Финансовый 2 3 2 3 2 6" xfId="59041"/>
    <cellStyle name="Финансовый 2 3 2 3 2 7" xfId="59042"/>
    <cellStyle name="Финансовый 2 3 2 3 2 8" xfId="59043"/>
    <cellStyle name="Финансовый 2 3 2 3 2 9" xfId="59044"/>
    <cellStyle name="Финансовый 2 3 2 3 3" xfId="59045"/>
    <cellStyle name="Финансовый 2 3 2 3 3 2" xfId="59046"/>
    <cellStyle name="Финансовый 2 3 2 3 3 2 2" xfId="59047"/>
    <cellStyle name="Финансовый 2 3 2 3 3 3" xfId="59048"/>
    <cellStyle name="Финансовый 2 3 2 3 3 3 2" xfId="59049"/>
    <cellStyle name="Финансовый 2 3 2 3 3 4" xfId="59050"/>
    <cellStyle name="Финансовый 2 3 2 3 3 5" xfId="59051"/>
    <cellStyle name="Финансовый 2 3 2 3 3 6" xfId="59052"/>
    <cellStyle name="Финансовый 2 3 2 3 3 7" xfId="59053"/>
    <cellStyle name="Финансовый 2 3 2 3 4" xfId="59054"/>
    <cellStyle name="Финансовый 2 3 2 3 4 2" xfId="59055"/>
    <cellStyle name="Финансовый 2 3 2 3 4 3" xfId="59056"/>
    <cellStyle name="Финансовый 2 3 2 3 5" xfId="59057"/>
    <cellStyle name="Финансовый 2 3 2 3 6" xfId="59058"/>
    <cellStyle name="Финансовый 2 3 2 3 7" xfId="59059"/>
    <cellStyle name="Финансовый 2 3 2 3 8" xfId="59060"/>
    <cellStyle name="Финансовый 2 3 2 3 9" xfId="59061"/>
    <cellStyle name="Финансовый 2 3 2 4" xfId="59062"/>
    <cellStyle name="Финансовый 2 3 2 4 10" xfId="59063"/>
    <cellStyle name="Финансовый 2 3 2 4 2" xfId="59064"/>
    <cellStyle name="Финансовый 2 3 2 4 2 2" xfId="59065"/>
    <cellStyle name="Финансовый 2 3 2 4 2 2 2" xfId="59066"/>
    <cellStyle name="Финансовый 2 3 2 4 2 2 2 2" xfId="59067"/>
    <cellStyle name="Финансовый 2 3 2 4 2 2 3" xfId="59068"/>
    <cellStyle name="Финансовый 2 3 2 4 2 2 3 2" xfId="59069"/>
    <cellStyle name="Финансовый 2 3 2 4 2 2 4" xfId="59070"/>
    <cellStyle name="Финансовый 2 3 2 4 2 2 5" xfId="59071"/>
    <cellStyle name="Финансовый 2 3 2 4 2 2 6" xfId="59072"/>
    <cellStyle name="Финансовый 2 3 2 4 2 2 7" xfId="59073"/>
    <cellStyle name="Финансовый 2 3 2 4 2 3" xfId="59074"/>
    <cellStyle name="Финансовый 2 3 2 4 2 3 2" xfId="59075"/>
    <cellStyle name="Финансовый 2 3 2 4 2 3 3" xfId="59076"/>
    <cellStyle name="Финансовый 2 3 2 4 2 4" xfId="59077"/>
    <cellStyle name="Финансовый 2 3 2 4 2 5" xfId="59078"/>
    <cellStyle name="Финансовый 2 3 2 4 2 6" xfId="59079"/>
    <cellStyle name="Финансовый 2 3 2 4 2 7" xfId="59080"/>
    <cellStyle name="Финансовый 2 3 2 4 2 8" xfId="59081"/>
    <cellStyle name="Финансовый 2 3 2 4 2 9" xfId="59082"/>
    <cellStyle name="Финансовый 2 3 2 4 3" xfId="59083"/>
    <cellStyle name="Финансовый 2 3 2 4 3 2" xfId="59084"/>
    <cellStyle name="Финансовый 2 3 2 4 3 2 2" xfId="59085"/>
    <cellStyle name="Финансовый 2 3 2 4 3 3" xfId="59086"/>
    <cellStyle name="Финансовый 2 3 2 4 3 3 2" xfId="59087"/>
    <cellStyle name="Финансовый 2 3 2 4 3 4" xfId="59088"/>
    <cellStyle name="Финансовый 2 3 2 4 3 5" xfId="59089"/>
    <cellStyle name="Финансовый 2 3 2 4 3 6" xfId="59090"/>
    <cellStyle name="Финансовый 2 3 2 4 3 7" xfId="59091"/>
    <cellStyle name="Финансовый 2 3 2 4 4" xfId="59092"/>
    <cellStyle name="Финансовый 2 3 2 4 4 2" xfId="59093"/>
    <cellStyle name="Финансовый 2 3 2 4 4 3" xfId="59094"/>
    <cellStyle name="Финансовый 2 3 2 4 5" xfId="59095"/>
    <cellStyle name="Финансовый 2 3 2 4 6" xfId="59096"/>
    <cellStyle name="Финансовый 2 3 2 4 7" xfId="59097"/>
    <cellStyle name="Финансовый 2 3 2 4 8" xfId="59098"/>
    <cellStyle name="Финансовый 2 3 2 4 9" xfId="59099"/>
    <cellStyle name="Финансовый 2 3 2 5" xfId="59100"/>
    <cellStyle name="Финансовый 2 3 2 5 2" xfId="59101"/>
    <cellStyle name="Финансовый 2 3 2 5 2 2" xfId="59102"/>
    <cellStyle name="Финансовый 2 3 2 5 2 2 2" xfId="59103"/>
    <cellStyle name="Финансовый 2 3 2 5 2 3" xfId="59104"/>
    <cellStyle name="Финансовый 2 3 2 5 2 3 2" xfId="59105"/>
    <cellStyle name="Финансовый 2 3 2 5 2 4" xfId="59106"/>
    <cellStyle name="Финансовый 2 3 2 5 2 5" xfId="59107"/>
    <cellStyle name="Финансовый 2 3 2 5 2 6" xfId="59108"/>
    <cellStyle name="Финансовый 2 3 2 5 2 7" xfId="59109"/>
    <cellStyle name="Финансовый 2 3 2 5 3" xfId="59110"/>
    <cellStyle name="Финансовый 2 3 2 5 3 2" xfId="59111"/>
    <cellStyle name="Финансовый 2 3 2 5 3 3" xfId="59112"/>
    <cellStyle name="Финансовый 2 3 2 5 4" xfId="59113"/>
    <cellStyle name="Финансовый 2 3 2 5 5" xfId="59114"/>
    <cellStyle name="Финансовый 2 3 2 5 6" xfId="59115"/>
    <cellStyle name="Финансовый 2 3 2 5 7" xfId="59116"/>
    <cellStyle name="Финансовый 2 3 2 5 8" xfId="59117"/>
    <cellStyle name="Финансовый 2 3 2 5 9" xfId="59118"/>
    <cellStyle name="Финансовый 2 3 2 6" xfId="59119"/>
    <cellStyle name="Финансовый 2 3 2 6 2" xfId="59120"/>
    <cellStyle name="Финансовый 2 3 2 6 2 2" xfId="59121"/>
    <cellStyle name="Финансовый 2 3 2 6 2 2 2" xfId="59122"/>
    <cellStyle name="Финансовый 2 3 2 6 2 3" xfId="59123"/>
    <cellStyle name="Финансовый 2 3 2 6 2 3 2" xfId="59124"/>
    <cellStyle name="Финансовый 2 3 2 6 2 4" xfId="59125"/>
    <cellStyle name="Финансовый 2 3 2 6 2 5" xfId="59126"/>
    <cellStyle name="Финансовый 2 3 2 6 2 6" xfId="59127"/>
    <cellStyle name="Финансовый 2 3 2 6 2 7" xfId="59128"/>
    <cellStyle name="Финансовый 2 3 2 6 3" xfId="59129"/>
    <cellStyle name="Финансовый 2 3 2 6 3 2" xfId="59130"/>
    <cellStyle name="Финансовый 2 3 2 6 3 3" xfId="59131"/>
    <cellStyle name="Финансовый 2 3 2 6 4" xfId="59132"/>
    <cellStyle name="Финансовый 2 3 2 6 5" xfId="59133"/>
    <cellStyle name="Финансовый 2 3 2 6 6" xfId="59134"/>
    <cellStyle name="Финансовый 2 3 2 6 7" xfId="59135"/>
    <cellStyle name="Финансовый 2 3 2 6 8" xfId="59136"/>
    <cellStyle name="Финансовый 2 3 2 6 9" xfId="59137"/>
    <cellStyle name="Финансовый 2 3 2 7" xfId="59138"/>
    <cellStyle name="Финансовый 2 3 2 7 2" xfId="59139"/>
    <cellStyle name="Финансовый 2 3 2 7 2 2" xfId="59140"/>
    <cellStyle name="Финансовый 2 3 2 7 2 3" xfId="59141"/>
    <cellStyle name="Финансовый 2 3 2 7 3" xfId="59142"/>
    <cellStyle name="Финансовый 2 3 2 7 3 2" xfId="59143"/>
    <cellStyle name="Финансовый 2 3 2 7 4" xfId="59144"/>
    <cellStyle name="Финансовый 2 3 2 7 5" xfId="59145"/>
    <cellStyle name="Финансовый 2 3 2 7 6" xfId="59146"/>
    <cellStyle name="Финансовый 2 3 2 7 7" xfId="59147"/>
    <cellStyle name="Финансовый 2 3 2 7 8" xfId="59148"/>
    <cellStyle name="Финансовый 2 3 2 8" xfId="59149"/>
    <cellStyle name="Финансовый 2 3 2 8 2" xfId="59150"/>
    <cellStyle name="Финансовый 2 3 2 8 2 2" xfId="59151"/>
    <cellStyle name="Финансовый 2 3 2 8 2 3" xfId="59152"/>
    <cellStyle name="Финансовый 2 3 2 8 3" xfId="59153"/>
    <cellStyle name="Финансовый 2 3 2 8 4" xfId="59154"/>
    <cellStyle name="Финансовый 2 3 2 8 5" xfId="59155"/>
    <cellStyle name="Финансовый 2 3 2 8 6" xfId="59156"/>
    <cellStyle name="Финансовый 2 3 2 8 7" xfId="59157"/>
    <cellStyle name="Финансовый 2 3 2 9" xfId="59158"/>
    <cellStyle name="Финансовый 2 3 2 9 2" xfId="59159"/>
    <cellStyle name="Финансовый 2 3 2 9 3" xfId="59160"/>
    <cellStyle name="Финансовый 2 3 2 9 4" xfId="59161"/>
    <cellStyle name="Финансовый 2 3 3" xfId="59162"/>
    <cellStyle name="Финансовый 2 3 3 10" xfId="59163"/>
    <cellStyle name="Финансовый 2 3 3 11" xfId="59164"/>
    <cellStyle name="Финансовый 2 3 3 12" xfId="59165"/>
    <cellStyle name="Финансовый 2 3 3 13" xfId="59166"/>
    <cellStyle name="Финансовый 2 3 3 2" xfId="59167"/>
    <cellStyle name="Финансовый 2 3 3 2 10" xfId="59168"/>
    <cellStyle name="Финансовый 2 3 3 2 2" xfId="59169"/>
    <cellStyle name="Финансовый 2 3 3 2 2 2" xfId="59170"/>
    <cellStyle name="Финансовый 2 3 3 2 2 2 2" xfId="59171"/>
    <cellStyle name="Финансовый 2 3 3 2 2 2 2 2" xfId="59172"/>
    <cellStyle name="Финансовый 2 3 3 2 2 2 3" xfId="59173"/>
    <cellStyle name="Финансовый 2 3 3 2 2 2 3 2" xfId="59174"/>
    <cellStyle name="Финансовый 2 3 3 2 2 2 4" xfId="59175"/>
    <cellStyle name="Финансовый 2 3 3 2 2 2 5" xfId="59176"/>
    <cellStyle name="Финансовый 2 3 3 2 2 2 6" xfId="59177"/>
    <cellStyle name="Финансовый 2 3 3 2 2 2 7" xfId="59178"/>
    <cellStyle name="Финансовый 2 3 3 2 2 3" xfId="59179"/>
    <cellStyle name="Финансовый 2 3 3 2 2 3 2" xfId="59180"/>
    <cellStyle name="Финансовый 2 3 3 2 2 3 3" xfId="59181"/>
    <cellStyle name="Финансовый 2 3 3 2 2 4" xfId="59182"/>
    <cellStyle name="Финансовый 2 3 3 2 2 5" xfId="59183"/>
    <cellStyle name="Финансовый 2 3 3 2 2 6" xfId="59184"/>
    <cellStyle name="Финансовый 2 3 3 2 2 7" xfId="59185"/>
    <cellStyle name="Финансовый 2 3 3 2 2 8" xfId="59186"/>
    <cellStyle name="Финансовый 2 3 3 2 2 9" xfId="59187"/>
    <cellStyle name="Финансовый 2 3 3 2 3" xfId="59188"/>
    <cellStyle name="Финансовый 2 3 3 2 3 2" xfId="59189"/>
    <cellStyle name="Финансовый 2 3 3 2 3 2 2" xfId="59190"/>
    <cellStyle name="Финансовый 2 3 3 2 3 3" xfId="59191"/>
    <cellStyle name="Финансовый 2 3 3 2 3 3 2" xfId="59192"/>
    <cellStyle name="Финансовый 2 3 3 2 3 4" xfId="59193"/>
    <cellStyle name="Финансовый 2 3 3 2 3 5" xfId="59194"/>
    <cellStyle name="Финансовый 2 3 3 2 3 6" xfId="59195"/>
    <cellStyle name="Финансовый 2 3 3 2 3 7" xfId="59196"/>
    <cellStyle name="Финансовый 2 3 3 2 4" xfId="59197"/>
    <cellStyle name="Финансовый 2 3 3 2 4 2" xfId="59198"/>
    <cellStyle name="Финансовый 2 3 3 2 4 3" xfId="59199"/>
    <cellStyle name="Финансовый 2 3 3 2 5" xfId="59200"/>
    <cellStyle name="Финансовый 2 3 3 2 6" xfId="59201"/>
    <cellStyle name="Финансовый 2 3 3 2 7" xfId="59202"/>
    <cellStyle name="Финансовый 2 3 3 2 8" xfId="59203"/>
    <cellStyle name="Финансовый 2 3 3 2 9" xfId="59204"/>
    <cellStyle name="Финансовый 2 3 3 3" xfId="59205"/>
    <cellStyle name="Финансовый 2 3 3 3 10" xfId="59206"/>
    <cellStyle name="Финансовый 2 3 3 3 2" xfId="59207"/>
    <cellStyle name="Финансовый 2 3 3 3 2 2" xfId="59208"/>
    <cellStyle name="Финансовый 2 3 3 3 2 2 2" xfId="59209"/>
    <cellStyle name="Финансовый 2 3 3 3 2 2 2 2" xfId="59210"/>
    <cellStyle name="Финансовый 2 3 3 3 2 2 3" xfId="59211"/>
    <cellStyle name="Финансовый 2 3 3 3 2 2 3 2" xfId="59212"/>
    <cellStyle name="Финансовый 2 3 3 3 2 2 4" xfId="59213"/>
    <cellStyle name="Финансовый 2 3 3 3 2 2 5" xfId="59214"/>
    <cellStyle name="Финансовый 2 3 3 3 2 2 6" xfId="59215"/>
    <cellStyle name="Финансовый 2 3 3 3 2 2 7" xfId="59216"/>
    <cellStyle name="Финансовый 2 3 3 3 2 3" xfId="59217"/>
    <cellStyle name="Финансовый 2 3 3 3 2 3 2" xfId="59218"/>
    <cellStyle name="Финансовый 2 3 3 3 2 3 3" xfId="59219"/>
    <cellStyle name="Финансовый 2 3 3 3 2 4" xfId="59220"/>
    <cellStyle name="Финансовый 2 3 3 3 2 5" xfId="59221"/>
    <cellStyle name="Финансовый 2 3 3 3 2 6" xfId="59222"/>
    <cellStyle name="Финансовый 2 3 3 3 2 7" xfId="59223"/>
    <cellStyle name="Финансовый 2 3 3 3 2 8" xfId="59224"/>
    <cellStyle name="Финансовый 2 3 3 3 2 9" xfId="59225"/>
    <cellStyle name="Финансовый 2 3 3 3 3" xfId="59226"/>
    <cellStyle name="Финансовый 2 3 3 3 3 2" xfId="59227"/>
    <cellStyle name="Финансовый 2 3 3 3 3 2 2" xfId="59228"/>
    <cellStyle name="Финансовый 2 3 3 3 3 3" xfId="59229"/>
    <cellStyle name="Финансовый 2 3 3 3 3 3 2" xfId="59230"/>
    <cellStyle name="Финансовый 2 3 3 3 3 4" xfId="59231"/>
    <cellStyle name="Финансовый 2 3 3 3 3 5" xfId="59232"/>
    <cellStyle name="Финансовый 2 3 3 3 3 6" xfId="59233"/>
    <cellStyle name="Финансовый 2 3 3 3 3 7" xfId="59234"/>
    <cellStyle name="Финансовый 2 3 3 3 4" xfId="59235"/>
    <cellStyle name="Финансовый 2 3 3 3 4 2" xfId="59236"/>
    <cellStyle name="Финансовый 2 3 3 3 4 3" xfId="59237"/>
    <cellStyle name="Финансовый 2 3 3 3 5" xfId="59238"/>
    <cellStyle name="Финансовый 2 3 3 3 6" xfId="59239"/>
    <cellStyle name="Финансовый 2 3 3 3 7" xfId="59240"/>
    <cellStyle name="Финансовый 2 3 3 3 8" xfId="59241"/>
    <cellStyle name="Финансовый 2 3 3 3 9" xfId="59242"/>
    <cellStyle name="Финансовый 2 3 3 4" xfId="59243"/>
    <cellStyle name="Финансовый 2 3 3 4 2" xfId="59244"/>
    <cellStyle name="Финансовый 2 3 3 4 2 2" xfId="59245"/>
    <cellStyle name="Финансовый 2 3 3 4 2 2 2" xfId="59246"/>
    <cellStyle name="Финансовый 2 3 3 4 2 3" xfId="59247"/>
    <cellStyle name="Финансовый 2 3 3 4 2 3 2" xfId="59248"/>
    <cellStyle name="Финансовый 2 3 3 4 2 4" xfId="59249"/>
    <cellStyle name="Финансовый 2 3 3 4 2 5" xfId="59250"/>
    <cellStyle name="Финансовый 2 3 3 4 2 6" xfId="59251"/>
    <cellStyle name="Финансовый 2 3 3 4 2 7" xfId="59252"/>
    <cellStyle name="Финансовый 2 3 3 4 3" xfId="59253"/>
    <cellStyle name="Финансовый 2 3 3 4 3 2" xfId="59254"/>
    <cellStyle name="Финансовый 2 3 3 4 3 3" xfId="59255"/>
    <cellStyle name="Финансовый 2 3 3 4 4" xfId="59256"/>
    <cellStyle name="Финансовый 2 3 3 4 5" xfId="59257"/>
    <cellStyle name="Финансовый 2 3 3 4 6" xfId="59258"/>
    <cellStyle name="Финансовый 2 3 3 4 7" xfId="59259"/>
    <cellStyle name="Финансовый 2 3 3 4 8" xfId="59260"/>
    <cellStyle name="Финансовый 2 3 3 4 9" xfId="59261"/>
    <cellStyle name="Финансовый 2 3 3 5" xfId="59262"/>
    <cellStyle name="Финансовый 2 3 3 5 2" xfId="59263"/>
    <cellStyle name="Финансовый 2 3 3 5 2 2" xfId="59264"/>
    <cellStyle name="Финансовый 2 3 3 5 2 2 2" xfId="59265"/>
    <cellStyle name="Финансовый 2 3 3 5 2 3" xfId="59266"/>
    <cellStyle name="Финансовый 2 3 3 5 2 3 2" xfId="59267"/>
    <cellStyle name="Финансовый 2 3 3 5 2 4" xfId="59268"/>
    <cellStyle name="Финансовый 2 3 3 5 2 5" xfId="59269"/>
    <cellStyle name="Финансовый 2 3 3 5 2 6" xfId="59270"/>
    <cellStyle name="Финансовый 2 3 3 5 2 7" xfId="59271"/>
    <cellStyle name="Финансовый 2 3 3 5 3" xfId="59272"/>
    <cellStyle name="Финансовый 2 3 3 5 3 2" xfId="59273"/>
    <cellStyle name="Финансовый 2 3 3 5 3 3" xfId="59274"/>
    <cellStyle name="Финансовый 2 3 3 5 4" xfId="59275"/>
    <cellStyle name="Финансовый 2 3 3 5 5" xfId="59276"/>
    <cellStyle name="Финансовый 2 3 3 5 6" xfId="59277"/>
    <cellStyle name="Финансовый 2 3 3 5 7" xfId="59278"/>
    <cellStyle name="Финансовый 2 3 3 5 8" xfId="59279"/>
    <cellStyle name="Финансовый 2 3 3 5 9" xfId="59280"/>
    <cellStyle name="Финансовый 2 3 3 6" xfId="59281"/>
    <cellStyle name="Финансовый 2 3 3 6 2" xfId="59282"/>
    <cellStyle name="Финансовый 2 3 3 6 2 2" xfId="59283"/>
    <cellStyle name="Финансовый 2 3 3 6 3" xfId="59284"/>
    <cellStyle name="Финансовый 2 3 3 6 3 2" xfId="59285"/>
    <cellStyle name="Финансовый 2 3 3 6 4" xfId="59286"/>
    <cellStyle name="Финансовый 2 3 3 6 5" xfId="59287"/>
    <cellStyle name="Финансовый 2 3 3 6 6" xfId="59288"/>
    <cellStyle name="Финансовый 2 3 3 6 7" xfId="59289"/>
    <cellStyle name="Финансовый 2 3 3 7" xfId="59290"/>
    <cellStyle name="Финансовый 2 3 3 7 2" xfId="59291"/>
    <cellStyle name="Финансовый 2 3 3 7 3" xfId="59292"/>
    <cellStyle name="Финансовый 2 3 3 8" xfId="59293"/>
    <cellStyle name="Финансовый 2 3 3 9" xfId="59294"/>
    <cellStyle name="Финансовый 2 3 4" xfId="59295"/>
    <cellStyle name="Финансовый 2 3 4 10" xfId="59296"/>
    <cellStyle name="Финансовый 2 3 4 11" xfId="59297"/>
    <cellStyle name="Финансовый 2 3 4 12" xfId="59298"/>
    <cellStyle name="Финансовый 2 3 4 13" xfId="59299"/>
    <cellStyle name="Финансовый 2 3 4 2" xfId="59300"/>
    <cellStyle name="Финансовый 2 3 4 2 10" xfId="59301"/>
    <cellStyle name="Финансовый 2 3 4 2 2" xfId="59302"/>
    <cellStyle name="Финансовый 2 3 4 2 2 2" xfId="59303"/>
    <cellStyle name="Финансовый 2 3 4 2 2 2 2" xfId="59304"/>
    <cellStyle name="Финансовый 2 3 4 2 2 2 2 2" xfId="59305"/>
    <cellStyle name="Финансовый 2 3 4 2 2 2 3" xfId="59306"/>
    <cellStyle name="Финансовый 2 3 4 2 2 2 3 2" xfId="59307"/>
    <cellStyle name="Финансовый 2 3 4 2 2 2 4" xfId="59308"/>
    <cellStyle name="Финансовый 2 3 4 2 2 2 5" xfId="59309"/>
    <cellStyle name="Финансовый 2 3 4 2 2 2 6" xfId="59310"/>
    <cellStyle name="Финансовый 2 3 4 2 2 2 7" xfId="59311"/>
    <cellStyle name="Финансовый 2 3 4 2 2 3" xfId="59312"/>
    <cellStyle name="Финансовый 2 3 4 2 2 3 2" xfId="59313"/>
    <cellStyle name="Финансовый 2 3 4 2 2 3 3" xfId="59314"/>
    <cellStyle name="Финансовый 2 3 4 2 2 4" xfId="59315"/>
    <cellStyle name="Финансовый 2 3 4 2 2 5" xfId="59316"/>
    <cellStyle name="Финансовый 2 3 4 2 2 6" xfId="59317"/>
    <cellStyle name="Финансовый 2 3 4 2 2 7" xfId="59318"/>
    <cellStyle name="Финансовый 2 3 4 2 2 8" xfId="59319"/>
    <cellStyle name="Финансовый 2 3 4 2 2 9" xfId="59320"/>
    <cellStyle name="Финансовый 2 3 4 2 3" xfId="59321"/>
    <cellStyle name="Финансовый 2 3 4 2 3 2" xfId="59322"/>
    <cellStyle name="Финансовый 2 3 4 2 3 2 2" xfId="59323"/>
    <cellStyle name="Финансовый 2 3 4 2 3 3" xfId="59324"/>
    <cellStyle name="Финансовый 2 3 4 2 3 3 2" xfId="59325"/>
    <cellStyle name="Финансовый 2 3 4 2 3 4" xfId="59326"/>
    <cellStyle name="Финансовый 2 3 4 2 3 5" xfId="59327"/>
    <cellStyle name="Финансовый 2 3 4 2 3 6" xfId="59328"/>
    <cellStyle name="Финансовый 2 3 4 2 3 7" xfId="59329"/>
    <cellStyle name="Финансовый 2 3 4 2 4" xfId="59330"/>
    <cellStyle name="Финансовый 2 3 4 2 4 2" xfId="59331"/>
    <cellStyle name="Финансовый 2 3 4 2 4 3" xfId="59332"/>
    <cellStyle name="Финансовый 2 3 4 2 5" xfId="59333"/>
    <cellStyle name="Финансовый 2 3 4 2 6" xfId="59334"/>
    <cellStyle name="Финансовый 2 3 4 2 7" xfId="59335"/>
    <cellStyle name="Финансовый 2 3 4 2 8" xfId="59336"/>
    <cellStyle name="Финансовый 2 3 4 2 9" xfId="59337"/>
    <cellStyle name="Финансовый 2 3 4 3" xfId="59338"/>
    <cellStyle name="Финансовый 2 3 4 3 10" xfId="59339"/>
    <cellStyle name="Финансовый 2 3 4 3 2" xfId="59340"/>
    <cellStyle name="Финансовый 2 3 4 3 2 2" xfId="59341"/>
    <cellStyle name="Финансовый 2 3 4 3 2 2 2" xfId="59342"/>
    <cellStyle name="Финансовый 2 3 4 3 2 2 2 2" xfId="59343"/>
    <cellStyle name="Финансовый 2 3 4 3 2 2 3" xfId="59344"/>
    <cellStyle name="Финансовый 2 3 4 3 2 2 3 2" xfId="59345"/>
    <cellStyle name="Финансовый 2 3 4 3 2 2 4" xfId="59346"/>
    <cellStyle name="Финансовый 2 3 4 3 2 2 5" xfId="59347"/>
    <cellStyle name="Финансовый 2 3 4 3 2 2 6" xfId="59348"/>
    <cellStyle name="Финансовый 2 3 4 3 2 2 7" xfId="59349"/>
    <cellStyle name="Финансовый 2 3 4 3 2 3" xfId="59350"/>
    <cellStyle name="Финансовый 2 3 4 3 2 3 2" xfId="59351"/>
    <cellStyle name="Финансовый 2 3 4 3 2 3 3" xfId="59352"/>
    <cellStyle name="Финансовый 2 3 4 3 2 4" xfId="59353"/>
    <cellStyle name="Финансовый 2 3 4 3 2 5" xfId="59354"/>
    <cellStyle name="Финансовый 2 3 4 3 2 6" xfId="59355"/>
    <cellStyle name="Финансовый 2 3 4 3 2 7" xfId="59356"/>
    <cellStyle name="Финансовый 2 3 4 3 2 8" xfId="59357"/>
    <cellStyle name="Финансовый 2 3 4 3 2 9" xfId="59358"/>
    <cellStyle name="Финансовый 2 3 4 3 3" xfId="59359"/>
    <cellStyle name="Финансовый 2 3 4 3 3 2" xfId="59360"/>
    <cellStyle name="Финансовый 2 3 4 3 3 2 2" xfId="59361"/>
    <cellStyle name="Финансовый 2 3 4 3 3 3" xfId="59362"/>
    <cellStyle name="Финансовый 2 3 4 3 3 3 2" xfId="59363"/>
    <cellStyle name="Финансовый 2 3 4 3 3 4" xfId="59364"/>
    <cellStyle name="Финансовый 2 3 4 3 3 5" xfId="59365"/>
    <cellStyle name="Финансовый 2 3 4 3 3 6" xfId="59366"/>
    <cellStyle name="Финансовый 2 3 4 3 3 7" xfId="59367"/>
    <cellStyle name="Финансовый 2 3 4 3 4" xfId="59368"/>
    <cellStyle name="Финансовый 2 3 4 3 4 2" xfId="59369"/>
    <cellStyle name="Финансовый 2 3 4 3 4 3" xfId="59370"/>
    <cellStyle name="Финансовый 2 3 4 3 5" xfId="59371"/>
    <cellStyle name="Финансовый 2 3 4 3 6" xfId="59372"/>
    <cellStyle name="Финансовый 2 3 4 3 7" xfId="59373"/>
    <cellStyle name="Финансовый 2 3 4 3 8" xfId="59374"/>
    <cellStyle name="Финансовый 2 3 4 3 9" xfId="59375"/>
    <cellStyle name="Финансовый 2 3 4 4" xfId="59376"/>
    <cellStyle name="Финансовый 2 3 4 4 2" xfId="59377"/>
    <cellStyle name="Финансовый 2 3 4 4 2 2" xfId="59378"/>
    <cellStyle name="Финансовый 2 3 4 4 2 2 2" xfId="59379"/>
    <cellStyle name="Финансовый 2 3 4 4 2 3" xfId="59380"/>
    <cellStyle name="Финансовый 2 3 4 4 2 3 2" xfId="59381"/>
    <cellStyle name="Финансовый 2 3 4 4 2 4" xfId="59382"/>
    <cellStyle name="Финансовый 2 3 4 4 2 5" xfId="59383"/>
    <cellStyle name="Финансовый 2 3 4 4 2 6" xfId="59384"/>
    <cellStyle name="Финансовый 2 3 4 4 2 7" xfId="59385"/>
    <cellStyle name="Финансовый 2 3 4 4 3" xfId="59386"/>
    <cellStyle name="Финансовый 2 3 4 4 3 2" xfId="59387"/>
    <cellStyle name="Финансовый 2 3 4 4 3 3" xfId="59388"/>
    <cellStyle name="Финансовый 2 3 4 4 4" xfId="59389"/>
    <cellStyle name="Финансовый 2 3 4 4 5" xfId="59390"/>
    <cellStyle name="Финансовый 2 3 4 4 6" xfId="59391"/>
    <cellStyle name="Финансовый 2 3 4 4 7" xfId="59392"/>
    <cellStyle name="Финансовый 2 3 4 4 8" xfId="59393"/>
    <cellStyle name="Финансовый 2 3 4 4 9" xfId="59394"/>
    <cellStyle name="Финансовый 2 3 4 5" xfId="59395"/>
    <cellStyle name="Финансовый 2 3 4 5 2" xfId="59396"/>
    <cellStyle name="Финансовый 2 3 4 5 2 2" xfId="59397"/>
    <cellStyle name="Финансовый 2 3 4 5 2 2 2" xfId="59398"/>
    <cellStyle name="Финансовый 2 3 4 5 2 3" xfId="59399"/>
    <cellStyle name="Финансовый 2 3 4 5 2 3 2" xfId="59400"/>
    <cellStyle name="Финансовый 2 3 4 5 2 4" xfId="59401"/>
    <cellStyle name="Финансовый 2 3 4 5 2 5" xfId="59402"/>
    <cellStyle name="Финансовый 2 3 4 5 2 6" xfId="59403"/>
    <cellStyle name="Финансовый 2 3 4 5 2 7" xfId="59404"/>
    <cellStyle name="Финансовый 2 3 4 5 3" xfId="59405"/>
    <cellStyle name="Финансовый 2 3 4 5 3 2" xfId="59406"/>
    <cellStyle name="Финансовый 2 3 4 5 3 3" xfId="59407"/>
    <cellStyle name="Финансовый 2 3 4 5 4" xfId="59408"/>
    <cellStyle name="Финансовый 2 3 4 5 5" xfId="59409"/>
    <cellStyle name="Финансовый 2 3 4 5 6" xfId="59410"/>
    <cellStyle name="Финансовый 2 3 4 5 7" xfId="59411"/>
    <cellStyle name="Финансовый 2 3 4 5 8" xfId="59412"/>
    <cellStyle name="Финансовый 2 3 4 5 9" xfId="59413"/>
    <cellStyle name="Финансовый 2 3 4 6" xfId="59414"/>
    <cellStyle name="Финансовый 2 3 4 6 2" xfId="59415"/>
    <cellStyle name="Финансовый 2 3 4 6 2 2" xfId="59416"/>
    <cellStyle name="Финансовый 2 3 4 6 3" xfId="59417"/>
    <cellStyle name="Финансовый 2 3 4 6 3 2" xfId="59418"/>
    <cellStyle name="Финансовый 2 3 4 6 4" xfId="59419"/>
    <cellStyle name="Финансовый 2 3 4 6 5" xfId="59420"/>
    <cellStyle name="Финансовый 2 3 4 6 6" xfId="59421"/>
    <cellStyle name="Финансовый 2 3 4 6 7" xfId="59422"/>
    <cellStyle name="Финансовый 2 3 4 7" xfId="59423"/>
    <cellStyle name="Финансовый 2 3 4 7 2" xfId="59424"/>
    <cellStyle name="Финансовый 2 3 4 7 3" xfId="59425"/>
    <cellStyle name="Финансовый 2 3 4 8" xfId="59426"/>
    <cellStyle name="Финансовый 2 3 4 9" xfId="59427"/>
    <cellStyle name="Финансовый 2 3 5" xfId="59428"/>
    <cellStyle name="Финансовый 2 3 5 10" xfId="59429"/>
    <cellStyle name="Финансовый 2 3 5 2" xfId="59430"/>
    <cellStyle name="Финансовый 2 3 5 2 2" xfId="59431"/>
    <cellStyle name="Финансовый 2 3 5 2 2 2" xfId="59432"/>
    <cellStyle name="Финансовый 2 3 5 2 2 2 2" xfId="59433"/>
    <cellStyle name="Финансовый 2 3 5 2 2 3" xfId="59434"/>
    <cellStyle name="Финансовый 2 3 5 2 2 3 2" xfId="59435"/>
    <cellStyle name="Финансовый 2 3 5 2 2 4" xfId="59436"/>
    <cellStyle name="Финансовый 2 3 5 2 2 5" xfId="59437"/>
    <cellStyle name="Финансовый 2 3 5 2 2 6" xfId="59438"/>
    <cellStyle name="Финансовый 2 3 5 2 2 7" xfId="59439"/>
    <cellStyle name="Финансовый 2 3 5 2 3" xfId="59440"/>
    <cellStyle name="Финансовый 2 3 5 2 3 2" xfId="59441"/>
    <cellStyle name="Финансовый 2 3 5 2 3 3" xfId="59442"/>
    <cellStyle name="Финансовый 2 3 5 2 4" xfId="59443"/>
    <cellStyle name="Финансовый 2 3 5 2 5" xfId="59444"/>
    <cellStyle name="Финансовый 2 3 5 2 6" xfId="59445"/>
    <cellStyle name="Финансовый 2 3 5 2 7" xfId="59446"/>
    <cellStyle name="Финансовый 2 3 5 2 8" xfId="59447"/>
    <cellStyle name="Финансовый 2 3 5 2 9" xfId="59448"/>
    <cellStyle name="Финансовый 2 3 5 3" xfId="59449"/>
    <cellStyle name="Финансовый 2 3 5 3 2" xfId="59450"/>
    <cellStyle name="Финансовый 2 3 5 3 2 2" xfId="59451"/>
    <cellStyle name="Финансовый 2 3 5 3 3" xfId="59452"/>
    <cellStyle name="Финансовый 2 3 5 3 3 2" xfId="59453"/>
    <cellStyle name="Финансовый 2 3 5 3 4" xfId="59454"/>
    <cellStyle name="Финансовый 2 3 5 3 5" xfId="59455"/>
    <cellStyle name="Финансовый 2 3 5 3 6" xfId="59456"/>
    <cellStyle name="Финансовый 2 3 5 3 7" xfId="59457"/>
    <cellStyle name="Финансовый 2 3 5 4" xfId="59458"/>
    <cellStyle name="Финансовый 2 3 5 4 2" xfId="59459"/>
    <cellStyle name="Финансовый 2 3 5 4 3" xfId="59460"/>
    <cellStyle name="Финансовый 2 3 5 5" xfId="59461"/>
    <cellStyle name="Финансовый 2 3 5 6" xfId="59462"/>
    <cellStyle name="Финансовый 2 3 5 7" xfId="59463"/>
    <cellStyle name="Финансовый 2 3 5 8" xfId="59464"/>
    <cellStyle name="Финансовый 2 3 5 9" xfId="59465"/>
    <cellStyle name="Финансовый 2 3 6" xfId="59466"/>
    <cellStyle name="Финансовый 2 3 6 10" xfId="59467"/>
    <cellStyle name="Финансовый 2 3 6 2" xfId="59468"/>
    <cellStyle name="Финансовый 2 3 6 2 2" xfId="59469"/>
    <cellStyle name="Финансовый 2 3 6 2 2 2" xfId="59470"/>
    <cellStyle name="Финансовый 2 3 6 2 2 2 2" xfId="59471"/>
    <cellStyle name="Финансовый 2 3 6 2 2 3" xfId="59472"/>
    <cellStyle name="Финансовый 2 3 6 2 2 3 2" xfId="59473"/>
    <cellStyle name="Финансовый 2 3 6 2 2 4" xfId="59474"/>
    <cellStyle name="Финансовый 2 3 6 2 2 5" xfId="59475"/>
    <cellStyle name="Финансовый 2 3 6 2 2 6" xfId="59476"/>
    <cellStyle name="Финансовый 2 3 6 2 2 7" xfId="59477"/>
    <cellStyle name="Финансовый 2 3 6 2 3" xfId="59478"/>
    <cellStyle name="Финансовый 2 3 6 2 3 2" xfId="59479"/>
    <cellStyle name="Финансовый 2 3 6 2 3 3" xfId="59480"/>
    <cellStyle name="Финансовый 2 3 6 2 4" xfId="59481"/>
    <cellStyle name="Финансовый 2 3 6 2 5" xfId="59482"/>
    <cellStyle name="Финансовый 2 3 6 2 6" xfId="59483"/>
    <cellStyle name="Финансовый 2 3 6 2 7" xfId="59484"/>
    <cellStyle name="Финансовый 2 3 6 2 8" xfId="59485"/>
    <cellStyle name="Финансовый 2 3 6 2 9" xfId="59486"/>
    <cellStyle name="Финансовый 2 3 6 3" xfId="59487"/>
    <cellStyle name="Финансовый 2 3 6 3 2" xfId="59488"/>
    <cellStyle name="Финансовый 2 3 6 3 2 2" xfId="59489"/>
    <cellStyle name="Финансовый 2 3 6 3 3" xfId="59490"/>
    <cellStyle name="Финансовый 2 3 6 3 3 2" xfId="59491"/>
    <cellStyle name="Финансовый 2 3 6 3 4" xfId="59492"/>
    <cellStyle name="Финансовый 2 3 6 3 5" xfId="59493"/>
    <cellStyle name="Финансовый 2 3 6 3 6" xfId="59494"/>
    <cellStyle name="Финансовый 2 3 6 3 7" xfId="59495"/>
    <cellStyle name="Финансовый 2 3 6 4" xfId="59496"/>
    <cellStyle name="Финансовый 2 3 6 4 2" xfId="59497"/>
    <cellStyle name="Финансовый 2 3 6 4 3" xfId="59498"/>
    <cellStyle name="Финансовый 2 3 6 5" xfId="59499"/>
    <cellStyle name="Финансовый 2 3 6 6" xfId="59500"/>
    <cellStyle name="Финансовый 2 3 6 7" xfId="59501"/>
    <cellStyle name="Финансовый 2 3 6 8" xfId="59502"/>
    <cellStyle name="Финансовый 2 3 6 9" xfId="59503"/>
    <cellStyle name="Финансовый 2 3 7" xfId="59504"/>
    <cellStyle name="Финансовый 2 3 7 2" xfId="59505"/>
    <cellStyle name="Финансовый 2 3 7 2 2" xfId="59506"/>
    <cellStyle name="Финансовый 2 3 7 2 2 2" xfId="59507"/>
    <cellStyle name="Финансовый 2 3 7 2 3" xfId="59508"/>
    <cellStyle name="Финансовый 2 3 7 2 3 2" xfId="59509"/>
    <cellStyle name="Финансовый 2 3 7 2 4" xfId="59510"/>
    <cellStyle name="Финансовый 2 3 7 2 5" xfId="59511"/>
    <cellStyle name="Финансовый 2 3 7 2 6" xfId="59512"/>
    <cellStyle name="Финансовый 2 3 7 2 7" xfId="59513"/>
    <cellStyle name="Финансовый 2 3 7 3" xfId="59514"/>
    <cellStyle name="Финансовый 2 3 7 3 2" xfId="59515"/>
    <cellStyle name="Финансовый 2 3 7 3 3" xfId="59516"/>
    <cellStyle name="Финансовый 2 3 7 4" xfId="59517"/>
    <cellStyle name="Финансовый 2 3 7 5" xfId="59518"/>
    <cellStyle name="Финансовый 2 3 7 6" xfId="59519"/>
    <cellStyle name="Финансовый 2 3 7 7" xfId="59520"/>
    <cellStyle name="Финансовый 2 3 7 8" xfId="59521"/>
    <cellStyle name="Финансовый 2 3 7 9" xfId="59522"/>
    <cellStyle name="Финансовый 2 3 8" xfId="59523"/>
    <cellStyle name="Финансовый 2 3 8 2" xfId="59524"/>
    <cellStyle name="Финансовый 2 3 8 2 2" xfId="59525"/>
    <cellStyle name="Финансовый 2 3 8 2 2 2" xfId="59526"/>
    <cellStyle name="Финансовый 2 3 8 2 3" xfId="59527"/>
    <cellStyle name="Финансовый 2 3 8 2 3 2" xfId="59528"/>
    <cellStyle name="Финансовый 2 3 8 2 4" xfId="59529"/>
    <cellStyle name="Финансовый 2 3 8 2 5" xfId="59530"/>
    <cellStyle name="Финансовый 2 3 8 2 6" xfId="59531"/>
    <cellStyle name="Финансовый 2 3 8 2 7" xfId="59532"/>
    <cellStyle name="Финансовый 2 3 8 3" xfId="59533"/>
    <cellStyle name="Финансовый 2 3 8 3 2" xfId="59534"/>
    <cellStyle name="Финансовый 2 3 8 3 3" xfId="59535"/>
    <cellStyle name="Финансовый 2 3 8 4" xfId="59536"/>
    <cellStyle name="Финансовый 2 3 8 5" xfId="59537"/>
    <cellStyle name="Финансовый 2 3 8 6" xfId="59538"/>
    <cellStyle name="Финансовый 2 3 8 7" xfId="59539"/>
    <cellStyle name="Финансовый 2 3 8 8" xfId="59540"/>
    <cellStyle name="Финансовый 2 3 8 9" xfId="59541"/>
    <cellStyle name="Финансовый 2 3 9" xfId="59542"/>
    <cellStyle name="Финансовый 2 3 9 2" xfId="59543"/>
    <cellStyle name="Финансовый 2 3 9 2 2" xfId="59544"/>
    <cellStyle name="Финансовый 2 3 9 2 3" xfId="59545"/>
    <cellStyle name="Финансовый 2 3 9 3" xfId="59546"/>
    <cellStyle name="Финансовый 2 3 9 3 2" xfId="59547"/>
    <cellStyle name="Финансовый 2 3 9 4" xfId="59548"/>
    <cellStyle name="Финансовый 2 3 9 5" xfId="59549"/>
    <cellStyle name="Финансовый 2 3 9 6" xfId="59550"/>
    <cellStyle name="Финансовый 2 3 9 7" xfId="59551"/>
    <cellStyle name="Финансовый 2 3 9 8" xfId="59552"/>
    <cellStyle name="Финансовый 2 4" xfId="59553"/>
    <cellStyle name="Финансовый 2 4 10" xfId="59554"/>
    <cellStyle name="Финансовый 2 4 10 2" xfId="59555"/>
    <cellStyle name="Финансовый 2 4 10 2 2" xfId="59556"/>
    <cellStyle name="Финансовый 2 4 10 2 3" xfId="59557"/>
    <cellStyle name="Финансовый 2 4 10 3" xfId="59558"/>
    <cellStyle name="Финансовый 2 4 10 4" xfId="59559"/>
    <cellStyle name="Финансовый 2 4 10 5" xfId="59560"/>
    <cellStyle name="Финансовый 2 4 10 6" xfId="59561"/>
    <cellStyle name="Финансовый 2 4 10 7" xfId="59562"/>
    <cellStyle name="Финансовый 2 4 11" xfId="59563"/>
    <cellStyle name="Финансовый 2 4 11 2" xfId="59564"/>
    <cellStyle name="Финансовый 2 4 11 3" xfId="59565"/>
    <cellStyle name="Финансовый 2 4 11 4" xfId="59566"/>
    <cellStyle name="Финансовый 2 4 12" xfId="59567"/>
    <cellStyle name="Финансовый 2 4 12 2" xfId="59568"/>
    <cellStyle name="Финансовый 2 4 13" xfId="59569"/>
    <cellStyle name="Финансовый 2 4 14" xfId="59570"/>
    <cellStyle name="Финансовый 2 4 15" xfId="59571"/>
    <cellStyle name="Финансовый 2 4 16" xfId="59572"/>
    <cellStyle name="Финансовый 2 4 17" xfId="59573"/>
    <cellStyle name="Финансовый 2 4 18" xfId="59574"/>
    <cellStyle name="Финансовый 2 4 2" xfId="59575"/>
    <cellStyle name="Финансовый 2 4 2 10" xfId="59576"/>
    <cellStyle name="Финансовый 2 4 2 11" xfId="59577"/>
    <cellStyle name="Финансовый 2 4 2 12" xfId="59578"/>
    <cellStyle name="Финансовый 2 4 2 13" xfId="59579"/>
    <cellStyle name="Финансовый 2 4 2 14" xfId="59580"/>
    <cellStyle name="Финансовый 2 4 2 2" xfId="59581"/>
    <cellStyle name="Финансовый 2 4 2 2 10" xfId="59582"/>
    <cellStyle name="Финансовый 2 4 2 2 2" xfId="59583"/>
    <cellStyle name="Финансовый 2 4 2 2 2 2" xfId="59584"/>
    <cellStyle name="Финансовый 2 4 2 2 2 2 2" xfId="59585"/>
    <cellStyle name="Финансовый 2 4 2 2 2 2 2 2" xfId="59586"/>
    <cellStyle name="Финансовый 2 4 2 2 2 2 3" xfId="59587"/>
    <cellStyle name="Финансовый 2 4 2 2 2 2 3 2" xfId="59588"/>
    <cellStyle name="Финансовый 2 4 2 2 2 2 4" xfId="59589"/>
    <cellStyle name="Финансовый 2 4 2 2 2 2 5" xfId="59590"/>
    <cellStyle name="Финансовый 2 4 2 2 2 2 6" xfId="59591"/>
    <cellStyle name="Финансовый 2 4 2 2 2 2 7" xfId="59592"/>
    <cellStyle name="Финансовый 2 4 2 2 2 3" xfId="59593"/>
    <cellStyle name="Финансовый 2 4 2 2 2 3 2" xfId="59594"/>
    <cellStyle name="Финансовый 2 4 2 2 2 3 3" xfId="59595"/>
    <cellStyle name="Финансовый 2 4 2 2 2 4" xfId="59596"/>
    <cellStyle name="Финансовый 2 4 2 2 2 5" xfId="59597"/>
    <cellStyle name="Финансовый 2 4 2 2 2 6" xfId="59598"/>
    <cellStyle name="Финансовый 2 4 2 2 2 7" xfId="59599"/>
    <cellStyle name="Финансовый 2 4 2 2 2 8" xfId="59600"/>
    <cellStyle name="Финансовый 2 4 2 2 2 9" xfId="59601"/>
    <cellStyle name="Финансовый 2 4 2 2 3" xfId="59602"/>
    <cellStyle name="Финансовый 2 4 2 2 3 2" xfId="59603"/>
    <cellStyle name="Финансовый 2 4 2 2 3 2 2" xfId="59604"/>
    <cellStyle name="Финансовый 2 4 2 2 3 3" xfId="59605"/>
    <cellStyle name="Финансовый 2 4 2 2 3 3 2" xfId="59606"/>
    <cellStyle name="Финансовый 2 4 2 2 3 4" xfId="59607"/>
    <cellStyle name="Финансовый 2 4 2 2 3 5" xfId="59608"/>
    <cellStyle name="Финансовый 2 4 2 2 3 6" xfId="59609"/>
    <cellStyle name="Финансовый 2 4 2 2 3 7" xfId="59610"/>
    <cellStyle name="Финансовый 2 4 2 2 4" xfId="59611"/>
    <cellStyle name="Финансовый 2 4 2 2 4 2" xfId="59612"/>
    <cellStyle name="Финансовый 2 4 2 2 4 3" xfId="59613"/>
    <cellStyle name="Финансовый 2 4 2 2 5" xfId="59614"/>
    <cellStyle name="Финансовый 2 4 2 2 6" xfId="59615"/>
    <cellStyle name="Финансовый 2 4 2 2 7" xfId="59616"/>
    <cellStyle name="Финансовый 2 4 2 2 8" xfId="59617"/>
    <cellStyle name="Финансовый 2 4 2 2 9" xfId="59618"/>
    <cellStyle name="Финансовый 2 4 2 3" xfId="59619"/>
    <cellStyle name="Финансовый 2 4 2 3 10" xfId="59620"/>
    <cellStyle name="Финансовый 2 4 2 3 2" xfId="59621"/>
    <cellStyle name="Финансовый 2 4 2 3 2 2" xfId="59622"/>
    <cellStyle name="Финансовый 2 4 2 3 2 2 2" xfId="59623"/>
    <cellStyle name="Финансовый 2 4 2 3 2 2 2 2" xfId="59624"/>
    <cellStyle name="Финансовый 2 4 2 3 2 2 3" xfId="59625"/>
    <cellStyle name="Финансовый 2 4 2 3 2 2 3 2" xfId="59626"/>
    <cellStyle name="Финансовый 2 4 2 3 2 2 4" xfId="59627"/>
    <cellStyle name="Финансовый 2 4 2 3 2 2 5" xfId="59628"/>
    <cellStyle name="Финансовый 2 4 2 3 2 2 6" xfId="59629"/>
    <cellStyle name="Финансовый 2 4 2 3 2 2 7" xfId="59630"/>
    <cellStyle name="Финансовый 2 4 2 3 2 3" xfId="59631"/>
    <cellStyle name="Финансовый 2 4 2 3 2 3 2" xfId="59632"/>
    <cellStyle name="Финансовый 2 4 2 3 2 3 3" xfId="59633"/>
    <cellStyle name="Финансовый 2 4 2 3 2 4" xfId="59634"/>
    <cellStyle name="Финансовый 2 4 2 3 2 5" xfId="59635"/>
    <cellStyle name="Финансовый 2 4 2 3 2 6" xfId="59636"/>
    <cellStyle name="Финансовый 2 4 2 3 2 7" xfId="59637"/>
    <cellStyle name="Финансовый 2 4 2 3 2 8" xfId="59638"/>
    <cellStyle name="Финансовый 2 4 2 3 2 9" xfId="59639"/>
    <cellStyle name="Финансовый 2 4 2 3 3" xfId="59640"/>
    <cellStyle name="Финансовый 2 4 2 3 3 2" xfId="59641"/>
    <cellStyle name="Финансовый 2 4 2 3 3 2 2" xfId="59642"/>
    <cellStyle name="Финансовый 2 4 2 3 3 3" xfId="59643"/>
    <cellStyle name="Финансовый 2 4 2 3 3 3 2" xfId="59644"/>
    <cellStyle name="Финансовый 2 4 2 3 3 4" xfId="59645"/>
    <cellStyle name="Финансовый 2 4 2 3 3 5" xfId="59646"/>
    <cellStyle name="Финансовый 2 4 2 3 3 6" xfId="59647"/>
    <cellStyle name="Финансовый 2 4 2 3 3 7" xfId="59648"/>
    <cellStyle name="Финансовый 2 4 2 3 4" xfId="59649"/>
    <cellStyle name="Финансовый 2 4 2 3 4 2" xfId="59650"/>
    <cellStyle name="Финансовый 2 4 2 3 4 3" xfId="59651"/>
    <cellStyle name="Финансовый 2 4 2 3 5" xfId="59652"/>
    <cellStyle name="Финансовый 2 4 2 3 6" xfId="59653"/>
    <cellStyle name="Финансовый 2 4 2 3 7" xfId="59654"/>
    <cellStyle name="Финансовый 2 4 2 3 8" xfId="59655"/>
    <cellStyle name="Финансовый 2 4 2 3 9" xfId="59656"/>
    <cellStyle name="Финансовый 2 4 2 4" xfId="59657"/>
    <cellStyle name="Финансовый 2 4 2 4 10" xfId="59658"/>
    <cellStyle name="Финансовый 2 4 2 4 2" xfId="59659"/>
    <cellStyle name="Финансовый 2 4 2 4 2 2" xfId="59660"/>
    <cellStyle name="Финансовый 2 4 2 4 2 2 2" xfId="59661"/>
    <cellStyle name="Финансовый 2 4 2 4 2 2 2 2" xfId="59662"/>
    <cellStyle name="Финансовый 2 4 2 4 2 2 3" xfId="59663"/>
    <cellStyle name="Финансовый 2 4 2 4 2 2 3 2" xfId="59664"/>
    <cellStyle name="Финансовый 2 4 2 4 2 2 4" xfId="59665"/>
    <cellStyle name="Финансовый 2 4 2 4 2 2 5" xfId="59666"/>
    <cellStyle name="Финансовый 2 4 2 4 2 2 6" xfId="59667"/>
    <cellStyle name="Финансовый 2 4 2 4 2 2 7" xfId="59668"/>
    <cellStyle name="Финансовый 2 4 2 4 2 3" xfId="59669"/>
    <cellStyle name="Финансовый 2 4 2 4 2 3 2" xfId="59670"/>
    <cellStyle name="Финансовый 2 4 2 4 2 3 3" xfId="59671"/>
    <cellStyle name="Финансовый 2 4 2 4 2 4" xfId="59672"/>
    <cellStyle name="Финансовый 2 4 2 4 2 5" xfId="59673"/>
    <cellStyle name="Финансовый 2 4 2 4 2 6" xfId="59674"/>
    <cellStyle name="Финансовый 2 4 2 4 2 7" xfId="59675"/>
    <cellStyle name="Финансовый 2 4 2 4 2 8" xfId="59676"/>
    <cellStyle name="Финансовый 2 4 2 4 2 9" xfId="59677"/>
    <cellStyle name="Финансовый 2 4 2 4 3" xfId="59678"/>
    <cellStyle name="Финансовый 2 4 2 4 3 2" xfId="59679"/>
    <cellStyle name="Финансовый 2 4 2 4 3 2 2" xfId="59680"/>
    <cellStyle name="Финансовый 2 4 2 4 3 3" xfId="59681"/>
    <cellStyle name="Финансовый 2 4 2 4 3 3 2" xfId="59682"/>
    <cellStyle name="Финансовый 2 4 2 4 3 4" xfId="59683"/>
    <cellStyle name="Финансовый 2 4 2 4 3 5" xfId="59684"/>
    <cellStyle name="Финансовый 2 4 2 4 3 6" xfId="59685"/>
    <cellStyle name="Финансовый 2 4 2 4 3 7" xfId="59686"/>
    <cellStyle name="Финансовый 2 4 2 4 4" xfId="59687"/>
    <cellStyle name="Финансовый 2 4 2 4 4 2" xfId="59688"/>
    <cellStyle name="Финансовый 2 4 2 4 4 3" xfId="59689"/>
    <cellStyle name="Финансовый 2 4 2 4 5" xfId="59690"/>
    <cellStyle name="Финансовый 2 4 2 4 6" xfId="59691"/>
    <cellStyle name="Финансовый 2 4 2 4 7" xfId="59692"/>
    <cellStyle name="Финансовый 2 4 2 4 8" xfId="59693"/>
    <cellStyle name="Финансовый 2 4 2 4 9" xfId="59694"/>
    <cellStyle name="Финансовый 2 4 2 5" xfId="59695"/>
    <cellStyle name="Финансовый 2 4 2 5 2" xfId="59696"/>
    <cellStyle name="Финансовый 2 4 2 5 2 2" xfId="59697"/>
    <cellStyle name="Финансовый 2 4 2 5 2 2 2" xfId="59698"/>
    <cellStyle name="Финансовый 2 4 2 5 2 3" xfId="59699"/>
    <cellStyle name="Финансовый 2 4 2 5 2 3 2" xfId="59700"/>
    <cellStyle name="Финансовый 2 4 2 5 2 4" xfId="59701"/>
    <cellStyle name="Финансовый 2 4 2 5 2 5" xfId="59702"/>
    <cellStyle name="Финансовый 2 4 2 5 2 6" xfId="59703"/>
    <cellStyle name="Финансовый 2 4 2 5 2 7" xfId="59704"/>
    <cellStyle name="Финансовый 2 4 2 5 3" xfId="59705"/>
    <cellStyle name="Финансовый 2 4 2 5 3 2" xfId="59706"/>
    <cellStyle name="Финансовый 2 4 2 5 3 3" xfId="59707"/>
    <cellStyle name="Финансовый 2 4 2 5 4" xfId="59708"/>
    <cellStyle name="Финансовый 2 4 2 5 5" xfId="59709"/>
    <cellStyle name="Финансовый 2 4 2 5 6" xfId="59710"/>
    <cellStyle name="Финансовый 2 4 2 5 7" xfId="59711"/>
    <cellStyle name="Финансовый 2 4 2 5 8" xfId="59712"/>
    <cellStyle name="Финансовый 2 4 2 5 9" xfId="59713"/>
    <cellStyle name="Финансовый 2 4 2 6" xfId="59714"/>
    <cellStyle name="Финансовый 2 4 2 6 2" xfId="59715"/>
    <cellStyle name="Финансовый 2 4 2 6 2 2" xfId="59716"/>
    <cellStyle name="Финансовый 2 4 2 6 2 2 2" xfId="59717"/>
    <cellStyle name="Финансовый 2 4 2 6 2 3" xfId="59718"/>
    <cellStyle name="Финансовый 2 4 2 6 2 3 2" xfId="59719"/>
    <cellStyle name="Финансовый 2 4 2 6 2 4" xfId="59720"/>
    <cellStyle name="Финансовый 2 4 2 6 2 5" xfId="59721"/>
    <cellStyle name="Финансовый 2 4 2 6 2 6" xfId="59722"/>
    <cellStyle name="Финансовый 2 4 2 6 2 7" xfId="59723"/>
    <cellStyle name="Финансовый 2 4 2 6 3" xfId="59724"/>
    <cellStyle name="Финансовый 2 4 2 6 3 2" xfId="59725"/>
    <cellStyle name="Финансовый 2 4 2 6 3 3" xfId="59726"/>
    <cellStyle name="Финансовый 2 4 2 6 4" xfId="59727"/>
    <cellStyle name="Финансовый 2 4 2 6 5" xfId="59728"/>
    <cellStyle name="Финансовый 2 4 2 6 6" xfId="59729"/>
    <cellStyle name="Финансовый 2 4 2 6 7" xfId="59730"/>
    <cellStyle name="Финансовый 2 4 2 6 8" xfId="59731"/>
    <cellStyle name="Финансовый 2 4 2 6 9" xfId="59732"/>
    <cellStyle name="Финансовый 2 4 2 7" xfId="59733"/>
    <cellStyle name="Финансовый 2 4 2 7 2" xfId="59734"/>
    <cellStyle name="Финансовый 2 4 2 7 2 2" xfId="59735"/>
    <cellStyle name="Финансовый 2 4 2 7 3" xfId="59736"/>
    <cellStyle name="Финансовый 2 4 2 7 3 2" xfId="59737"/>
    <cellStyle name="Финансовый 2 4 2 7 4" xfId="59738"/>
    <cellStyle name="Финансовый 2 4 2 7 5" xfId="59739"/>
    <cellStyle name="Финансовый 2 4 2 7 6" xfId="59740"/>
    <cellStyle name="Финансовый 2 4 2 7 7" xfId="59741"/>
    <cellStyle name="Финансовый 2 4 2 8" xfId="59742"/>
    <cellStyle name="Финансовый 2 4 2 8 2" xfId="59743"/>
    <cellStyle name="Финансовый 2 4 2 8 3" xfId="59744"/>
    <cellStyle name="Финансовый 2 4 2 9" xfId="59745"/>
    <cellStyle name="Финансовый 2 4 3" xfId="59746"/>
    <cellStyle name="Финансовый 2 4 3 10" xfId="59747"/>
    <cellStyle name="Финансовый 2 4 3 11" xfId="59748"/>
    <cellStyle name="Финансовый 2 4 3 12" xfId="59749"/>
    <cellStyle name="Финансовый 2 4 3 13" xfId="59750"/>
    <cellStyle name="Финансовый 2 4 3 2" xfId="59751"/>
    <cellStyle name="Финансовый 2 4 3 2 10" xfId="59752"/>
    <cellStyle name="Финансовый 2 4 3 2 2" xfId="59753"/>
    <cellStyle name="Финансовый 2 4 3 2 2 2" xfId="59754"/>
    <cellStyle name="Финансовый 2 4 3 2 2 2 2" xfId="59755"/>
    <cellStyle name="Финансовый 2 4 3 2 2 2 2 2" xfId="59756"/>
    <cellStyle name="Финансовый 2 4 3 2 2 2 3" xfId="59757"/>
    <cellStyle name="Финансовый 2 4 3 2 2 2 3 2" xfId="59758"/>
    <cellStyle name="Финансовый 2 4 3 2 2 2 4" xfId="59759"/>
    <cellStyle name="Финансовый 2 4 3 2 2 2 5" xfId="59760"/>
    <cellStyle name="Финансовый 2 4 3 2 2 2 6" xfId="59761"/>
    <cellStyle name="Финансовый 2 4 3 2 2 2 7" xfId="59762"/>
    <cellStyle name="Финансовый 2 4 3 2 2 3" xfId="59763"/>
    <cellStyle name="Финансовый 2 4 3 2 2 3 2" xfId="59764"/>
    <cellStyle name="Финансовый 2 4 3 2 2 3 3" xfId="59765"/>
    <cellStyle name="Финансовый 2 4 3 2 2 4" xfId="59766"/>
    <cellStyle name="Финансовый 2 4 3 2 2 5" xfId="59767"/>
    <cellStyle name="Финансовый 2 4 3 2 2 6" xfId="59768"/>
    <cellStyle name="Финансовый 2 4 3 2 2 7" xfId="59769"/>
    <cellStyle name="Финансовый 2 4 3 2 2 8" xfId="59770"/>
    <cellStyle name="Финансовый 2 4 3 2 2 9" xfId="59771"/>
    <cellStyle name="Финансовый 2 4 3 2 3" xfId="59772"/>
    <cellStyle name="Финансовый 2 4 3 2 3 2" xfId="59773"/>
    <cellStyle name="Финансовый 2 4 3 2 3 2 2" xfId="59774"/>
    <cellStyle name="Финансовый 2 4 3 2 3 3" xfId="59775"/>
    <cellStyle name="Финансовый 2 4 3 2 3 3 2" xfId="59776"/>
    <cellStyle name="Финансовый 2 4 3 2 3 4" xfId="59777"/>
    <cellStyle name="Финансовый 2 4 3 2 3 5" xfId="59778"/>
    <cellStyle name="Финансовый 2 4 3 2 3 6" xfId="59779"/>
    <cellStyle name="Финансовый 2 4 3 2 3 7" xfId="59780"/>
    <cellStyle name="Финансовый 2 4 3 2 4" xfId="59781"/>
    <cellStyle name="Финансовый 2 4 3 2 4 2" xfId="59782"/>
    <cellStyle name="Финансовый 2 4 3 2 4 3" xfId="59783"/>
    <cellStyle name="Финансовый 2 4 3 2 5" xfId="59784"/>
    <cellStyle name="Финансовый 2 4 3 2 6" xfId="59785"/>
    <cellStyle name="Финансовый 2 4 3 2 7" xfId="59786"/>
    <cellStyle name="Финансовый 2 4 3 2 8" xfId="59787"/>
    <cellStyle name="Финансовый 2 4 3 2 9" xfId="59788"/>
    <cellStyle name="Финансовый 2 4 3 3" xfId="59789"/>
    <cellStyle name="Финансовый 2 4 3 3 10" xfId="59790"/>
    <cellStyle name="Финансовый 2 4 3 3 2" xfId="59791"/>
    <cellStyle name="Финансовый 2 4 3 3 2 2" xfId="59792"/>
    <cellStyle name="Финансовый 2 4 3 3 2 2 2" xfId="59793"/>
    <cellStyle name="Финансовый 2 4 3 3 2 2 2 2" xfId="59794"/>
    <cellStyle name="Финансовый 2 4 3 3 2 2 3" xfId="59795"/>
    <cellStyle name="Финансовый 2 4 3 3 2 2 3 2" xfId="59796"/>
    <cellStyle name="Финансовый 2 4 3 3 2 2 4" xfId="59797"/>
    <cellStyle name="Финансовый 2 4 3 3 2 2 5" xfId="59798"/>
    <cellStyle name="Финансовый 2 4 3 3 2 2 6" xfId="59799"/>
    <cellStyle name="Финансовый 2 4 3 3 2 2 7" xfId="59800"/>
    <cellStyle name="Финансовый 2 4 3 3 2 3" xfId="59801"/>
    <cellStyle name="Финансовый 2 4 3 3 2 3 2" xfId="59802"/>
    <cellStyle name="Финансовый 2 4 3 3 2 3 3" xfId="59803"/>
    <cellStyle name="Финансовый 2 4 3 3 2 4" xfId="59804"/>
    <cellStyle name="Финансовый 2 4 3 3 2 5" xfId="59805"/>
    <cellStyle name="Финансовый 2 4 3 3 2 6" xfId="59806"/>
    <cellStyle name="Финансовый 2 4 3 3 2 7" xfId="59807"/>
    <cellStyle name="Финансовый 2 4 3 3 2 8" xfId="59808"/>
    <cellStyle name="Финансовый 2 4 3 3 2 9" xfId="59809"/>
    <cellStyle name="Финансовый 2 4 3 3 3" xfId="59810"/>
    <cellStyle name="Финансовый 2 4 3 3 3 2" xfId="59811"/>
    <cellStyle name="Финансовый 2 4 3 3 3 2 2" xfId="59812"/>
    <cellStyle name="Финансовый 2 4 3 3 3 3" xfId="59813"/>
    <cellStyle name="Финансовый 2 4 3 3 3 3 2" xfId="59814"/>
    <cellStyle name="Финансовый 2 4 3 3 3 4" xfId="59815"/>
    <cellStyle name="Финансовый 2 4 3 3 3 5" xfId="59816"/>
    <cellStyle name="Финансовый 2 4 3 3 3 6" xfId="59817"/>
    <cellStyle name="Финансовый 2 4 3 3 3 7" xfId="59818"/>
    <cellStyle name="Финансовый 2 4 3 3 4" xfId="59819"/>
    <cellStyle name="Финансовый 2 4 3 3 4 2" xfId="59820"/>
    <cellStyle name="Финансовый 2 4 3 3 4 3" xfId="59821"/>
    <cellStyle name="Финансовый 2 4 3 3 5" xfId="59822"/>
    <cellStyle name="Финансовый 2 4 3 3 6" xfId="59823"/>
    <cellStyle name="Финансовый 2 4 3 3 7" xfId="59824"/>
    <cellStyle name="Финансовый 2 4 3 3 8" xfId="59825"/>
    <cellStyle name="Финансовый 2 4 3 3 9" xfId="59826"/>
    <cellStyle name="Финансовый 2 4 3 4" xfId="59827"/>
    <cellStyle name="Финансовый 2 4 3 4 2" xfId="59828"/>
    <cellStyle name="Финансовый 2 4 3 4 2 2" xfId="59829"/>
    <cellStyle name="Финансовый 2 4 3 4 2 2 2" xfId="59830"/>
    <cellStyle name="Финансовый 2 4 3 4 2 3" xfId="59831"/>
    <cellStyle name="Финансовый 2 4 3 4 2 3 2" xfId="59832"/>
    <cellStyle name="Финансовый 2 4 3 4 2 4" xfId="59833"/>
    <cellStyle name="Финансовый 2 4 3 4 2 5" xfId="59834"/>
    <cellStyle name="Финансовый 2 4 3 4 2 6" xfId="59835"/>
    <cellStyle name="Финансовый 2 4 3 4 2 7" xfId="59836"/>
    <cellStyle name="Финансовый 2 4 3 4 3" xfId="59837"/>
    <cellStyle name="Финансовый 2 4 3 4 3 2" xfId="59838"/>
    <cellStyle name="Финансовый 2 4 3 4 3 3" xfId="59839"/>
    <cellStyle name="Финансовый 2 4 3 4 4" xfId="59840"/>
    <cellStyle name="Финансовый 2 4 3 4 5" xfId="59841"/>
    <cellStyle name="Финансовый 2 4 3 4 6" xfId="59842"/>
    <cellStyle name="Финансовый 2 4 3 4 7" xfId="59843"/>
    <cellStyle name="Финансовый 2 4 3 4 8" xfId="59844"/>
    <cellStyle name="Финансовый 2 4 3 4 9" xfId="59845"/>
    <cellStyle name="Финансовый 2 4 3 5" xfId="59846"/>
    <cellStyle name="Финансовый 2 4 3 5 2" xfId="59847"/>
    <cellStyle name="Финансовый 2 4 3 5 2 2" xfId="59848"/>
    <cellStyle name="Финансовый 2 4 3 5 2 2 2" xfId="59849"/>
    <cellStyle name="Финансовый 2 4 3 5 2 3" xfId="59850"/>
    <cellStyle name="Финансовый 2 4 3 5 2 3 2" xfId="59851"/>
    <cellStyle name="Финансовый 2 4 3 5 2 4" xfId="59852"/>
    <cellStyle name="Финансовый 2 4 3 5 2 5" xfId="59853"/>
    <cellStyle name="Финансовый 2 4 3 5 2 6" xfId="59854"/>
    <cellStyle name="Финансовый 2 4 3 5 2 7" xfId="59855"/>
    <cellStyle name="Финансовый 2 4 3 5 3" xfId="59856"/>
    <cellStyle name="Финансовый 2 4 3 5 3 2" xfId="59857"/>
    <cellStyle name="Финансовый 2 4 3 5 3 3" xfId="59858"/>
    <cellStyle name="Финансовый 2 4 3 5 4" xfId="59859"/>
    <cellStyle name="Финансовый 2 4 3 5 5" xfId="59860"/>
    <cellStyle name="Финансовый 2 4 3 5 6" xfId="59861"/>
    <cellStyle name="Финансовый 2 4 3 5 7" xfId="59862"/>
    <cellStyle name="Финансовый 2 4 3 5 8" xfId="59863"/>
    <cellStyle name="Финансовый 2 4 3 5 9" xfId="59864"/>
    <cellStyle name="Финансовый 2 4 3 6" xfId="59865"/>
    <cellStyle name="Финансовый 2 4 3 6 2" xfId="59866"/>
    <cellStyle name="Финансовый 2 4 3 6 2 2" xfId="59867"/>
    <cellStyle name="Финансовый 2 4 3 6 3" xfId="59868"/>
    <cellStyle name="Финансовый 2 4 3 6 3 2" xfId="59869"/>
    <cellStyle name="Финансовый 2 4 3 6 4" xfId="59870"/>
    <cellStyle name="Финансовый 2 4 3 6 5" xfId="59871"/>
    <cellStyle name="Финансовый 2 4 3 6 6" xfId="59872"/>
    <cellStyle name="Финансовый 2 4 3 6 7" xfId="59873"/>
    <cellStyle name="Финансовый 2 4 3 7" xfId="59874"/>
    <cellStyle name="Финансовый 2 4 3 7 2" xfId="59875"/>
    <cellStyle name="Финансовый 2 4 3 7 3" xfId="59876"/>
    <cellStyle name="Финансовый 2 4 3 8" xfId="59877"/>
    <cellStyle name="Финансовый 2 4 3 9" xfId="59878"/>
    <cellStyle name="Финансовый 2 4 4" xfId="59879"/>
    <cellStyle name="Финансовый 2 4 4 10" xfId="59880"/>
    <cellStyle name="Финансовый 2 4 4 11" xfId="59881"/>
    <cellStyle name="Финансовый 2 4 4 12" xfId="59882"/>
    <cellStyle name="Финансовый 2 4 4 13" xfId="59883"/>
    <cellStyle name="Финансовый 2 4 4 2" xfId="59884"/>
    <cellStyle name="Финансовый 2 4 4 2 10" xfId="59885"/>
    <cellStyle name="Финансовый 2 4 4 2 2" xfId="59886"/>
    <cellStyle name="Финансовый 2 4 4 2 2 2" xfId="59887"/>
    <cellStyle name="Финансовый 2 4 4 2 2 2 2" xfId="59888"/>
    <cellStyle name="Финансовый 2 4 4 2 2 2 2 2" xfId="59889"/>
    <cellStyle name="Финансовый 2 4 4 2 2 2 3" xfId="59890"/>
    <cellStyle name="Финансовый 2 4 4 2 2 2 3 2" xfId="59891"/>
    <cellStyle name="Финансовый 2 4 4 2 2 2 4" xfId="59892"/>
    <cellStyle name="Финансовый 2 4 4 2 2 2 5" xfId="59893"/>
    <cellStyle name="Финансовый 2 4 4 2 2 2 6" xfId="59894"/>
    <cellStyle name="Финансовый 2 4 4 2 2 2 7" xfId="59895"/>
    <cellStyle name="Финансовый 2 4 4 2 2 3" xfId="59896"/>
    <cellStyle name="Финансовый 2 4 4 2 2 3 2" xfId="59897"/>
    <cellStyle name="Финансовый 2 4 4 2 2 3 3" xfId="59898"/>
    <cellStyle name="Финансовый 2 4 4 2 2 4" xfId="59899"/>
    <cellStyle name="Финансовый 2 4 4 2 2 5" xfId="59900"/>
    <cellStyle name="Финансовый 2 4 4 2 2 6" xfId="59901"/>
    <cellStyle name="Финансовый 2 4 4 2 2 7" xfId="59902"/>
    <cellStyle name="Финансовый 2 4 4 2 2 8" xfId="59903"/>
    <cellStyle name="Финансовый 2 4 4 2 2 9" xfId="59904"/>
    <cellStyle name="Финансовый 2 4 4 2 3" xfId="59905"/>
    <cellStyle name="Финансовый 2 4 4 2 3 2" xfId="59906"/>
    <cellStyle name="Финансовый 2 4 4 2 3 2 2" xfId="59907"/>
    <cellStyle name="Финансовый 2 4 4 2 3 3" xfId="59908"/>
    <cellStyle name="Финансовый 2 4 4 2 3 3 2" xfId="59909"/>
    <cellStyle name="Финансовый 2 4 4 2 3 4" xfId="59910"/>
    <cellStyle name="Финансовый 2 4 4 2 3 5" xfId="59911"/>
    <cellStyle name="Финансовый 2 4 4 2 3 6" xfId="59912"/>
    <cellStyle name="Финансовый 2 4 4 2 3 7" xfId="59913"/>
    <cellStyle name="Финансовый 2 4 4 2 4" xfId="59914"/>
    <cellStyle name="Финансовый 2 4 4 2 4 2" xfId="59915"/>
    <cellStyle name="Финансовый 2 4 4 2 4 3" xfId="59916"/>
    <cellStyle name="Финансовый 2 4 4 2 5" xfId="59917"/>
    <cellStyle name="Финансовый 2 4 4 2 6" xfId="59918"/>
    <cellStyle name="Финансовый 2 4 4 2 7" xfId="59919"/>
    <cellStyle name="Финансовый 2 4 4 2 8" xfId="59920"/>
    <cellStyle name="Финансовый 2 4 4 2 9" xfId="59921"/>
    <cellStyle name="Финансовый 2 4 4 3" xfId="59922"/>
    <cellStyle name="Финансовый 2 4 4 3 10" xfId="59923"/>
    <cellStyle name="Финансовый 2 4 4 3 2" xfId="59924"/>
    <cellStyle name="Финансовый 2 4 4 3 2 2" xfId="59925"/>
    <cellStyle name="Финансовый 2 4 4 3 2 2 2" xfId="59926"/>
    <cellStyle name="Финансовый 2 4 4 3 2 2 2 2" xfId="59927"/>
    <cellStyle name="Финансовый 2 4 4 3 2 2 3" xfId="59928"/>
    <cellStyle name="Финансовый 2 4 4 3 2 2 3 2" xfId="59929"/>
    <cellStyle name="Финансовый 2 4 4 3 2 2 4" xfId="59930"/>
    <cellStyle name="Финансовый 2 4 4 3 2 2 5" xfId="59931"/>
    <cellStyle name="Финансовый 2 4 4 3 2 2 6" xfId="59932"/>
    <cellStyle name="Финансовый 2 4 4 3 2 2 7" xfId="59933"/>
    <cellStyle name="Финансовый 2 4 4 3 2 3" xfId="59934"/>
    <cellStyle name="Финансовый 2 4 4 3 2 3 2" xfId="59935"/>
    <cellStyle name="Финансовый 2 4 4 3 2 3 3" xfId="59936"/>
    <cellStyle name="Финансовый 2 4 4 3 2 4" xfId="59937"/>
    <cellStyle name="Финансовый 2 4 4 3 2 5" xfId="59938"/>
    <cellStyle name="Финансовый 2 4 4 3 2 6" xfId="59939"/>
    <cellStyle name="Финансовый 2 4 4 3 2 7" xfId="59940"/>
    <cellStyle name="Финансовый 2 4 4 3 2 8" xfId="59941"/>
    <cellStyle name="Финансовый 2 4 4 3 2 9" xfId="59942"/>
    <cellStyle name="Финансовый 2 4 4 3 3" xfId="59943"/>
    <cellStyle name="Финансовый 2 4 4 3 3 2" xfId="59944"/>
    <cellStyle name="Финансовый 2 4 4 3 3 2 2" xfId="59945"/>
    <cellStyle name="Финансовый 2 4 4 3 3 3" xfId="59946"/>
    <cellStyle name="Финансовый 2 4 4 3 3 3 2" xfId="59947"/>
    <cellStyle name="Финансовый 2 4 4 3 3 4" xfId="59948"/>
    <cellStyle name="Финансовый 2 4 4 3 3 5" xfId="59949"/>
    <cellStyle name="Финансовый 2 4 4 3 3 6" xfId="59950"/>
    <cellStyle name="Финансовый 2 4 4 3 3 7" xfId="59951"/>
    <cellStyle name="Финансовый 2 4 4 3 4" xfId="59952"/>
    <cellStyle name="Финансовый 2 4 4 3 4 2" xfId="59953"/>
    <cellStyle name="Финансовый 2 4 4 3 4 3" xfId="59954"/>
    <cellStyle name="Финансовый 2 4 4 3 5" xfId="59955"/>
    <cellStyle name="Финансовый 2 4 4 3 6" xfId="59956"/>
    <cellStyle name="Финансовый 2 4 4 3 7" xfId="59957"/>
    <cellStyle name="Финансовый 2 4 4 3 8" xfId="59958"/>
    <cellStyle name="Финансовый 2 4 4 3 9" xfId="59959"/>
    <cellStyle name="Финансовый 2 4 4 4" xfId="59960"/>
    <cellStyle name="Финансовый 2 4 4 4 2" xfId="59961"/>
    <cellStyle name="Финансовый 2 4 4 4 2 2" xfId="59962"/>
    <cellStyle name="Финансовый 2 4 4 4 2 2 2" xfId="59963"/>
    <cellStyle name="Финансовый 2 4 4 4 2 3" xfId="59964"/>
    <cellStyle name="Финансовый 2 4 4 4 2 3 2" xfId="59965"/>
    <cellStyle name="Финансовый 2 4 4 4 2 4" xfId="59966"/>
    <cellStyle name="Финансовый 2 4 4 4 2 5" xfId="59967"/>
    <cellStyle name="Финансовый 2 4 4 4 2 6" xfId="59968"/>
    <cellStyle name="Финансовый 2 4 4 4 2 7" xfId="59969"/>
    <cellStyle name="Финансовый 2 4 4 4 3" xfId="59970"/>
    <cellStyle name="Финансовый 2 4 4 4 3 2" xfId="59971"/>
    <cellStyle name="Финансовый 2 4 4 4 3 3" xfId="59972"/>
    <cellStyle name="Финансовый 2 4 4 4 4" xfId="59973"/>
    <cellStyle name="Финансовый 2 4 4 4 5" xfId="59974"/>
    <cellStyle name="Финансовый 2 4 4 4 6" xfId="59975"/>
    <cellStyle name="Финансовый 2 4 4 4 7" xfId="59976"/>
    <cellStyle name="Финансовый 2 4 4 4 8" xfId="59977"/>
    <cellStyle name="Финансовый 2 4 4 4 9" xfId="59978"/>
    <cellStyle name="Финансовый 2 4 4 5" xfId="59979"/>
    <cellStyle name="Финансовый 2 4 4 5 2" xfId="59980"/>
    <cellStyle name="Финансовый 2 4 4 5 2 2" xfId="59981"/>
    <cellStyle name="Финансовый 2 4 4 5 2 2 2" xfId="59982"/>
    <cellStyle name="Финансовый 2 4 4 5 2 3" xfId="59983"/>
    <cellStyle name="Финансовый 2 4 4 5 2 3 2" xfId="59984"/>
    <cellStyle name="Финансовый 2 4 4 5 2 4" xfId="59985"/>
    <cellStyle name="Финансовый 2 4 4 5 2 5" xfId="59986"/>
    <cellStyle name="Финансовый 2 4 4 5 2 6" xfId="59987"/>
    <cellStyle name="Финансовый 2 4 4 5 2 7" xfId="59988"/>
    <cellStyle name="Финансовый 2 4 4 5 3" xfId="59989"/>
    <cellStyle name="Финансовый 2 4 4 5 3 2" xfId="59990"/>
    <cellStyle name="Финансовый 2 4 4 5 3 3" xfId="59991"/>
    <cellStyle name="Финансовый 2 4 4 5 4" xfId="59992"/>
    <cellStyle name="Финансовый 2 4 4 5 5" xfId="59993"/>
    <cellStyle name="Финансовый 2 4 4 5 6" xfId="59994"/>
    <cellStyle name="Финансовый 2 4 4 5 7" xfId="59995"/>
    <cellStyle name="Финансовый 2 4 4 5 8" xfId="59996"/>
    <cellStyle name="Финансовый 2 4 4 5 9" xfId="59997"/>
    <cellStyle name="Финансовый 2 4 4 6" xfId="59998"/>
    <cellStyle name="Финансовый 2 4 4 6 2" xfId="59999"/>
    <cellStyle name="Финансовый 2 4 4 6 2 2" xfId="60000"/>
    <cellStyle name="Финансовый 2 4 4 6 3" xfId="60001"/>
    <cellStyle name="Финансовый 2 4 4 6 3 2" xfId="60002"/>
    <cellStyle name="Финансовый 2 4 4 6 4" xfId="60003"/>
    <cellStyle name="Финансовый 2 4 4 6 5" xfId="60004"/>
    <cellStyle name="Финансовый 2 4 4 6 6" xfId="60005"/>
    <cellStyle name="Финансовый 2 4 4 6 7" xfId="60006"/>
    <cellStyle name="Финансовый 2 4 4 7" xfId="60007"/>
    <cellStyle name="Финансовый 2 4 4 7 2" xfId="60008"/>
    <cellStyle name="Финансовый 2 4 4 7 3" xfId="60009"/>
    <cellStyle name="Финансовый 2 4 4 8" xfId="60010"/>
    <cellStyle name="Финансовый 2 4 4 9" xfId="60011"/>
    <cellStyle name="Финансовый 2 4 5" xfId="60012"/>
    <cellStyle name="Финансовый 2 4 5 10" xfId="60013"/>
    <cellStyle name="Финансовый 2 4 5 2" xfId="60014"/>
    <cellStyle name="Финансовый 2 4 5 2 2" xfId="60015"/>
    <cellStyle name="Финансовый 2 4 5 2 2 2" xfId="60016"/>
    <cellStyle name="Финансовый 2 4 5 2 2 2 2" xfId="60017"/>
    <cellStyle name="Финансовый 2 4 5 2 2 3" xfId="60018"/>
    <cellStyle name="Финансовый 2 4 5 2 2 3 2" xfId="60019"/>
    <cellStyle name="Финансовый 2 4 5 2 2 4" xfId="60020"/>
    <cellStyle name="Финансовый 2 4 5 2 2 5" xfId="60021"/>
    <cellStyle name="Финансовый 2 4 5 2 2 6" xfId="60022"/>
    <cellStyle name="Финансовый 2 4 5 2 2 7" xfId="60023"/>
    <cellStyle name="Финансовый 2 4 5 2 3" xfId="60024"/>
    <cellStyle name="Финансовый 2 4 5 2 3 2" xfId="60025"/>
    <cellStyle name="Финансовый 2 4 5 2 3 3" xfId="60026"/>
    <cellStyle name="Финансовый 2 4 5 2 4" xfId="60027"/>
    <cellStyle name="Финансовый 2 4 5 2 5" xfId="60028"/>
    <cellStyle name="Финансовый 2 4 5 2 6" xfId="60029"/>
    <cellStyle name="Финансовый 2 4 5 2 7" xfId="60030"/>
    <cellStyle name="Финансовый 2 4 5 2 8" xfId="60031"/>
    <cellStyle name="Финансовый 2 4 5 2 9" xfId="60032"/>
    <cellStyle name="Финансовый 2 4 5 3" xfId="60033"/>
    <cellStyle name="Финансовый 2 4 5 3 2" xfId="60034"/>
    <cellStyle name="Финансовый 2 4 5 3 2 2" xfId="60035"/>
    <cellStyle name="Финансовый 2 4 5 3 3" xfId="60036"/>
    <cellStyle name="Финансовый 2 4 5 3 3 2" xfId="60037"/>
    <cellStyle name="Финансовый 2 4 5 3 4" xfId="60038"/>
    <cellStyle name="Финансовый 2 4 5 3 5" xfId="60039"/>
    <cellStyle name="Финансовый 2 4 5 3 6" xfId="60040"/>
    <cellStyle name="Финансовый 2 4 5 3 7" xfId="60041"/>
    <cellStyle name="Финансовый 2 4 5 4" xfId="60042"/>
    <cellStyle name="Финансовый 2 4 5 4 2" xfId="60043"/>
    <cellStyle name="Финансовый 2 4 5 4 3" xfId="60044"/>
    <cellStyle name="Финансовый 2 4 5 5" xfId="60045"/>
    <cellStyle name="Финансовый 2 4 5 6" xfId="60046"/>
    <cellStyle name="Финансовый 2 4 5 7" xfId="60047"/>
    <cellStyle name="Финансовый 2 4 5 8" xfId="60048"/>
    <cellStyle name="Финансовый 2 4 5 9" xfId="60049"/>
    <cellStyle name="Финансовый 2 4 6" xfId="60050"/>
    <cellStyle name="Финансовый 2 4 6 10" xfId="60051"/>
    <cellStyle name="Финансовый 2 4 6 2" xfId="60052"/>
    <cellStyle name="Финансовый 2 4 6 2 2" xfId="60053"/>
    <cellStyle name="Финансовый 2 4 6 2 2 2" xfId="60054"/>
    <cellStyle name="Финансовый 2 4 6 2 2 2 2" xfId="60055"/>
    <cellStyle name="Финансовый 2 4 6 2 2 3" xfId="60056"/>
    <cellStyle name="Финансовый 2 4 6 2 2 3 2" xfId="60057"/>
    <cellStyle name="Финансовый 2 4 6 2 2 4" xfId="60058"/>
    <cellStyle name="Финансовый 2 4 6 2 2 5" xfId="60059"/>
    <cellStyle name="Финансовый 2 4 6 2 2 6" xfId="60060"/>
    <cellStyle name="Финансовый 2 4 6 2 2 7" xfId="60061"/>
    <cellStyle name="Финансовый 2 4 6 2 3" xfId="60062"/>
    <cellStyle name="Финансовый 2 4 6 2 3 2" xfId="60063"/>
    <cellStyle name="Финансовый 2 4 6 2 3 3" xfId="60064"/>
    <cellStyle name="Финансовый 2 4 6 2 4" xfId="60065"/>
    <cellStyle name="Финансовый 2 4 6 2 5" xfId="60066"/>
    <cellStyle name="Финансовый 2 4 6 2 6" xfId="60067"/>
    <cellStyle name="Финансовый 2 4 6 2 7" xfId="60068"/>
    <cellStyle name="Финансовый 2 4 6 2 8" xfId="60069"/>
    <cellStyle name="Финансовый 2 4 6 2 9" xfId="60070"/>
    <cellStyle name="Финансовый 2 4 6 3" xfId="60071"/>
    <cellStyle name="Финансовый 2 4 6 3 2" xfId="60072"/>
    <cellStyle name="Финансовый 2 4 6 3 2 2" xfId="60073"/>
    <cellStyle name="Финансовый 2 4 6 3 3" xfId="60074"/>
    <cellStyle name="Финансовый 2 4 6 3 3 2" xfId="60075"/>
    <cellStyle name="Финансовый 2 4 6 3 4" xfId="60076"/>
    <cellStyle name="Финансовый 2 4 6 3 5" xfId="60077"/>
    <cellStyle name="Финансовый 2 4 6 3 6" xfId="60078"/>
    <cellStyle name="Финансовый 2 4 6 3 7" xfId="60079"/>
    <cellStyle name="Финансовый 2 4 6 4" xfId="60080"/>
    <cellStyle name="Финансовый 2 4 6 4 2" xfId="60081"/>
    <cellStyle name="Финансовый 2 4 6 4 3" xfId="60082"/>
    <cellStyle name="Финансовый 2 4 6 5" xfId="60083"/>
    <cellStyle name="Финансовый 2 4 6 6" xfId="60084"/>
    <cellStyle name="Финансовый 2 4 6 7" xfId="60085"/>
    <cellStyle name="Финансовый 2 4 6 8" xfId="60086"/>
    <cellStyle name="Финансовый 2 4 6 9" xfId="60087"/>
    <cellStyle name="Финансовый 2 4 7" xfId="60088"/>
    <cellStyle name="Финансовый 2 4 7 2" xfId="60089"/>
    <cellStyle name="Финансовый 2 4 7 2 2" xfId="60090"/>
    <cellStyle name="Финансовый 2 4 7 2 2 2" xfId="60091"/>
    <cellStyle name="Финансовый 2 4 7 2 3" xfId="60092"/>
    <cellStyle name="Финансовый 2 4 7 2 3 2" xfId="60093"/>
    <cellStyle name="Финансовый 2 4 7 2 4" xfId="60094"/>
    <cellStyle name="Финансовый 2 4 7 2 5" xfId="60095"/>
    <cellStyle name="Финансовый 2 4 7 2 6" xfId="60096"/>
    <cellStyle name="Финансовый 2 4 7 2 7" xfId="60097"/>
    <cellStyle name="Финансовый 2 4 7 3" xfId="60098"/>
    <cellStyle name="Финансовый 2 4 7 3 2" xfId="60099"/>
    <cellStyle name="Финансовый 2 4 7 3 3" xfId="60100"/>
    <cellStyle name="Финансовый 2 4 7 4" xfId="60101"/>
    <cellStyle name="Финансовый 2 4 7 5" xfId="60102"/>
    <cellStyle name="Финансовый 2 4 7 6" xfId="60103"/>
    <cellStyle name="Финансовый 2 4 7 7" xfId="60104"/>
    <cellStyle name="Финансовый 2 4 7 8" xfId="60105"/>
    <cellStyle name="Финансовый 2 4 7 9" xfId="60106"/>
    <cellStyle name="Финансовый 2 4 8" xfId="60107"/>
    <cellStyle name="Финансовый 2 4 8 2" xfId="60108"/>
    <cellStyle name="Финансовый 2 4 8 2 2" xfId="60109"/>
    <cellStyle name="Финансовый 2 4 8 2 2 2" xfId="60110"/>
    <cellStyle name="Финансовый 2 4 8 2 3" xfId="60111"/>
    <cellStyle name="Финансовый 2 4 8 2 3 2" xfId="60112"/>
    <cellStyle name="Финансовый 2 4 8 2 4" xfId="60113"/>
    <cellStyle name="Финансовый 2 4 8 2 5" xfId="60114"/>
    <cellStyle name="Финансовый 2 4 8 2 6" xfId="60115"/>
    <cellStyle name="Финансовый 2 4 8 2 7" xfId="60116"/>
    <cellStyle name="Финансовый 2 4 8 3" xfId="60117"/>
    <cellStyle name="Финансовый 2 4 8 3 2" xfId="60118"/>
    <cellStyle name="Финансовый 2 4 8 3 3" xfId="60119"/>
    <cellStyle name="Финансовый 2 4 8 4" xfId="60120"/>
    <cellStyle name="Финансовый 2 4 8 5" xfId="60121"/>
    <cellStyle name="Финансовый 2 4 8 6" xfId="60122"/>
    <cellStyle name="Финансовый 2 4 8 7" xfId="60123"/>
    <cellStyle name="Финансовый 2 4 8 8" xfId="60124"/>
    <cellStyle name="Финансовый 2 4 8 9" xfId="60125"/>
    <cellStyle name="Финансовый 2 4 9" xfId="60126"/>
    <cellStyle name="Финансовый 2 4 9 2" xfId="60127"/>
    <cellStyle name="Финансовый 2 4 9 2 2" xfId="60128"/>
    <cellStyle name="Финансовый 2 4 9 2 3" xfId="60129"/>
    <cellStyle name="Финансовый 2 4 9 3" xfId="60130"/>
    <cellStyle name="Финансовый 2 4 9 3 2" xfId="60131"/>
    <cellStyle name="Финансовый 2 4 9 4" xfId="60132"/>
    <cellStyle name="Финансовый 2 4 9 5" xfId="60133"/>
    <cellStyle name="Финансовый 2 4 9 6" xfId="60134"/>
    <cellStyle name="Финансовый 2 4 9 7" xfId="60135"/>
    <cellStyle name="Финансовый 2 4 9 8" xfId="60136"/>
    <cellStyle name="Финансовый 2 5" xfId="60137"/>
    <cellStyle name="Финансовый 2 5 10" xfId="60138"/>
    <cellStyle name="Финансовый 2 5 10 2" xfId="60139"/>
    <cellStyle name="Финансовый 2 5 11" xfId="60140"/>
    <cellStyle name="Финансовый 2 5 12" xfId="60141"/>
    <cellStyle name="Финансовый 2 5 13" xfId="60142"/>
    <cellStyle name="Финансовый 2 5 14" xfId="60143"/>
    <cellStyle name="Финансовый 2 5 15" xfId="60144"/>
    <cellStyle name="Финансовый 2 5 16" xfId="60145"/>
    <cellStyle name="Финансовый 2 5 2" xfId="60146"/>
    <cellStyle name="Финансовый 2 5 2 10" xfId="60147"/>
    <cellStyle name="Финансовый 2 5 2 11" xfId="60148"/>
    <cellStyle name="Финансовый 2 5 2 12" xfId="60149"/>
    <cellStyle name="Финансовый 2 5 2 13" xfId="60150"/>
    <cellStyle name="Финансовый 2 5 2 2" xfId="60151"/>
    <cellStyle name="Финансовый 2 5 2 2 10" xfId="60152"/>
    <cellStyle name="Финансовый 2 5 2 2 2" xfId="60153"/>
    <cellStyle name="Финансовый 2 5 2 2 2 2" xfId="60154"/>
    <cellStyle name="Финансовый 2 5 2 2 2 2 2" xfId="60155"/>
    <cellStyle name="Финансовый 2 5 2 2 2 2 2 2" xfId="60156"/>
    <cellStyle name="Финансовый 2 5 2 2 2 2 3" xfId="60157"/>
    <cellStyle name="Финансовый 2 5 2 2 2 2 3 2" xfId="60158"/>
    <cellStyle name="Финансовый 2 5 2 2 2 2 4" xfId="60159"/>
    <cellStyle name="Финансовый 2 5 2 2 2 2 5" xfId="60160"/>
    <cellStyle name="Финансовый 2 5 2 2 2 2 6" xfId="60161"/>
    <cellStyle name="Финансовый 2 5 2 2 2 2 7" xfId="60162"/>
    <cellStyle name="Финансовый 2 5 2 2 2 3" xfId="60163"/>
    <cellStyle name="Финансовый 2 5 2 2 2 3 2" xfId="60164"/>
    <cellStyle name="Финансовый 2 5 2 2 2 3 3" xfId="60165"/>
    <cellStyle name="Финансовый 2 5 2 2 2 4" xfId="60166"/>
    <cellStyle name="Финансовый 2 5 2 2 2 5" xfId="60167"/>
    <cellStyle name="Финансовый 2 5 2 2 2 6" xfId="60168"/>
    <cellStyle name="Финансовый 2 5 2 2 2 7" xfId="60169"/>
    <cellStyle name="Финансовый 2 5 2 2 2 8" xfId="60170"/>
    <cellStyle name="Финансовый 2 5 2 2 2 9" xfId="60171"/>
    <cellStyle name="Финансовый 2 5 2 2 3" xfId="60172"/>
    <cellStyle name="Финансовый 2 5 2 2 3 2" xfId="60173"/>
    <cellStyle name="Финансовый 2 5 2 2 3 2 2" xfId="60174"/>
    <cellStyle name="Финансовый 2 5 2 2 3 3" xfId="60175"/>
    <cellStyle name="Финансовый 2 5 2 2 3 3 2" xfId="60176"/>
    <cellStyle name="Финансовый 2 5 2 2 3 4" xfId="60177"/>
    <cellStyle name="Финансовый 2 5 2 2 3 5" xfId="60178"/>
    <cellStyle name="Финансовый 2 5 2 2 3 6" xfId="60179"/>
    <cellStyle name="Финансовый 2 5 2 2 3 7" xfId="60180"/>
    <cellStyle name="Финансовый 2 5 2 2 4" xfId="60181"/>
    <cellStyle name="Финансовый 2 5 2 2 4 2" xfId="60182"/>
    <cellStyle name="Финансовый 2 5 2 2 4 3" xfId="60183"/>
    <cellStyle name="Финансовый 2 5 2 2 5" xfId="60184"/>
    <cellStyle name="Финансовый 2 5 2 2 6" xfId="60185"/>
    <cellStyle name="Финансовый 2 5 2 2 7" xfId="60186"/>
    <cellStyle name="Финансовый 2 5 2 2 8" xfId="60187"/>
    <cellStyle name="Финансовый 2 5 2 2 9" xfId="60188"/>
    <cellStyle name="Финансовый 2 5 2 3" xfId="60189"/>
    <cellStyle name="Финансовый 2 5 2 3 10" xfId="60190"/>
    <cellStyle name="Финансовый 2 5 2 3 2" xfId="60191"/>
    <cellStyle name="Финансовый 2 5 2 3 2 2" xfId="60192"/>
    <cellStyle name="Финансовый 2 5 2 3 2 2 2" xfId="60193"/>
    <cellStyle name="Финансовый 2 5 2 3 2 2 2 2" xfId="60194"/>
    <cellStyle name="Финансовый 2 5 2 3 2 2 3" xfId="60195"/>
    <cellStyle name="Финансовый 2 5 2 3 2 2 3 2" xfId="60196"/>
    <cellStyle name="Финансовый 2 5 2 3 2 2 4" xfId="60197"/>
    <cellStyle name="Финансовый 2 5 2 3 2 2 5" xfId="60198"/>
    <cellStyle name="Финансовый 2 5 2 3 2 2 6" xfId="60199"/>
    <cellStyle name="Финансовый 2 5 2 3 2 2 7" xfId="60200"/>
    <cellStyle name="Финансовый 2 5 2 3 2 3" xfId="60201"/>
    <cellStyle name="Финансовый 2 5 2 3 2 3 2" xfId="60202"/>
    <cellStyle name="Финансовый 2 5 2 3 2 3 3" xfId="60203"/>
    <cellStyle name="Финансовый 2 5 2 3 2 4" xfId="60204"/>
    <cellStyle name="Финансовый 2 5 2 3 2 5" xfId="60205"/>
    <cellStyle name="Финансовый 2 5 2 3 2 6" xfId="60206"/>
    <cellStyle name="Финансовый 2 5 2 3 2 7" xfId="60207"/>
    <cellStyle name="Финансовый 2 5 2 3 2 8" xfId="60208"/>
    <cellStyle name="Финансовый 2 5 2 3 2 9" xfId="60209"/>
    <cellStyle name="Финансовый 2 5 2 3 3" xfId="60210"/>
    <cellStyle name="Финансовый 2 5 2 3 3 2" xfId="60211"/>
    <cellStyle name="Финансовый 2 5 2 3 3 2 2" xfId="60212"/>
    <cellStyle name="Финансовый 2 5 2 3 3 3" xfId="60213"/>
    <cellStyle name="Финансовый 2 5 2 3 3 3 2" xfId="60214"/>
    <cellStyle name="Финансовый 2 5 2 3 3 4" xfId="60215"/>
    <cellStyle name="Финансовый 2 5 2 3 3 5" xfId="60216"/>
    <cellStyle name="Финансовый 2 5 2 3 3 6" xfId="60217"/>
    <cellStyle name="Финансовый 2 5 2 3 3 7" xfId="60218"/>
    <cellStyle name="Финансовый 2 5 2 3 4" xfId="60219"/>
    <cellStyle name="Финансовый 2 5 2 3 4 2" xfId="60220"/>
    <cellStyle name="Финансовый 2 5 2 3 4 3" xfId="60221"/>
    <cellStyle name="Финансовый 2 5 2 3 5" xfId="60222"/>
    <cellStyle name="Финансовый 2 5 2 3 6" xfId="60223"/>
    <cellStyle name="Финансовый 2 5 2 3 7" xfId="60224"/>
    <cellStyle name="Финансовый 2 5 2 3 8" xfId="60225"/>
    <cellStyle name="Финансовый 2 5 2 3 9" xfId="60226"/>
    <cellStyle name="Финансовый 2 5 2 4" xfId="60227"/>
    <cellStyle name="Финансовый 2 5 2 4 2" xfId="60228"/>
    <cellStyle name="Финансовый 2 5 2 4 2 2" xfId="60229"/>
    <cellStyle name="Финансовый 2 5 2 4 2 2 2" xfId="60230"/>
    <cellStyle name="Финансовый 2 5 2 4 2 3" xfId="60231"/>
    <cellStyle name="Финансовый 2 5 2 4 2 3 2" xfId="60232"/>
    <cellStyle name="Финансовый 2 5 2 4 2 4" xfId="60233"/>
    <cellStyle name="Финансовый 2 5 2 4 2 5" xfId="60234"/>
    <cellStyle name="Финансовый 2 5 2 4 2 6" xfId="60235"/>
    <cellStyle name="Финансовый 2 5 2 4 2 7" xfId="60236"/>
    <cellStyle name="Финансовый 2 5 2 4 3" xfId="60237"/>
    <cellStyle name="Финансовый 2 5 2 4 3 2" xfId="60238"/>
    <cellStyle name="Финансовый 2 5 2 4 3 3" xfId="60239"/>
    <cellStyle name="Финансовый 2 5 2 4 4" xfId="60240"/>
    <cellStyle name="Финансовый 2 5 2 4 5" xfId="60241"/>
    <cellStyle name="Финансовый 2 5 2 4 6" xfId="60242"/>
    <cellStyle name="Финансовый 2 5 2 4 7" xfId="60243"/>
    <cellStyle name="Финансовый 2 5 2 4 8" xfId="60244"/>
    <cellStyle name="Финансовый 2 5 2 4 9" xfId="60245"/>
    <cellStyle name="Финансовый 2 5 2 5" xfId="60246"/>
    <cellStyle name="Финансовый 2 5 2 5 2" xfId="60247"/>
    <cellStyle name="Финансовый 2 5 2 5 2 2" xfId="60248"/>
    <cellStyle name="Финансовый 2 5 2 5 2 2 2" xfId="60249"/>
    <cellStyle name="Финансовый 2 5 2 5 2 3" xfId="60250"/>
    <cellStyle name="Финансовый 2 5 2 5 2 3 2" xfId="60251"/>
    <cellStyle name="Финансовый 2 5 2 5 2 4" xfId="60252"/>
    <cellStyle name="Финансовый 2 5 2 5 2 5" xfId="60253"/>
    <cellStyle name="Финансовый 2 5 2 5 2 6" xfId="60254"/>
    <cellStyle name="Финансовый 2 5 2 5 2 7" xfId="60255"/>
    <cellStyle name="Финансовый 2 5 2 5 3" xfId="60256"/>
    <cellStyle name="Финансовый 2 5 2 5 3 2" xfId="60257"/>
    <cellStyle name="Финансовый 2 5 2 5 3 3" xfId="60258"/>
    <cellStyle name="Финансовый 2 5 2 5 4" xfId="60259"/>
    <cellStyle name="Финансовый 2 5 2 5 5" xfId="60260"/>
    <cellStyle name="Финансовый 2 5 2 5 6" xfId="60261"/>
    <cellStyle name="Финансовый 2 5 2 5 7" xfId="60262"/>
    <cellStyle name="Финансовый 2 5 2 5 8" xfId="60263"/>
    <cellStyle name="Финансовый 2 5 2 5 9" xfId="60264"/>
    <cellStyle name="Финансовый 2 5 2 6" xfId="60265"/>
    <cellStyle name="Финансовый 2 5 2 6 2" xfId="60266"/>
    <cellStyle name="Финансовый 2 5 2 6 2 2" xfId="60267"/>
    <cellStyle name="Финансовый 2 5 2 6 3" xfId="60268"/>
    <cellStyle name="Финансовый 2 5 2 6 3 2" xfId="60269"/>
    <cellStyle name="Финансовый 2 5 2 6 4" xfId="60270"/>
    <cellStyle name="Финансовый 2 5 2 6 5" xfId="60271"/>
    <cellStyle name="Финансовый 2 5 2 6 6" xfId="60272"/>
    <cellStyle name="Финансовый 2 5 2 6 7" xfId="60273"/>
    <cellStyle name="Финансовый 2 5 2 7" xfId="60274"/>
    <cellStyle name="Финансовый 2 5 2 7 2" xfId="60275"/>
    <cellStyle name="Финансовый 2 5 2 7 3" xfId="60276"/>
    <cellStyle name="Финансовый 2 5 2 8" xfId="60277"/>
    <cellStyle name="Финансовый 2 5 2 9" xfId="60278"/>
    <cellStyle name="Финансовый 2 5 3" xfId="60279"/>
    <cellStyle name="Финансовый 2 5 3 10" xfId="60280"/>
    <cellStyle name="Финансовый 2 5 3 11" xfId="60281"/>
    <cellStyle name="Финансовый 2 5 3 12" xfId="60282"/>
    <cellStyle name="Финансовый 2 5 3 13" xfId="60283"/>
    <cellStyle name="Финансовый 2 5 3 2" xfId="60284"/>
    <cellStyle name="Финансовый 2 5 3 2 10" xfId="60285"/>
    <cellStyle name="Финансовый 2 5 3 2 2" xfId="60286"/>
    <cellStyle name="Финансовый 2 5 3 2 2 2" xfId="60287"/>
    <cellStyle name="Финансовый 2 5 3 2 2 2 2" xfId="60288"/>
    <cellStyle name="Финансовый 2 5 3 2 2 2 2 2" xfId="60289"/>
    <cellStyle name="Финансовый 2 5 3 2 2 2 3" xfId="60290"/>
    <cellStyle name="Финансовый 2 5 3 2 2 2 3 2" xfId="60291"/>
    <cellStyle name="Финансовый 2 5 3 2 2 2 4" xfId="60292"/>
    <cellStyle name="Финансовый 2 5 3 2 2 2 5" xfId="60293"/>
    <cellStyle name="Финансовый 2 5 3 2 2 2 6" xfId="60294"/>
    <cellStyle name="Финансовый 2 5 3 2 2 2 7" xfId="60295"/>
    <cellStyle name="Финансовый 2 5 3 2 2 3" xfId="60296"/>
    <cellStyle name="Финансовый 2 5 3 2 2 3 2" xfId="60297"/>
    <cellStyle name="Финансовый 2 5 3 2 2 3 3" xfId="60298"/>
    <cellStyle name="Финансовый 2 5 3 2 2 4" xfId="60299"/>
    <cellStyle name="Финансовый 2 5 3 2 2 5" xfId="60300"/>
    <cellStyle name="Финансовый 2 5 3 2 2 6" xfId="60301"/>
    <cellStyle name="Финансовый 2 5 3 2 2 7" xfId="60302"/>
    <cellStyle name="Финансовый 2 5 3 2 2 8" xfId="60303"/>
    <cellStyle name="Финансовый 2 5 3 2 2 9" xfId="60304"/>
    <cellStyle name="Финансовый 2 5 3 2 3" xfId="60305"/>
    <cellStyle name="Финансовый 2 5 3 2 3 2" xfId="60306"/>
    <cellStyle name="Финансовый 2 5 3 2 3 2 2" xfId="60307"/>
    <cellStyle name="Финансовый 2 5 3 2 3 3" xfId="60308"/>
    <cellStyle name="Финансовый 2 5 3 2 3 3 2" xfId="60309"/>
    <cellStyle name="Финансовый 2 5 3 2 3 4" xfId="60310"/>
    <cellStyle name="Финансовый 2 5 3 2 3 5" xfId="60311"/>
    <cellStyle name="Финансовый 2 5 3 2 3 6" xfId="60312"/>
    <cellStyle name="Финансовый 2 5 3 2 3 7" xfId="60313"/>
    <cellStyle name="Финансовый 2 5 3 2 4" xfId="60314"/>
    <cellStyle name="Финансовый 2 5 3 2 4 2" xfId="60315"/>
    <cellStyle name="Финансовый 2 5 3 2 4 3" xfId="60316"/>
    <cellStyle name="Финансовый 2 5 3 2 5" xfId="60317"/>
    <cellStyle name="Финансовый 2 5 3 2 6" xfId="60318"/>
    <cellStyle name="Финансовый 2 5 3 2 7" xfId="60319"/>
    <cellStyle name="Финансовый 2 5 3 2 8" xfId="60320"/>
    <cellStyle name="Финансовый 2 5 3 2 9" xfId="60321"/>
    <cellStyle name="Финансовый 2 5 3 3" xfId="60322"/>
    <cellStyle name="Финансовый 2 5 3 3 10" xfId="60323"/>
    <cellStyle name="Финансовый 2 5 3 3 2" xfId="60324"/>
    <cellStyle name="Финансовый 2 5 3 3 2 2" xfId="60325"/>
    <cellStyle name="Финансовый 2 5 3 3 2 2 2" xfId="60326"/>
    <cellStyle name="Финансовый 2 5 3 3 2 2 2 2" xfId="60327"/>
    <cellStyle name="Финансовый 2 5 3 3 2 2 3" xfId="60328"/>
    <cellStyle name="Финансовый 2 5 3 3 2 2 3 2" xfId="60329"/>
    <cellStyle name="Финансовый 2 5 3 3 2 2 4" xfId="60330"/>
    <cellStyle name="Финансовый 2 5 3 3 2 2 5" xfId="60331"/>
    <cellStyle name="Финансовый 2 5 3 3 2 2 6" xfId="60332"/>
    <cellStyle name="Финансовый 2 5 3 3 2 2 7" xfId="60333"/>
    <cellStyle name="Финансовый 2 5 3 3 2 3" xfId="60334"/>
    <cellStyle name="Финансовый 2 5 3 3 2 3 2" xfId="60335"/>
    <cellStyle name="Финансовый 2 5 3 3 2 3 3" xfId="60336"/>
    <cellStyle name="Финансовый 2 5 3 3 2 4" xfId="60337"/>
    <cellStyle name="Финансовый 2 5 3 3 2 5" xfId="60338"/>
    <cellStyle name="Финансовый 2 5 3 3 2 6" xfId="60339"/>
    <cellStyle name="Финансовый 2 5 3 3 2 7" xfId="60340"/>
    <cellStyle name="Финансовый 2 5 3 3 2 8" xfId="60341"/>
    <cellStyle name="Финансовый 2 5 3 3 2 9" xfId="60342"/>
    <cellStyle name="Финансовый 2 5 3 3 3" xfId="60343"/>
    <cellStyle name="Финансовый 2 5 3 3 3 2" xfId="60344"/>
    <cellStyle name="Финансовый 2 5 3 3 3 2 2" xfId="60345"/>
    <cellStyle name="Финансовый 2 5 3 3 3 3" xfId="60346"/>
    <cellStyle name="Финансовый 2 5 3 3 3 3 2" xfId="60347"/>
    <cellStyle name="Финансовый 2 5 3 3 3 4" xfId="60348"/>
    <cellStyle name="Финансовый 2 5 3 3 3 5" xfId="60349"/>
    <cellStyle name="Финансовый 2 5 3 3 3 6" xfId="60350"/>
    <cellStyle name="Финансовый 2 5 3 3 3 7" xfId="60351"/>
    <cellStyle name="Финансовый 2 5 3 3 4" xfId="60352"/>
    <cellStyle name="Финансовый 2 5 3 3 4 2" xfId="60353"/>
    <cellStyle name="Финансовый 2 5 3 3 4 3" xfId="60354"/>
    <cellStyle name="Финансовый 2 5 3 3 5" xfId="60355"/>
    <cellStyle name="Финансовый 2 5 3 3 6" xfId="60356"/>
    <cellStyle name="Финансовый 2 5 3 3 7" xfId="60357"/>
    <cellStyle name="Финансовый 2 5 3 3 8" xfId="60358"/>
    <cellStyle name="Финансовый 2 5 3 3 9" xfId="60359"/>
    <cellStyle name="Финансовый 2 5 3 4" xfId="60360"/>
    <cellStyle name="Финансовый 2 5 3 4 2" xfId="60361"/>
    <cellStyle name="Финансовый 2 5 3 4 2 2" xfId="60362"/>
    <cellStyle name="Финансовый 2 5 3 4 2 2 2" xfId="60363"/>
    <cellStyle name="Финансовый 2 5 3 4 2 3" xfId="60364"/>
    <cellStyle name="Финансовый 2 5 3 4 2 3 2" xfId="60365"/>
    <cellStyle name="Финансовый 2 5 3 4 2 4" xfId="60366"/>
    <cellStyle name="Финансовый 2 5 3 4 2 5" xfId="60367"/>
    <cellStyle name="Финансовый 2 5 3 4 2 6" xfId="60368"/>
    <cellStyle name="Финансовый 2 5 3 4 2 7" xfId="60369"/>
    <cellStyle name="Финансовый 2 5 3 4 3" xfId="60370"/>
    <cellStyle name="Финансовый 2 5 3 4 3 2" xfId="60371"/>
    <cellStyle name="Финансовый 2 5 3 4 3 3" xfId="60372"/>
    <cellStyle name="Финансовый 2 5 3 4 4" xfId="60373"/>
    <cellStyle name="Финансовый 2 5 3 4 5" xfId="60374"/>
    <cellStyle name="Финансовый 2 5 3 4 6" xfId="60375"/>
    <cellStyle name="Финансовый 2 5 3 4 7" xfId="60376"/>
    <cellStyle name="Финансовый 2 5 3 4 8" xfId="60377"/>
    <cellStyle name="Финансовый 2 5 3 4 9" xfId="60378"/>
    <cellStyle name="Финансовый 2 5 3 5" xfId="60379"/>
    <cellStyle name="Финансовый 2 5 3 5 2" xfId="60380"/>
    <cellStyle name="Финансовый 2 5 3 5 2 2" xfId="60381"/>
    <cellStyle name="Финансовый 2 5 3 5 2 2 2" xfId="60382"/>
    <cellStyle name="Финансовый 2 5 3 5 2 3" xfId="60383"/>
    <cellStyle name="Финансовый 2 5 3 5 2 3 2" xfId="60384"/>
    <cellStyle name="Финансовый 2 5 3 5 2 4" xfId="60385"/>
    <cellStyle name="Финансовый 2 5 3 5 2 5" xfId="60386"/>
    <cellStyle name="Финансовый 2 5 3 5 2 6" xfId="60387"/>
    <cellStyle name="Финансовый 2 5 3 5 2 7" xfId="60388"/>
    <cellStyle name="Финансовый 2 5 3 5 3" xfId="60389"/>
    <cellStyle name="Финансовый 2 5 3 5 3 2" xfId="60390"/>
    <cellStyle name="Финансовый 2 5 3 5 3 3" xfId="60391"/>
    <cellStyle name="Финансовый 2 5 3 5 4" xfId="60392"/>
    <cellStyle name="Финансовый 2 5 3 5 5" xfId="60393"/>
    <cellStyle name="Финансовый 2 5 3 5 6" xfId="60394"/>
    <cellStyle name="Финансовый 2 5 3 5 7" xfId="60395"/>
    <cellStyle name="Финансовый 2 5 3 5 8" xfId="60396"/>
    <cellStyle name="Финансовый 2 5 3 5 9" xfId="60397"/>
    <cellStyle name="Финансовый 2 5 3 6" xfId="60398"/>
    <cellStyle name="Финансовый 2 5 3 6 2" xfId="60399"/>
    <cellStyle name="Финансовый 2 5 3 6 2 2" xfId="60400"/>
    <cellStyle name="Финансовый 2 5 3 6 3" xfId="60401"/>
    <cellStyle name="Финансовый 2 5 3 6 3 2" xfId="60402"/>
    <cellStyle name="Финансовый 2 5 3 6 4" xfId="60403"/>
    <cellStyle name="Финансовый 2 5 3 6 5" xfId="60404"/>
    <cellStyle name="Финансовый 2 5 3 6 6" xfId="60405"/>
    <cellStyle name="Финансовый 2 5 3 6 7" xfId="60406"/>
    <cellStyle name="Финансовый 2 5 3 7" xfId="60407"/>
    <cellStyle name="Финансовый 2 5 3 7 2" xfId="60408"/>
    <cellStyle name="Финансовый 2 5 3 7 3" xfId="60409"/>
    <cellStyle name="Финансовый 2 5 3 8" xfId="60410"/>
    <cellStyle name="Финансовый 2 5 3 9" xfId="60411"/>
    <cellStyle name="Финансовый 2 5 4" xfId="60412"/>
    <cellStyle name="Финансовый 2 5 4 10" xfId="60413"/>
    <cellStyle name="Финансовый 2 5 4 2" xfId="60414"/>
    <cellStyle name="Финансовый 2 5 4 2 2" xfId="60415"/>
    <cellStyle name="Финансовый 2 5 4 2 2 2" xfId="60416"/>
    <cellStyle name="Финансовый 2 5 4 2 2 2 2" xfId="60417"/>
    <cellStyle name="Финансовый 2 5 4 2 2 3" xfId="60418"/>
    <cellStyle name="Финансовый 2 5 4 2 2 3 2" xfId="60419"/>
    <cellStyle name="Финансовый 2 5 4 2 2 4" xfId="60420"/>
    <cellStyle name="Финансовый 2 5 4 2 2 5" xfId="60421"/>
    <cellStyle name="Финансовый 2 5 4 2 2 6" xfId="60422"/>
    <cellStyle name="Финансовый 2 5 4 2 2 7" xfId="60423"/>
    <cellStyle name="Финансовый 2 5 4 2 3" xfId="60424"/>
    <cellStyle name="Финансовый 2 5 4 2 3 2" xfId="60425"/>
    <cellStyle name="Финансовый 2 5 4 2 3 3" xfId="60426"/>
    <cellStyle name="Финансовый 2 5 4 2 4" xfId="60427"/>
    <cellStyle name="Финансовый 2 5 4 2 5" xfId="60428"/>
    <cellStyle name="Финансовый 2 5 4 2 6" xfId="60429"/>
    <cellStyle name="Финансовый 2 5 4 2 7" xfId="60430"/>
    <cellStyle name="Финансовый 2 5 4 2 8" xfId="60431"/>
    <cellStyle name="Финансовый 2 5 4 2 9" xfId="60432"/>
    <cellStyle name="Финансовый 2 5 4 3" xfId="60433"/>
    <cellStyle name="Финансовый 2 5 4 3 2" xfId="60434"/>
    <cellStyle name="Финансовый 2 5 4 3 2 2" xfId="60435"/>
    <cellStyle name="Финансовый 2 5 4 3 3" xfId="60436"/>
    <cellStyle name="Финансовый 2 5 4 3 3 2" xfId="60437"/>
    <cellStyle name="Финансовый 2 5 4 3 4" xfId="60438"/>
    <cellStyle name="Финансовый 2 5 4 3 5" xfId="60439"/>
    <cellStyle name="Финансовый 2 5 4 3 6" xfId="60440"/>
    <cellStyle name="Финансовый 2 5 4 3 7" xfId="60441"/>
    <cellStyle name="Финансовый 2 5 4 4" xfId="60442"/>
    <cellStyle name="Финансовый 2 5 4 4 2" xfId="60443"/>
    <cellStyle name="Финансовый 2 5 4 4 3" xfId="60444"/>
    <cellStyle name="Финансовый 2 5 4 5" xfId="60445"/>
    <cellStyle name="Финансовый 2 5 4 6" xfId="60446"/>
    <cellStyle name="Финансовый 2 5 4 7" xfId="60447"/>
    <cellStyle name="Финансовый 2 5 4 8" xfId="60448"/>
    <cellStyle name="Финансовый 2 5 4 9" xfId="60449"/>
    <cellStyle name="Финансовый 2 5 5" xfId="60450"/>
    <cellStyle name="Финансовый 2 5 5 10" xfId="60451"/>
    <cellStyle name="Финансовый 2 5 5 2" xfId="60452"/>
    <cellStyle name="Финансовый 2 5 5 2 2" xfId="60453"/>
    <cellStyle name="Финансовый 2 5 5 2 2 2" xfId="60454"/>
    <cellStyle name="Финансовый 2 5 5 2 2 2 2" xfId="60455"/>
    <cellStyle name="Финансовый 2 5 5 2 2 3" xfId="60456"/>
    <cellStyle name="Финансовый 2 5 5 2 2 3 2" xfId="60457"/>
    <cellStyle name="Финансовый 2 5 5 2 2 4" xfId="60458"/>
    <cellStyle name="Финансовый 2 5 5 2 2 5" xfId="60459"/>
    <cellStyle name="Финансовый 2 5 5 2 2 6" xfId="60460"/>
    <cellStyle name="Финансовый 2 5 5 2 2 7" xfId="60461"/>
    <cellStyle name="Финансовый 2 5 5 2 3" xfId="60462"/>
    <cellStyle name="Финансовый 2 5 5 2 3 2" xfId="60463"/>
    <cellStyle name="Финансовый 2 5 5 2 3 3" xfId="60464"/>
    <cellStyle name="Финансовый 2 5 5 2 4" xfId="60465"/>
    <cellStyle name="Финансовый 2 5 5 2 5" xfId="60466"/>
    <cellStyle name="Финансовый 2 5 5 2 6" xfId="60467"/>
    <cellStyle name="Финансовый 2 5 5 2 7" xfId="60468"/>
    <cellStyle name="Финансовый 2 5 5 2 8" xfId="60469"/>
    <cellStyle name="Финансовый 2 5 5 2 9" xfId="60470"/>
    <cellStyle name="Финансовый 2 5 5 3" xfId="60471"/>
    <cellStyle name="Финансовый 2 5 5 3 2" xfId="60472"/>
    <cellStyle name="Финансовый 2 5 5 3 2 2" xfId="60473"/>
    <cellStyle name="Финансовый 2 5 5 3 3" xfId="60474"/>
    <cellStyle name="Финансовый 2 5 5 3 3 2" xfId="60475"/>
    <cellStyle name="Финансовый 2 5 5 3 4" xfId="60476"/>
    <cellStyle name="Финансовый 2 5 5 3 5" xfId="60477"/>
    <cellStyle name="Финансовый 2 5 5 3 6" xfId="60478"/>
    <cellStyle name="Финансовый 2 5 5 3 7" xfId="60479"/>
    <cellStyle name="Финансовый 2 5 5 4" xfId="60480"/>
    <cellStyle name="Финансовый 2 5 5 4 2" xfId="60481"/>
    <cellStyle name="Финансовый 2 5 5 4 3" xfId="60482"/>
    <cellStyle name="Финансовый 2 5 5 5" xfId="60483"/>
    <cellStyle name="Финансовый 2 5 5 6" xfId="60484"/>
    <cellStyle name="Финансовый 2 5 5 7" xfId="60485"/>
    <cellStyle name="Финансовый 2 5 5 8" xfId="60486"/>
    <cellStyle name="Финансовый 2 5 5 9" xfId="60487"/>
    <cellStyle name="Финансовый 2 5 6" xfId="60488"/>
    <cellStyle name="Финансовый 2 5 6 2" xfId="60489"/>
    <cellStyle name="Финансовый 2 5 6 2 2" xfId="60490"/>
    <cellStyle name="Финансовый 2 5 6 2 2 2" xfId="60491"/>
    <cellStyle name="Финансовый 2 5 6 2 3" xfId="60492"/>
    <cellStyle name="Финансовый 2 5 6 2 3 2" xfId="60493"/>
    <cellStyle name="Финансовый 2 5 6 2 4" xfId="60494"/>
    <cellStyle name="Финансовый 2 5 6 2 5" xfId="60495"/>
    <cellStyle name="Финансовый 2 5 6 2 6" xfId="60496"/>
    <cellStyle name="Финансовый 2 5 6 2 7" xfId="60497"/>
    <cellStyle name="Финансовый 2 5 6 3" xfId="60498"/>
    <cellStyle name="Финансовый 2 5 6 3 2" xfId="60499"/>
    <cellStyle name="Финансовый 2 5 6 3 3" xfId="60500"/>
    <cellStyle name="Финансовый 2 5 6 4" xfId="60501"/>
    <cellStyle name="Финансовый 2 5 6 5" xfId="60502"/>
    <cellStyle name="Финансовый 2 5 6 6" xfId="60503"/>
    <cellStyle name="Финансовый 2 5 6 7" xfId="60504"/>
    <cellStyle name="Финансовый 2 5 6 8" xfId="60505"/>
    <cellStyle name="Финансовый 2 5 6 9" xfId="60506"/>
    <cellStyle name="Финансовый 2 5 7" xfId="60507"/>
    <cellStyle name="Финансовый 2 5 7 2" xfId="60508"/>
    <cellStyle name="Финансовый 2 5 7 2 2" xfId="60509"/>
    <cellStyle name="Финансовый 2 5 7 2 2 2" xfId="60510"/>
    <cellStyle name="Финансовый 2 5 7 2 3" xfId="60511"/>
    <cellStyle name="Финансовый 2 5 7 2 3 2" xfId="60512"/>
    <cellStyle name="Финансовый 2 5 7 2 4" xfId="60513"/>
    <cellStyle name="Финансовый 2 5 7 2 5" xfId="60514"/>
    <cellStyle name="Финансовый 2 5 7 2 6" xfId="60515"/>
    <cellStyle name="Финансовый 2 5 7 2 7" xfId="60516"/>
    <cellStyle name="Финансовый 2 5 7 3" xfId="60517"/>
    <cellStyle name="Финансовый 2 5 7 3 2" xfId="60518"/>
    <cellStyle name="Финансовый 2 5 7 3 3" xfId="60519"/>
    <cellStyle name="Финансовый 2 5 7 4" xfId="60520"/>
    <cellStyle name="Финансовый 2 5 7 5" xfId="60521"/>
    <cellStyle name="Финансовый 2 5 7 6" xfId="60522"/>
    <cellStyle name="Финансовый 2 5 7 7" xfId="60523"/>
    <cellStyle name="Финансовый 2 5 7 8" xfId="60524"/>
    <cellStyle name="Финансовый 2 5 7 9" xfId="60525"/>
    <cellStyle name="Финансовый 2 5 8" xfId="60526"/>
    <cellStyle name="Финансовый 2 5 8 2" xfId="60527"/>
    <cellStyle name="Финансовый 2 5 8 2 2" xfId="60528"/>
    <cellStyle name="Финансовый 2 5 8 2 3" xfId="60529"/>
    <cellStyle name="Финансовый 2 5 8 3" xfId="60530"/>
    <cellStyle name="Финансовый 2 5 8 4" xfId="60531"/>
    <cellStyle name="Финансовый 2 5 8 5" xfId="60532"/>
    <cellStyle name="Финансовый 2 5 8 6" xfId="60533"/>
    <cellStyle name="Финансовый 2 5 8 7" xfId="60534"/>
    <cellStyle name="Финансовый 2 5 9" xfId="60535"/>
    <cellStyle name="Финансовый 2 5 9 2" xfId="60536"/>
    <cellStyle name="Финансовый 2 5 9 3" xfId="60537"/>
    <cellStyle name="Финансовый 2 5 9 4" xfId="60538"/>
    <cellStyle name="Финансовый 2 6" xfId="60539"/>
    <cellStyle name="Финансовый 2 6 10" xfId="60540"/>
    <cellStyle name="Финансовый 2 6 11" xfId="60541"/>
    <cellStyle name="Финансовый 2 6 12" xfId="60542"/>
    <cellStyle name="Финансовый 2 6 13" xfId="60543"/>
    <cellStyle name="Финансовый 2 6 14" xfId="60544"/>
    <cellStyle name="Финансовый 2 6 2" xfId="60545"/>
    <cellStyle name="Финансовый 2 6 2 10" xfId="60546"/>
    <cellStyle name="Финансовый 2 6 2 2" xfId="60547"/>
    <cellStyle name="Финансовый 2 6 2 2 2" xfId="60548"/>
    <cellStyle name="Финансовый 2 6 2 2 2 2" xfId="60549"/>
    <cellStyle name="Финансовый 2 6 2 2 2 2 2" xfId="60550"/>
    <cellStyle name="Финансовый 2 6 2 2 2 3" xfId="60551"/>
    <cellStyle name="Финансовый 2 6 2 2 2 3 2" xfId="60552"/>
    <cellStyle name="Финансовый 2 6 2 2 2 4" xfId="60553"/>
    <cellStyle name="Финансовый 2 6 2 2 2 5" xfId="60554"/>
    <cellStyle name="Финансовый 2 6 2 2 2 6" xfId="60555"/>
    <cellStyle name="Финансовый 2 6 2 2 2 7" xfId="60556"/>
    <cellStyle name="Финансовый 2 6 2 2 3" xfId="60557"/>
    <cellStyle name="Финансовый 2 6 2 2 3 2" xfId="60558"/>
    <cellStyle name="Финансовый 2 6 2 2 3 3" xfId="60559"/>
    <cellStyle name="Финансовый 2 6 2 2 4" xfId="60560"/>
    <cellStyle name="Финансовый 2 6 2 2 5" xfId="60561"/>
    <cellStyle name="Финансовый 2 6 2 2 6" xfId="60562"/>
    <cellStyle name="Финансовый 2 6 2 2 7" xfId="60563"/>
    <cellStyle name="Финансовый 2 6 2 2 8" xfId="60564"/>
    <cellStyle name="Финансовый 2 6 2 2 9" xfId="60565"/>
    <cellStyle name="Финансовый 2 6 2 3" xfId="60566"/>
    <cellStyle name="Финансовый 2 6 2 3 2" xfId="60567"/>
    <cellStyle name="Финансовый 2 6 2 3 2 2" xfId="60568"/>
    <cellStyle name="Финансовый 2 6 2 3 3" xfId="60569"/>
    <cellStyle name="Финансовый 2 6 2 3 3 2" xfId="60570"/>
    <cellStyle name="Финансовый 2 6 2 3 4" xfId="60571"/>
    <cellStyle name="Финансовый 2 6 2 3 5" xfId="60572"/>
    <cellStyle name="Финансовый 2 6 2 3 6" xfId="60573"/>
    <cellStyle name="Финансовый 2 6 2 3 7" xfId="60574"/>
    <cellStyle name="Финансовый 2 6 2 4" xfId="60575"/>
    <cellStyle name="Финансовый 2 6 2 4 2" xfId="60576"/>
    <cellStyle name="Финансовый 2 6 2 4 3" xfId="60577"/>
    <cellStyle name="Финансовый 2 6 2 5" xfId="60578"/>
    <cellStyle name="Финансовый 2 6 2 6" xfId="60579"/>
    <cellStyle name="Финансовый 2 6 2 7" xfId="60580"/>
    <cellStyle name="Финансовый 2 6 2 8" xfId="60581"/>
    <cellStyle name="Финансовый 2 6 2 9" xfId="60582"/>
    <cellStyle name="Финансовый 2 6 3" xfId="60583"/>
    <cellStyle name="Финансовый 2 6 3 10" xfId="60584"/>
    <cellStyle name="Финансовый 2 6 3 2" xfId="60585"/>
    <cellStyle name="Финансовый 2 6 3 2 2" xfId="60586"/>
    <cellStyle name="Финансовый 2 6 3 2 2 2" xfId="60587"/>
    <cellStyle name="Финансовый 2 6 3 2 2 2 2" xfId="60588"/>
    <cellStyle name="Финансовый 2 6 3 2 2 3" xfId="60589"/>
    <cellStyle name="Финансовый 2 6 3 2 2 3 2" xfId="60590"/>
    <cellStyle name="Финансовый 2 6 3 2 2 4" xfId="60591"/>
    <cellStyle name="Финансовый 2 6 3 2 2 5" xfId="60592"/>
    <cellStyle name="Финансовый 2 6 3 2 2 6" xfId="60593"/>
    <cellStyle name="Финансовый 2 6 3 2 2 7" xfId="60594"/>
    <cellStyle name="Финансовый 2 6 3 2 3" xfId="60595"/>
    <cellStyle name="Финансовый 2 6 3 2 3 2" xfId="60596"/>
    <cellStyle name="Финансовый 2 6 3 2 3 3" xfId="60597"/>
    <cellStyle name="Финансовый 2 6 3 2 4" xfId="60598"/>
    <cellStyle name="Финансовый 2 6 3 2 5" xfId="60599"/>
    <cellStyle name="Финансовый 2 6 3 2 6" xfId="60600"/>
    <cellStyle name="Финансовый 2 6 3 2 7" xfId="60601"/>
    <cellStyle name="Финансовый 2 6 3 2 8" xfId="60602"/>
    <cellStyle name="Финансовый 2 6 3 2 9" xfId="60603"/>
    <cellStyle name="Финансовый 2 6 3 3" xfId="60604"/>
    <cellStyle name="Финансовый 2 6 3 3 2" xfId="60605"/>
    <cellStyle name="Финансовый 2 6 3 3 2 2" xfId="60606"/>
    <cellStyle name="Финансовый 2 6 3 3 3" xfId="60607"/>
    <cellStyle name="Финансовый 2 6 3 3 3 2" xfId="60608"/>
    <cellStyle name="Финансовый 2 6 3 3 4" xfId="60609"/>
    <cellStyle name="Финансовый 2 6 3 3 5" xfId="60610"/>
    <cellStyle name="Финансовый 2 6 3 3 6" xfId="60611"/>
    <cellStyle name="Финансовый 2 6 3 3 7" xfId="60612"/>
    <cellStyle name="Финансовый 2 6 3 4" xfId="60613"/>
    <cellStyle name="Финансовый 2 6 3 4 2" xfId="60614"/>
    <cellStyle name="Финансовый 2 6 3 4 3" xfId="60615"/>
    <cellStyle name="Финансовый 2 6 3 5" xfId="60616"/>
    <cellStyle name="Финансовый 2 6 3 6" xfId="60617"/>
    <cellStyle name="Финансовый 2 6 3 7" xfId="60618"/>
    <cellStyle name="Финансовый 2 6 3 8" xfId="60619"/>
    <cellStyle name="Финансовый 2 6 3 9" xfId="60620"/>
    <cellStyle name="Финансовый 2 6 4" xfId="60621"/>
    <cellStyle name="Финансовый 2 6 4 10" xfId="60622"/>
    <cellStyle name="Финансовый 2 6 4 2" xfId="60623"/>
    <cellStyle name="Финансовый 2 6 4 2 2" xfId="60624"/>
    <cellStyle name="Финансовый 2 6 4 2 2 2" xfId="60625"/>
    <cellStyle name="Финансовый 2 6 4 2 2 2 2" xfId="60626"/>
    <cellStyle name="Финансовый 2 6 4 2 2 3" xfId="60627"/>
    <cellStyle name="Финансовый 2 6 4 2 2 3 2" xfId="60628"/>
    <cellStyle name="Финансовый 2 6 4 2 2 4" xfId="60629"/>
    <cellStyle name="Финансовый 2 6 4 2 2 5" xfId="60630"/>
    <cellStyle name="Финансовый 2 6 4 2 2 6" xfId="60631"/>
    <cellStyle name="Финансовый 2 6 4 2 2 7" xfId="60632"/>
    <cellStyle name="Финансовый 2 6 4 2 3" xfId="60633"/>
    <cellStyle name="Финансовый 2 6 4 2 3 2" xfId="60634"/>
    <cellStyle name="Финансовый 2 6 4 2 3 3" xfId="60635"/>
    <cellStyle name="Финансовый 2 6 4 2 4" xfId="60636"/>
    <cellStyle name="Финансовый 2 6 4 2 5" xfId="60637"/>
    <cellStyle name="Финансовый 2 6 4 2 6" xfId="60638"/>
    <cellStyle name="Финансовый 2 6 4 2 7" xfId="60639"/>
    <cellStyle name="Финансовый 2 6 4 2 8" xfId="60640"/>
    <cellStyle name="Финансовый 2 6 4 2 9" xfId="60641"/>
    <cellStyle name="Финансовый 2 6 4 3" xfId="60642"/>
    <cellStyle name="Финансовый 2 6 4 3 2" xfId="60643"/>
    <cellStyle name="Финансовый 2 6 4 3 2 2" xfId="60644"/>
    <cellStyle name="Финансовый 2 6 4 3 3" xfId="60645"/>
    <cellStyle name="Финансовый 2 6 4 3 3 2" xfId="60646"/>
    <cellStyle name="Финансовый 2 6 4 3 4" xfId="60647"/>
    <cellStyle name="Финансовый 2 6 4 3 5" xfId="60648"/>
    <cellStyle name="Финансовый 2 6 4 3 6" xfId="60649"/>
    <cellStyle name="Финансовый 2 6 4 3 7" xfId="60650"/>
    <cellStyle name="Финансовый 2 6 4 4" xfId="60651"/>
    <cellStyle name="Финансовый 2 6 4 4 2" xfId="60652"/>
    <cellStyle name="Финансовый 2 6 4 4 3" xfId="60653"/>
    <cellStyle name="Финансовый 2 6 4 5" xfId="60654"/>
    <cellStyle name="Финансовый 2 6 4 6" xfId="60655"/>
    <cellStyle name="Финансовый 2 6 4 7" xfId="60656"/>
    <cellStyle name="Финансовый 2 6 4 8" xfId="60657"/>
    <cellStyle name="Финансовый 2 6 4 9" xfId="60658"/>
    <cellStyle name="Финансовый 2 6 5" xfId="60659"/>
    <cellStyle name="Финансовый 2 6 5 2" xfId="60660"/>
    <cellStyle name="Финансовый 2 6 5 2 2" xfId="60661"/>
    <cellStyle name="Финансовый 2 6 5 2 2 2" xfId="60662"/>
    <cellStyle name="Финансовый 2 6 5 2 3" xfId="60663"/>
    <cellStyle name="Финансовый 2 6 5 2 3 2" xfId="60664"/>
    <cellStyle name="Финансовый 2 6 5 2 4" xfId="60665"/>
    <cellStyle name="Финансовый 2 6 5 2 5" xfId="60666"/>
    <cellStyle name="Финансовый 2 6 5 2 6" xfId="60667"/>
    <cellStyle name="Финансовый 2 6 5 2 7" xfId="60668"/>
    <cellStyle name="Финансовый 2 6 5 3" xfId="60669"/>
    <cellStyle name="Финансовый 2 6 5 3 2" xfId="60670"/>
    <cellStyle name="Финансовый 2 6 5 3 3" xfId="60671"/>
    <cellStyle name="Финансовый 2 6 5 4" xfId="60672"/>
    <cellStyle name="Финансовый 2 6 5 5" xfId="60673"/>
    <cellStyle name="Финансовый 2 6 5 6" xfId="60674"/>
    <cellStyle name="Финансовый 2 6 5 7" xfId="60675"/>
    <cellStyle name="Финансовый 2 6 5 8" xfId="60676"/>
    <cellStyle name="Финансовый 2 6 5 9" xfId="60677"/>
    <cellStyle name="Финансовый 2 6 6" xfId="60678"/>
    <cellStyle name="Финансовый 2 6 6 2" xfId="60679"/>
    <cellStyle name="Финансовый 2 6 6 2 2" xfId="60680"/>
    <cellStyle name="Финансовый 2 6 6 2 2 2" xfId="60681"/>
    <cellStyle name="Финансовый 2 6 6 2 3" xfId="60682"/>
    <cellStyle name="Финансовый 2 6 6 2 3 2" xfId="60683"/>
    <cellStyle name="Финансовый 2 6 6 2 4" xfId="60684"/>
    <cellStyle name="Финансовый 2 6 6 2 5" xfId="60685"/>
    <cellStyle name="Финансовый 2 6 6 2 6" xfId="60686"/>
    <cellStyle name="Финансовый 2 6 6 2 7" xfId="60687"/>
    <cellStyle name="Финансовый 2 6 6 3" xfId="60688"/>
    <cellStyle name="Финансовый 2 6 6 3 2" xfId="60689"/>
    <cellStyle name="Финансовый 2 6 6 3 3" xfId="60690"/>
    <cellStyle name="Финансовый 2 6 6 4" xfId="60691"/>
    <cellStyle name="Финансовый 2 6 6 5" xfId="60692"/>
    <cellStyle name="Финансовый 2 6 6 6" xfId="60693"/>
    <cellStyle name="Финансовый 2 6 6 7" xfId="60694"/>
    <cellStyle name="Финансовый 2 6 6 8" xfId="60695"/>
    <cellStyle name="Финансовый 2 6 6 9" xfId="60696"/>
    <cellStyle name="Финансовый 2 6 7" xfId="60697"/>
    <cellStyle name="Финансовый 2 6 7 2" xfId="60698"/>
    <cellStyle name="Финансовый 2 6 7 2 2" xfId="60699"/>
    <cellStyle name="Финансовый 2 6 7 2 3" xfId="60700"/>
    <cellStyle name="Финансовый 2 6 7 3" xfId="60701"/>
    <cellStyle name="Финансовый 2 6 7 3 2" xfId="60702"/>
    <cellStyle name="Финансовый 2 6 7 4" xfId="60703"/>
    <cellStyle name="Финансовый 2 6 7 5" xfId="60704"/>
    <cellStyle name="Финансовый 2 6 7 6" xfId="60705"/>
    <cellStyle name="Финансовый 2 6 7 7" xfId="60706"/>
    <cellStyle name="Финансовый 2 6 8" xfId="60707"/>
    <cellStyle name="Финансовый 2 6 8 2" xfId="60708"/>
    <cellStyle name="Финансовый 2 6 8 3" xfId="60709"/>
    <cellStyle name="Финансовый 2 6 9" xfId="60710"/>
    <cellStyle name="Финансовый 2 7" xfId="60711"/>
    <cellStyle name="Финансовый 2 7 10" xfId="60712"/>
    <cellStyle name="Финансовый 2 7 2" xfId="60713"/>
    <cellStyle name="Финансовый 2 7 2 2" xfId="60714"/>
    <cellStyle name="Финансовый 2 7 2 2 2" xfId="60715"/>
    <cellStyle name="Финансовый 2 7 2 2 2 2" xfId="60716"/>
    <cellStyle name="Финансовый 2 7 2 2 3" xfId="60717"/>
    <cellStyle name="Финансовый 2 7 2 2 3 2" xfId="60718"/>
    <cellStyle name="Финансовый 2 7 2 2 4" xfId="60719"/>
    <cellStyle name="Финансовый 2 7 2 2 5" xfId="60720"/>
    <cellStyle name="Финансовый 2 7 2 2 6" xfId="60721"/>
    <cellStyle name="Финансовый 2 7 2 2 7" xfId="60722"/>
    <cellStyle name="Финансовый 2 7 2 3" xfId="60723"/>
    <cellStyle name="Финансовый 2 7 2 3 2" xfId="60724"/>
    <cellStyle name="Финансовый 2 7 2 3 3" xfId="60725"/>
    <cellStyle name="Финансовый 2 7 2 4" xfId="60726"/>
    <cellStyle name="Финансовый 2 7 2 5" xfId="60727"/>
    <cellStyle name="Финансовый 2 7 2 6" xfId="60728"/>
    <cellStyle name="Финансовый 2 7 2 7" xfId="60729"/>
    <cellStyle name="Финансовый 2 7 2 8" xfId="60730"/>
    <cellStyle name="Финансовый 2 7 2 9" xfId="60731"/>
    <cellStyle name="Финансовый 2 7 3" xfId="60732"/>
    <cellStyle name="Финансовый 2 7 3 2" xfId="60733"/>
    <cellStyle name="Финансовый 2 7 3 2 2" xfId="60734"/>
    <cellStyle name="Финансовый 2 7 3 3" xfId="60735"/>
    <cellStyle name="Финансовый 2 7 3 3 2" xfId="60736"/>
    <cellStyle name="Финансовый 2 7 3 4" xfId="60737"/>
    <cellStyle name="Финансовый 2 7 3 5" xfId="60738"/>
    <cellStyle name="Финансовый 2 7 3 6" xfId="60739"/>
    <cellStyle name="Финансовый 2 7 3 7" xfId="60740"/>
    <cellStyle name="Финансовый 2 7 4" xfId="60741"/>
    <cellStyle name="Финансовый 2 7 4 2" xfId="60742"/>
    <cellStyle name="Финансовый 2 7 4 3" xfId="60743"/>
    <cellStyle name="Финансовый 2 7 5" xfId="60744"/>
    <cellStyle name="Финансовый 2 7 6" xfId="60745"/>
    <cellStyle name="Финансовый 2 7 7" xfId="60746"/>
    <cellStyle name="Финансовый 2 7 8" xfId="60747"/>
    <cellStyle name="Финансовый 2 7 9" xfId="60748"/>
    <cellStyle name="Финансовый 2 8" xfId="60749"/>
    <cellStyle name="Финансовый 2 8 10" xfId="60750"/>
    <cellStyle name="Финансовый 2 8 2" xfId="60751"/>
    <cellStyle name="Финансовый 2 8 2 2" xfId="60752"/>
    <cellStyle name="Финансовый 2 8 2 2 2" xfId="60753"/>
    <cellStyle name="Финансовый 2 8 2 2 2 2" xfId="60754"/>
    <cellStyle name="Финансовый 2 8 2 2 3" xfId="60755"/>
    <cellStyle name="Финансовый 2 8 2 2 3 2" xfId="60756"/>
    <cellStyle name="Финансовый 2 8 2 2 4" xfId="60757"/>
    <cellStyle name="Финансовый 2 8 2 2 5" xfId="60758"/>
    <cellStyle name="Финансовый 2 8 2 2 6" xfId="60759"/>
    <cellStyle name="Финансовый 2 8 2 2 7" xfId="60760"/>
    <cellStyle name="Финансовый 2 8 2 3" xfId="60761"/>
    <cellStyle name="Финансовый 2 8 2 3 2" xfId="60762"/>
    <cellStyle name="Финансовый 2 8 2 3 3" xfId="60763"/>
    <cellStyle name="Финансовый 2 8 2 4" xfId="60764"/>
    <cellStyle name="Финансовый 2 8 2 5" xfId="60765"/>
    <cellStyle name="Финансовый 2 8 2 6" xfId="60766"/>
    <cellStyle name="Финансовый 2 8 2 7" xfId="60767"/>
    <cellStyle name="Финансовый 2 8 2 8" xfId="60768"/>
    <cellStyle name="Финансовый 2 8 2 9" xfId="60769"/>
    <cellStyle name="Финансовый 2 8 3" xfId="60770"/>
    <cellStyle name="Финансовый 2 8 3 2" xfId="60771"/>
    <cellStyle name="Финансовый 2 8 3 2 2" xfId="60772"/>
    <cellStyle name="Финансовый 2 8 3 3" xfId="60773"/>
    <cellStyle name="Финансовый 2 8 3 3 2" xfId="60774"/>
    <cellStyle name="Финансовый 2 8 3 4" xfId="60775"/>
    <cellStyle name="Финансовый 2 8 3 5" xfId="60776"/>
    <cellStyle name="Финансовый 2 8 3 6" xfId="60777"/>
    <cellStyle name="Финансовый 2 8 3 7" xfId="60778"/>
    <cellStyle name="Финансовый 2 8 4" xfId="60779"/>
    <cellStyle name="Финансовый 2 8 4 2" xfId="60780"/>
    <cellStyle name="Финансовый 2 8 4 3" xfId="60781"/>
    <cellStyle name="Финансовый 2 8 5" xfId="60782"/>
    <cellStyle name="Финансовый 2 8 6" xfId="60783"/>
    <cellStyle name="Финансовый 2 8 7" xfId="60784"/>
    <cellStyle name="Финансовый 2 8 8" xfId="60785"/>
    <cellStyle name="Финансовый 2 8 9" xfId="60786"/>
    <cellStyle name="Финансовый 2 9" xfId="60787"/>
    <cellStyle name="Финансовый 2 9 10" xfId="60788"/>
    <cellStyle name="Финансовый 2 9 2" xfId="60789"/>
    <cellStyle name="Финансовый 2 9 2 2" xfId="60790"/>
    <cellStyle name="Финансовый 2 9 2 2 2" xfId="60791"/>
    <cellStyle name="Финансовый 2 9 2 2 2 2" xfId="60792"/>
    <cellStyle name="Финансовый 2 9 2 2 3" xfId="60793"/>
    <cellStyle name="Финансовый 2 9 2 2 3 2" xfId="60794"/>
    <cellStyle name="Финансовый 2 9 2 2 4" xfId="60795"/>
    <cellStyle name="Финансовый 2 9 2 2 5" xfId="60796"/>
    <cellStyle name="Финансовый 2 9 2 2 6" xfId="60797"/>
    <cellStyle name="Финансовый 2 9 2 2 7" xfId="60798"/>
    <cellStyle name="Финансовый 2 9 2 3" xfId="60799"/>
    <cellStyle name="Финансовый 2 9 2 3 2" xfId="60800"/>
    <cellStyle name="Финансовый 2 9 2 3 3" xfId="60801"/>
    <cellStyle name="Финансовый 2 9 2 4" xfId="60802"/>
    <cellStyle name="Финансовый 2 9 2 5" xfId="60803"/>
    <cellStyle name="Финансовый 2 9 2 6" xfId="60804"/>
    <cellStyle name="Финансовый 2 9 2 7" xfId="60805"/>
    <cellStyle name="Финансовый 2 9 2 8" xfId="60806"/>
    <cellStyle name="Финансовый 2 9 2 9" xfId="60807"/>
    <cellStyle name="Финансовый 2 9 3" xfId="60808"/>
    <cellStyle name="Финансовый 2 9 3 2" xfId="60809"/>
    <cellStyle name="Финансовый 2 9 3 2 2" xfId="60810"/>
    <cellStyle name="Финансовый 2 9 3 3" xfId="60811"/>
    <cellStyle name="Финансовый 2 9 3 3 2" xfId="60812"/>
    <cellStyle name="Финансовый 2 9 3 4" xfId="60813"/>
    <cellStyle name="Финансовый 2 9 3 5" xfId="60814"/>
    <cellStyle name="Финансовый 2 9 3 6" xfId="60815"/>
    <cellStyle name="Финансовый 2 9 3 7" xfId="60816"/>
    <cellStyle name="Финансовый 2 9 4" xfId="60817"/>
    <cellStyle name="Финансовый 2 9 4 2" xfId="60818"/>
    <cellStyle name="Финансовый 2 9 4 3" xfId="60819"/>
    <cellStyle name="Финансовый 2 9 5" xfId="60820"/>
    <cellStyle name="Финансовый 2 9 6" xfId="60821"/>
    <cellStyle name="Финансовый 2 9 7" xfId="60822"/>
    <cellStyle name="Финансовый 2 9 8" xfId="60823"/>
    <cellStyle name="Финансовый 2 9 9" xfId="60824"/>
    <cellStyle name="Финансовый 2_5_5 39 Курсовая" xfId="60825"/>
    <cellStyle name="Финансовый 20" xfId="60826"/>
    <cellStyle name="Финансовый 200" xfId="60827"/>
    <cellStyle name="Финансовый 201" xfId="60828"/>
    <cellStyle name="Финансовый 202" xfId="60829"/>
    <cellStyle name="Финансовый 203" xfId="60830"/>
    <cellStyle name="Финансовый 204" xfId="60831"/>
    <cellStyle name="Финансовый 205" xfId="60832"/>
    <cellStyle name="Финансовый 206" xfId="60833"/>
    <cellStyle name="Финансовый 207" xfId="60834"/>
    <cellStyle name="Финансовый 208" xfId="60835"/>
    <cellStyle name="Финансовый 209" xfId="60836"/>
    <cellStyle name="Финансовый 21" xfId="60837"/>
    <cellStyle name="Финансовый 21 2" xfId="60838"/>
    <cellStyle name="Финансовый 21 3" xfId="60839"/>
    <cellStyle name="Финансовый 210" xfId="60840"/>
    <cellStyle name="Финансовый 211" xfId="60841"/>
    <cellStyle name="Финансовый 212" xfId="60842"/>
    <cellStyle name="Финансовый 213" xfId="60843"/>
    <cellStyle name="Финансовый 214" xfId="60844"/>
    <cellStyle name="Финансовый 215" xfId="60845"/>
    <cellStyle name="Финансовый 216" xfId="60846"/>
    <cellStyle name="Финансовый 217" xfId="60847"/>
    <cellStyle name="Финансовый 218" xfId="60848"/>
    <cellStyle name="Финансовый 219" xfId="60849"/>
    <cellStyle name="Финансовый 22" xfId="60850"/>
    <cellStyle name="Финансовый 22 2" xfId="60851"/>
    <cellStyle name="Финансовый 220" xfId="60852"/>
    <cellStyle name="Финансовый 221" xfId="60853"/>
    <cellStyle name="Финансовый 222" xfId="60854"/>
    <cellStyle name="Финансовый 223" xfId="60855"/>
    <cellStyle name="Финансовый 224" xfId="60856"/>
    <cellStyle name="Финансовый 225" xfId="60857"/>
    <cellStyle name="Финансовый 226" xfId="60858"/>
    <cellStyle name="Финансовый 227" xfId="60859"/>
    <cellStyle name="Финансовый 228" xfId="60860"/>
    <cellStyle name="Финансовый 229" xfId="60861"/>
    <cellStyle name="Финансовый 23" xfId="60862"/>
    <cellStyle name="Финансовый 230" xfId="60863"/>
    <cellStyle name="Финансовый 231" xfId="60864"/>
    <cellStyle name="Финансовый 232" xfId="60865"/>
    <cellStyle name="Финансовый 233" xfId="60866"/>
    <cellStyle name="Финансовый 234" xfId="60867"/>
    <cellStyle name="Финансовый 235" xfId="60868"/>
    <cellStyle name="Финансовый 236" xfId="60869"/>
    <cellStyle name="Финансовый 237" xfId="60870"/>
    <cellStyle name="Финансовый 238" xfId="60871"/>
    <cellStyle name="Финансовый 239" xfId="60872"/>
    <cellStyle name="Финансовый 24" xfId="60873"/>
    <cellStyle name="Финансовый 240" xfId="60874"/>
    <cellStyle name="Финансовый 241" xfId="60875"/>
    <cellStyle name="Финансовый 242" xfId="60876"/>
    <cellStyle name="Финансовый 243" xfId="60877"/>
    <cellStyle name="Финансовый 244" xfId="60878"/>
    <cellStyle name="Финансовый 245" xfId="60879"/>
    <cellStyle name="Финансовый 246" xfId="60880"/>
    <cellStyle name="Финансовый 247" xfId="60881"/>
    <cellStyle name="Финансовый 248" xfId="60882"/>
    <cellStyle name="Финансовый 249" xfId="60883"/>
    <cellStyle name="Финансовый 25" xfId="60884"/>
    <cellStyle name="Финансовый 25 2" xfId="60885"/>
    <cellStyle name="Финансовый 250" xfId="60886"/>
    <cellStyle name="Финансовый 251" xfId="60887"/>
    <cellStyle name="Финансовый 252" xfId="60888"/>
    <cellStyle name="Финансовый 253" xfId="60889"/>
    <cellStyle name="Финансовый 254" xfId="60890"/>
    <cellStyle name="Финансовый 255" xfId="60891"/>
    <cellStyle name="Финансовый 256" xfId="60892"/>
    <cellStyle name="Финансовый 257" xfId="60893"/>
    <cellStyle name="Финансовый 258" xfId="60894"/>
    <cellStyle name="Финансовый 259" xfId="60895"/>
    <cellStyle name="Финансовый 26" xfId="60896"/>
    <cellStyle name="Финансовый 26 2" xfId="60897"/>
    <cellStyle name="Финансовый 260" xfId="60898"/>
    <cellStyle name="Финансовый 261" xfId="60899"/>
    <cellStyle name="Финансовый 262" xfId="60900"/>
    <cellStyle name="Финансовый 263" xfId="60901"/>
    <cellStyle name="Финансовый 264" xfId="60902"/>
    <cellStyle name="Финансовый 265" xfId="60903"/>
    <cellStyle name="Финансовый 266" xfId="60904"/>
    <cellStyle name="Финансовый 267" xfId="60905"/>
    <cellStyle name="Финансовый 268" xfId="60906"/>
    <cellStyle name="Финансовый 269" xfId="60907"/>
    <cellStyle name="Финансовый 27" xfId="60908"/>
    <cellStyle name="Финансовый 270" xfId="60909"/>
    <cellStyle name="Финансовый 271" xfId="60910"/>
    <cellStyle name="Финансовый 272" xfId="60911"/>
    <cellStyle name="Финансовый 273" xfId="60912"/>
    <cellStyle name="Финансовый 274" xfId="60913"/>
    <cellStyle name="Финансовый 275" xfId="60914"/>
    <cellStyle name="Финансовый 276" xfId="60915"/>
    <cellStyle name="Финансовый 277" xfId="60916"/>
    <cellStyle name="Финансовый 278" xfId="60917"/>
    <cellStyle name="Финансовый 279" xfId="60918"/>
    <cellStyle name="Финансовый 28" xfId="60919"/>
    <cellStyle name="Финансовый 28 2" xfId="60920"/>
    <cellStyle name="Финансовый 280" xfId="60921"/>
    <cellStyle name="Финансовый 281" xfId="60922"/>
    <cellStyle name="Финансовый 282" xfId="60923"/>
    <cellStyle name="Финансовый 283" xfId="60924"/>
    <cellStyle name="Финансовый 284" xfId="60925"/>
    <cellStyle name="Финансовый 285" xfId="60926"/>
    <cellStyle name="Финансовый 286" xfId="60927"/>
    <cellStyle name="Финансовый 287" xfId="60928"/>
    <cellStyle name="Финансовый 288" xfId="60929"/>
    <cellStyle name="Финансовый 289" xfId="60930"/>
    <cellStyle name="Финансовый 29" xfId="60931"/>
    <cellStyle name="Финансовый 290" xfId="60932"/>
    <cellStyle name="Финансовый 291" xfId="60933"/>
    <cellStyle name="Финансовый 292" xfId="60934"/>
    <cellStyle name="Финансовый 293" xfId="60935"/>
    <cellStyle name="Финансовый 294" xfId="60936"/>
    <cellStyle name="Финансовый 295" xfId="60937"/>
    <cellStyle name="Финансовый 296" xfId="60938"/>
    <cellStyle name="Финансовый 297" xfId="60939"/>
    <cellStyle name="Финансовый 298" xfId="60940"/>
    <cellStyle name="Финансовый 299" xfId="60941"/>
    <cellStyle name="Финансовый 3" xfId="20"/>
    <cellStyle name="Финансовый 3 2" xfId="60942"/>
    <cellStyle name="Финансовый 3 3" xfId="60943"/>
    <cellStyle name="Финансовый 3 4" xfId="60944"/>
    <cellStyle name="Финансовый 3 5" xfId="60945"/>
    <cellStyle name="Финансовый 3_5_5 39 Курсовая" xfId="60946"/>
    <cellStyle name="Финансовый 30" xfId="60947"/>
    <cellStyle name="Финансовый 30 2" xfId="60948"/>
    <cellStyle name="Финансовый 300" xfId="60949"/>
    <cellStyle name="Финансовый 301" xfId="60950"/>
    <cellStyle name="Финансовый 302" xfId="60951"/>
    <cellStyle name="Финансовый 303" xfId="60952"/>
    <cellStyle name="Финансовый 304" xfId="60953"/>
    <cellStyle name="Финансовый 305" xfId="60954"/>
    <cellStyle name="Финансовый 306" xfId="60955"/>
    <cellStyle name="Финансовый 307" xfId="60956"/>
    <cellStyle name="Финансовый 308" xfId="60957"/>
    <cellStyle name="Финансовый 309" xfId="60958"/>
    <cellStyle name="Финансовый 31" xfId="60959"/>
    <cellStyle name="Финансовый 31 2" xfId="60960"/>
    <cellStyle name="Финансовый 310" xfId="60961"/>
    <cellStyle name="Финансовый 311" xfId="60962"/>
    <cellStyle name="Финансовый 312" xfId="60963"/>
    <cellStyle name="Финансовый 313" xfId="60964"/>
    <cellStyle name="Финансовый 314" xfId="60965"/>
    <cellStyle name="Финансовый 315" xfId="60966"/>
    <cellStyle name="Финансовый 316" xfId="60967"/>
    <cellStyle name="Финансовый 317" xfId="60968"/>
    <cellStyle name="Финансовый 318" xfId="60969"/>
    <cellStyle name="Финансовый 319" xfId="60970"/>
    <cellStyle name="Финансовый 32" xfId="60971"/>
    <cellStyle name="Финансовый 320" xfId="60972"/>
    <cellStyle name="Финансовый 321" xfId="60973"/>
    <cellStyle name="Финансовый 322" xfId="60974"/>
    <cellStyle name="Финансовый 323" xfId="60975"/>
    <cellStyle name="Финансовый 324" xfId="60976"/>
    <cellStyle name="Финансовый 325" xfId="60977"/>
    <cellStyle name="Финансовый 326" xfId="60978"/>
    <cellStyle name="Финансовый 327" xfId="60979"/>
    <cellStyle name="Финансовый 328" xfId="60980"/>
    <cellStyle name="Финансовый 329" xfId="60981"/>
    <cellStyle name="Финансовый 33" xfId="60982"/>
    <cellStyle name="Финансовый 330" xfId="60983"/>
    <cellStyle name="Финансовый 331" xfId="60984"/>
    <cellStyle name="Финансовый 332" xfId="60985"/>
    <cellStyle name="Финансовый 333" xfId="60986"/>
    <cellStyle name="Финансовый 334" xfId="60987"/>
    <cellStyle name="Финансовый 335" xfId="60988"/>
    <cellStyle name="Финансовый 336" xfId="60989"/>
    <cellStyle name="Финансовый 337" xfId="60990"/>
    <cellStyle name="Финансовый 338" xfId="60991"/>
    <cellStyle name="Финансовый 339" xfId="60992"/>
    <cellStyle name="Финансовый 34" xfId="60993"/>
    <cellStyle name="Финансовый 340" xfId="60994"/>
    <cellStyle name="Финансовый 341" xfId="60995"/>
    <cellStyle name="Финансовый 342" xfId="60996"/>
    <cellStyle name="Финансовый 343" xfId="60997"/>
    <cellStyle name="Финансовый 344" xfId="60998"/>
    <cellStyle name="Финансовый 345" xfId="60999"/>
    <cellStyle name="Финансовый 346" xfId="61000"/>
    <cellStyle name="Финансовый 347" xfId="61001"/>
    <cellStyle name="Финансовый 348" xfId="61002"/>
    <cellStyle name="Финансовый 349" xfId="61003"/>
    <cellStyle name="Финансовый 35" xfId="61004"/>
    <cellStyle name="Финансовый 350" xfId="61005"/>
    <cellStyle name="Финансовый 351" xfId="61006"/>
    <cellStyle name="Финансовый 352" xfId="61007"/>
    <cellStyle name="Финансовый 353" xfId="61008"/>
    <cellStyle name="Финансовый 354" xfId="61009"/>
    <cellStyle name="Финансовый 355" xfId="61010"/>
    <cellStyle name="Финансовый 356" xfId="61011"/>
    <cellStyle name="Финансовый 357" xfId="61012"/>
    <cellStyle name="Финансовый 358" xfId="61013"/>
    <cellStyle name="Финансовый 359" xfId="61014"/>
    <cellStyle name="Финансовый 36" xfId="61015"/>
    <cellStyle name="Финансовый 360" xfId="61016"/>
    <cellStyle name="Финансовый 361" xfId="61017"/>
    <cellStyle name="Финансовый 362" xfId="61018"/>
    <cellStyle name="Финансовый 363" xfId="61019"/>
    <cellStyle name="Финансовый 364" xfId="61020"/>
    <cellStyle name="Финансовый 365" xfId="61021"/>
    <cellStyle name="Финансовый 366" xfId="61022"/>
    <cellStyle name="Финансовый 367" xfId="61023"/>
    <cellStyle name="Финансовый 368" xfId="61024"/>
    <cellStyle name="Финансовый 369" xfId="61025"/>
    <cellStyle name="Финансовый 37" xfId="61026"/>
    <cellStyle name="Финансовый 370" xfId="61027"/>
    <cellStyle name="Финансовый 371" xfId="61028"/>
    <cellStyle name="Финансовый 372" xfId="61029"/>
    <cellStyle name="Финансовый 373" xfId="61030"/>
    <cellStyle name="Финансовый 374" xfId="61031"/>
    <cellStyle name="Финансовый 375" xfId="61032"/>
    <cellStyle name="Финансовый 376" xfId="61033"/>
    <cellStyle name="Финансовый 377" xfId="61034"/>
    <cellStyle name="Финансовый 378" xfId="61035"/>
    <cellStyle name="Финансовый 379" xfId="61036"/>
    <cellStyle name="Финансовый 38" xfId="61037"/>
    <cellStyle name="Финансовый 380" xfId="61038"/>
    <cellStyle name="Финансовый 381" xfId="61039"/>
    <cellStyle name="Финансовый 382" xfId="61040"/>
    <cellStyle name="Финансовый 383" xfId="61041"/>
    <cellStyle name="Финансовый 384" xfId="61042"/>
    <cellStyle name="Финансовый 385" xfId="61043"/>
    <cellStyle name="Финансовый 386" xfId="61044"/>
    <cellStyle name="Финансовый 387" xfId="61045"/>
    <cellStyle name="Финансовый 388" xfId="61046"/>
    <cellStyle name="Финансовый 389" xfId="61047"/>
    <cellStyle name="Финансовый 39" xfId="61048"/>
    <cellStyle name="Финансовый 390" xfId="61049"/>
    <cellStyle name="Финансовый 391" xfId="61050"/>
    <cellStyle name="Финансовый 392" xfId="61051"/>
    <cellStyle name="Финансовый 393" xfId="61052"/>
    <cellStyle name="Финансовый 394" xfId="61053"/>
    <cellStyle name="Финансовый 395" xfId="61054"/>
    <cellStyle name="Финансовый 4" xfId="61055"/>
    <cellStyle name="Финансовый 4 2" xfId="61056"/>
    <cellStyle name="Финансовый 4 2 2" xfId="61057"/>
    <cellStyle name="Финансовый 4 2 3" xfId="61058"/>
    <cellStyle name="Финансовый 4 3" xfId="61059"/>
    <cellStyle name="Финансовый 4 4" xfId="61060"/>
    <cellStyle name="Финансовый 4_5 форма для НАК" xfId="61061"/>
    <cellStyle name="Финансовый 40" xfId="61062"/>
    <cellStyle name="Финансовый 41" xfId="61063"/>
    <cellStyle name="Финансовый 42" xfId="61064"/>
    <cellStyle name="Финансовый 43" xfId="61065"/>
    <cellStyle name="Финансовый 44" xfId="61066"/>
    <cellStyle name="Финансовый 45" xfId="61067"/>
    <cellStyle name="Финансовый 45 2" xfId="61068"/>
    <cellStyle name="Финансовый 46" xfId="61069"/>
    <cellStyle name="Финансовый 46 2" xfId="61070"/>
    <cellStyle name="Финансовый 47" xfId="61071"/>
    <cellStyle name="Финансовый 48" xfId="61072"/>
    <cellStyle name="Финансовый 49" xfId="61073"/>
    <cellStyle name="Финансовый 5" xfId="61074"/>
    <cellStyle name="Финансовый 5 2" xfId="61075"/>
    <cellStyle name="Финансовый 5 2 2" xfId="61076"/>
    <cellStyle name="Финансовый 5 3" xfId="61077"/>
    <cellStyle name="Финансовый 5 3 2" xfId="61078"/>
    <cellStyle name="Финансовый 5 3 2 2" xfId="61079"/>
    <cellStyle name="Финансовый 5 3 3" xfId="61080"/>
    <cellStyle name="Финансовый 5 3 4" xfId="61081"/>
    <cellStyle name="Финансовый 5 3 5" xfId="61082"/>
    <cellStyle name="Финансовый 5 3 6" xfId="61083"/>
    <cellStyle name="Финансовый 5 4" xfId="61084"/>
    <cellStyle name="Финансовый 5 4 2" xfId="61085"/>
    <cellStyle name="Финансовый 5 4 2 2" xfId="61086"/>
    <cellStyle name="Финансовый 5 4 3" xfId="61087"/>
    <cellStyle name="Финансовый 5 4 4" xfId="61088"/>
    <cellStyle name="Финансовый 5 4 5" xfId="61089"/>
    <cellStyle name="Финансовый 5 4 6" xfId="61090"/>
    <cellStyle name="Финансовый 5 5" xfId="61091"/>
    <cellStyle name="Финансовый 5 5 2" xfId="61092"/>
    <cellStyle name="Финансовый 5 5 2 2" xfId="61093"/>
    <cellStyle name="Финансовый 5 5 3" xfId="61094"/>
    <cellStyle name="Финансовый 5 5 4" xfId="61095"/>
    <cellStyle name="Финансовый 5 5 5" xfId="61096"/>
    <cellStyle name="Финансовый 5 5 6" xfId="61097"/>
    <cellStyle name="Финансовый 50" xfId="61098"/>
    <cellStyle name="Финансовый 51" xfId="61099"/>
    <cellStyle name="Финансовый 52" xfId="61100"/>
    <cellStyle name="Финансовый 53" xfId="61101"/>
    <cellStyle name="Финансовый 54" xfId="61102"/>
    <cellStyle name="Финансовый 55" xfId="61103"/>
    <cellStyle name="Финансовый 56" xfId="61104"/>
    <cellStyle name="Финансовый 57" xfId="61105"/>
    <cellStyle name="Финансовый 58" xfId="61106"/>
    <cellStyle name="Финансовый 59" xfId="61107"/>
    <cellStyle name="Финансовый 6" xfId="61108"/>
    <cellStyle name="Финансовый 6 2" xfId="61109"/>
    <cellStyle name="Финансовый 6 2 2" xfId="61110"/>
    <cellStyle name="Финансовый 6 3" xfId="61111"/>
    <cellStyle name="Финансовый 6 3 2" xfId="61112"/>
    <cellStyle name="Финансовый 6 3 3" xfId="61113"/>
    <cellStyle name="Финансовый 6 4" xfId="61114"/>
    <cellStyle name="Финансовый 60" xfId="61115"/>
    <cellStyle name="Финансовый 61" xfId="61116"/>
    <cellStyle name="Финансовый 62" xfId="61117"/>
    <cellStyle name="Финансовый 63" xfId="61118"/>
    <cellStyle name="Финансовый 64" xfId="61119"/>
    <cellStyle name="Финансовый 64 2" xfId="61120"/>
    <cellStyle name="Финансовый 65" xfId="61121"/>
    <cellStyle name="Финансовый 66" xfId="61122"/>
    <cellStyle name="Финансовый 66 2" xfId="61123"/>
    <cellStyle name="Финансовый 67" xfId="61124"/>
    <cellStyle name="Финансовый 67 2" xfId="61125"/>
    <cellStyle name="Финансовый 68" xfId="61126"/>
    <cellStyle name="Финансовый 69" xfId="61127"/>
    <cellStyle name="Финансовый 7" xfId="61128"/>
    <cellStyle name="Финансовый 7 2" xfId="61129"/>
    <cellStyle name="Финансовый 7 2 2" xfId="61130"/>
    <cellStyle name="Финансовый 7 3" xfId="61131"/>
    <cellStyle name="Финансовый 70" xfId="61132"/>
    <cellStyle name="Финансовый 70 2" xfId="61133"/>
    <cellStyle name="Финансовый 71" xfId="61134"/>
    <cellStyle name="Финансовый 72" xfId="61135"/>
    <cellStyle name="Финансовый 72 2" xfId="61136"/>
    <cellStyle name="Финансовый 73" xfId="61137"/>
    <cellStyle name="Финансовый 73 2" xfId="61138"/>
    <cellStyle name="Финансовый 74" xfId="61139"/>
    <cellStyle name="Финансовый 75" xfId="61140"/>
    <cellStyle name="Финансовый 75 2" xfId="61141"/>
    <cellStyle name="Финансовый 76" xfId="61142"/>
    <cellStyle name="Финансовый 77" xfId="61143"/>
    <cellStyle name="Финансовый 77 2" xfId="61144"/>
    <cellStyle name="Финансовый 78" xfId="61145"/>
    <cellStyle name="Финансовый 79" xfId="61146"/>
    <cellStyle name="Финансовый 79 2" xfId="61147"/>
    <cellStyle name="Финансовый 8" xfId="61148"/>
    <cellStyle name="Финансовый 8 2" xfId="61149"/>
    <cellStyle name="Финансовый 8 3" xfId="61150"/>
    <cellStyle name="Финансовый 80" xfId="61151"/>
    <cellStyle name="Финансовый 81" xfId="61152"/>
    <cellStyle name="Финансовый 82" xfId="61153"/>
    <cellStyle name="Финансовый 83" xfId="61154"/>
    <cellStyle name="Финансовый 84" xfId="61155"/>
    <cellStyle name="Финансовый 85" xfId="61156"/>
    <cellStyle name="Финансовый 86" xfId="61157"/>
    <cellStyle name="Финансовый 87" xfId="61158"/>
    <cellStyle name="Финансовый 88" xfId="61159"/>
    <cellStyle name="Финансовый 89" xfId="61160"/>
    <cellStyle name="Финансовый 89 2" xfId="61161"/>
    <cellStyle name="Финансовый 9" xfId="61162"/>
    <cellStyle name="Финансовый 9 2" xfId="61163"/>
    <cellStyle name="Финансовый 9 3" xfId="61164"/>
    <cellStyle name="Финансовый 90" xfId="61165"/>
    <cellStyle name="Финансовый 91" xfId="61166"/>
    <cellStyle name="Финансовый 92" xfId="61167"/>
    <cellStyle name="Финансовый 93" xfId="61168"/>
    <cellStyle name="Финансовый 94" xfId="61169"/>
    <cellStyle name="Финансовый 95" xfId="61170"/>
    <cellStyle name="Финансовый 96" xfId="61171"/>
    <cellStyle name="Финансовый 96 2" xfId="61172"/>
    <cellStyle name="Финансовый 97" xfId="61173"/>
    <cellStyle name="Финансовый 98" xfId="61174"/>
    <cellStyle name="Финансовый 99" xfId="61175"/>
    <cellStyle name="Хороший 2" xfId="61176"/>
    <cellStyle name="Хороший 2 2" xfId="61177"/>
    <cellStyle name="Хороший 2 2 2" xfId="61178"/>
    <cellStyle name="Хороший 2 3" xfId="61179"/>
    <cellStyle name="Хороший 2 3 2" xfId="61180"/>
    <cellStyle name="Хороший 2 4" xfId="61181"/>
    <cellStyle name="Хороший 2 5" xfId="61182"/>
    <cellStyle name="Хороший 3" xfId="61183"/>
    <cellStyle name="Хороший 3 2" xfId="61184"/>
    <cellStyle name="Хороший 4" xfId="61185"/>
    <cellStyle name="Хороший 4 2" xfId="61186"/>
    <cellStyle name="Хороший 5" xfId="61187"/>
    <cellStyle name="Хороший 6" xfId="61188"/>
    <cellStyle name="Хороший 7" xfId="61189"/>
    <cellStyle name="Хороший 8" xfId="61190"/>
    <cellStyle name="Хороший 9" xfId="61191"/>
    <cellStyle name="Цена" xfId="61192"/>
    <cellStyle name="Цена 2" xfId="61193"/>
    <cellStyle name="Цена_5_5 39 Курсовая" xfId="61194"/>
    <cellStyle name="Числовой" xfId="61195"/>
    <cellStyle name="Числовой 2" xfId="61196"/>
    <cellStyle name="Числовой 3" xfId="61197"/>
    <cellStyle name="Числовой 4" xfId="61198"/>
    <cellStyle name="Числовой_5_5 39 Курсовая" xfId="61199"/>
    <cellStyle name="Џђћ–…ќ’ќ›‰" xfId="61200"/>
    <cellStyle name="Џђћ–…ќ’ќ›‰ 2" xfId="61201"/>
    <cellStyle name="Џђћ–…ќ’ќ›‰ 3" xfId="61202"/>
    <cellStyle name="Џђћ–…ќ’ќ›‰_5_5 39 Курсовая" xfId="61203"/>
    <cellStyle name="Шапка" xfId="61204"/>
    <cellStyle name="ШАУ" xfId="61205"/>
    <cellStyle name="常规_Bal0702" xfId="6120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41" Type="http://schemas.openxmlformats.org/officeDocument/2006/relationships/externalLink" Target="externalLinks/externalLink3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6HK_Oct_TEP_%20&#1087;&#1086;%20&#1085;&#1086;&#1074;&#1099;&#1084;%20&#1092;&#1086;&#1088;&#1084;&#1072;&#10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-Kadreshev\&#1056;&#1072;&#1073;&#1086;&#1095;&#1080;&#1081;%20&#1089;&#1090;&#1086;&#1083;\&#1076;&#1086;&#1084;%20&#1055;&#1056;%208-10\S810_3HK_Oct_221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ZH-SAM~1\LOCALS~1\Temp\C.Lotus.Notes.Data\57_1NKs%20&#1087;&#1083;&#1102;&#1089;%20&#1040;&#1040;_&#1053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Tasks/KMG/KMG%20SFM/WIP/Workings%20new/Planning%20model/Deliverables/28%20Aug/Aggregator/KMG_6NK_6BK_v2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Tasks/KMG/KMG%20SFM/WIP/Workings%20new/Planning%20model/Deliverables/28%20Aug/Aggregator/KMG_3BKO_v1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44;&#1086;&#1075;&#1086;&#1074;&#1086;&#1088;&#1072;\Documents%20and%20Settings\Syzdykbaeva\&#1052;&#1086;&#1080;%20&#1076;&#1086;&#1082;&#1091;&#1084;&#1077;&#1085;&#1090;&#1099;\&#1041;&#1102;&#1076;&#1078;&#1077;&#1090;2003\&#1041;&#1102;&#1076;&#1078;&#1077;&#1090;2003\&#1047;&#1072;&#1088;&#1055;&#1083;&#1072;&#1090;&#1072;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&#1056;&#1072;&#1073;&#1086;&#1095;&#1080;&#1081;%20&#1089;&#1090;&#1086;&#1083;/&#1050;&#1072;&#1089;&#1089;&#1072;_&#1087;&#1086;&#1089;&#1083;/&#1050;&#1086;&#1087;&#1080;&#1103;%20&#1056;&#1072;&#1073;&#1086;&#1095;&#1072;&#1103;%20&#1074;&#1077;&#1088;&#1089;&#1080;&#1103;_&#1057;&#1072;&#1088;&#1073;&#1080;&#1085;&#1072;&#1079;_29/&#1053;&#1086;&#1074;&#1072;&#1103;%20&#1087;&#1072;&#1087;&#1082;&#1072;/&#1056;&#1044;_2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~1\A-BAIM~1\LOCALS~1\Temp\notesE1EF34\DOCUME~1\Y-SMAI~1\LOCALS~1\Temp\notesE1EF34\&#1057;&#1074;&#1086;&#1076;%20&#1082;&#1086;&#1084;&#1087;&#1072;&#1085;&#1080;&#1081;\&#1057;&#1074;&#1086;&#1076;&#1085;&#1072;&#1103;%20&#1090;&#1072;&#1073;&#1083;&#1080;&#1094;&#1072;\Documents%20and%20Setting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Documents%20and%20Settings\N-Novgorodskaya\Local%20Settings\Temporary%20Internet%20Files\OLK1A\KTG_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-Samarova/&#1052;&#1086;&#1080;%20&#1076;&#1086;&#1082;&#1091;&#1084;&#1077;&#1085;&#1090;&#1099;/&#1055;&#1088;&#1080;&#1082;&#1072;&#1079;_182/form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0;&#1076;&#1084;&#1080;&#1085;&#1080;&#1089;&#1090;&#1088;&#1072;&#1090;&#1086;&#1088;/Local%20Settings/Temporary%20Internet%20Files/Content.IE5/MTOJGRST/&#1056;&#1072;&#1089;&#1096;&#1080;&#1092;&#1088;&#1086;&#1074;&#1082;&#1080;%20&#1062;&#1040;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-Akhmurzin/01Samruk/methodology/businessplan/&#1060;&#1086;&#1088;&#1084;&#1099;%20&#1055;&#1056;_&#1085;&#1086;&#1074;&#1099;&#1077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.Ibrayeva.KMGEP/Local%20Settings/Temporary%20Internet%20Files/OLKB/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~1\M-AITZ~1\LOCALS~1\Temp\C.Lotus.Notes.Data\&#1041;&#1044;\&#1050;&#1086;&#1101;&#1092;&#1092;&#1080;&#1094;&#1080;&#1077;&#1085;&#1090;&#1099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share\01-02-&#1055;&#1069;&#1054;\13%20&#1044;&#1069;\&#1058;&#1072;&#1088;&#1080;&#1092;&#1099;\&#1058;&#1040;&#1056;&#1048;&#1060;&#1067;%20&#1085;&#1072;%20&#1082;&#1086;&#1084;&#1073;&#1080;&#1085;&#1072;&#1090;&#1077;\&#1058;&#1077;&#1087;&#1083;&#1086;&#1074;&#1086;&#1076;&#1086;&#1089;&#1085;&#1072;&#1073;&#1078;&#1077;&#1085;&#1080;&#1077;\&#1055;&#1056;&#1045;&#1044;&#1045;&#1051;&#1068;&#1053;&#1067;&#1045;%20&#1058;&#1040;&#1056;&#1048;&#1060;&#1067;%202019-2023&#1075;\&#1056;&#1072;&#1089;&#1095;&#1077;&#1090;%20(&#1073;&#1072;&#1079;&#1086;&#1074;&#1099;&#1081;)%205%20&#1074;&#1072;&#1088;&#1080;&#1072;&#1085;&#1090;%20(&#1089;&#1085;&#1080;&#1078;.&#1075;&#1072;&#1079;&#1072;,&#1088;&#1086;&#1089;&#1090;%20&#1088;&#1077;&#1072;&#1083;&#1080;&#1079;.,&#1088;&#1099;&#1085;&#1086;&#1082;%20&#1084;&#1086;&#1097;&#1085;.)\&#1057;&#1084;&#1077;&#1090;&#1099;_&#1042;&#1086;&#1076;&#1099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p-natalya\&#1053;&#1086;&#1074;&#1075;&#1086;&#1088;&#1086;&#1076;&#1089;&#1082;&#1072;&#1103;\Documents%20and%20Settings\N-Novgorodskaya\Local%20Settings\Temporary%20Internet%20Files\OLKCD\&#1060;&#1086;&#1088;&#1084;&#1072;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57;&#1074;&#1086;&#1073;&#1086;&#1076;&#1085;&#1072;&#1103;\&#1050;&#1052;&#1043;%202003%20&#1080;&#1102;&#1085;&#1100;\&#1040;&#1053;&#1055;&#1047;_06_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8\fin$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khabibullin/My%20Documents/KMG/Transformation/&#1057;&#1082;&#1086;&#1088;&#1088;&#1077;&#1082;&#1090;&#1080;&#1088;%20&#1056;&#1044;_&#1084;&#1077;&#1089;&#1103;&#1094;_&#1085;&#1072;_20_CF%20Calc%20(version%20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-Kadreshev/&#1056;&#1072;&#1073;&#1086;&#1095;&#1080;&#1081;%20&#1089;&#1090;&#1086;&#1083;/c%20&#1080;&#1079;&#1084;.%20&#1050;&#1062;%20270409%20&#1076;&#1086;&#1084;%20241208%20&#1055;&#1056;-913/Aggregator%20191208/Aggregator/KMG_6NK_6BK_Upd_v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ra/Desktop/&#1053;&#1086;&#1074;&#1072;&#1103;%20&#1087;&#1072;&#1087;&#1082;&#1072;%20&#1082;&#1084;&#1075;/&#1044;&#1086;&#1087;.&#1090;&#1072;&#1073;&#1083;&#1080;&#1094;&#1072;%20&#1087;&#1086;%20&#1076;&#1086;&#1093;&#1086;&#1076;&#1072;&#1084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52;&#1086;&#1085;&#1080;&#1090;&#1086;&#1088;&#1080;&#1085;&#1075;%20&#1050;&#1052;&#1043;\2005%20&#1075;&#1086;&#1076;\6%20&#1084;&#1077;&#1089;&#1103;&#1094;&#1077;&#1074;\&#1052;&#1086;&#1085;&#1080;&#1090;&#1086;&#1088;&#1080;&#1085;&#1075;%20&#1076;&#1083;&#1103;%20&#1046;&#1072;&#1085;&#1085;&#1099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-&#1048;&#1089;&#1087;&#1086;&#1083;&#1085;&#1077;&#1085;&#1080;&#1077;/03%20&#1084;&#1072;&#1088;&#1090;/&#1057;&#1042;&#1054;&#1044;/&#1055;&#1083;&#1072;&#1085;/&#1055;&#1056;&#1045;&#1047;&#1045;&#1053;&#1058;&#1040;&#1062;&#1048;&#1071;/&#1055;&#1088;&#1077;&#1079;&#1077;&#1085;&#1090;&#1072;&#1094;&#1080;&#1103;_v5/&#1050;&#1042;&#1051;/&#1050;&#1042;&#1051;%2013-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IPR_VOG"/>
      <sheetName val="6НК-cт."/>
      <sheetName val="Форма2"/>
      <sheetName val="СписокТЭП"/>
      <sheetName val="Precios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Data-in"/>
      <sheetName val="Ural med"/>
      <sheetName val="ФОТ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Financial ratios А3"/>
      <sheetName val="12 месяцев 2010"/>
      <sheetName val="Нефть"/>
      <sheetName val="Dictionaries"/>
      <sheetName val="Содержание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ecember(начис)_ZKM-ZinBV"/>
      <sheetName val="Control"/>
      <sheetName val="Transport overview"/>
      <sheetName val="Фин.обязат."/>
      <sheetName val="ЦентрЗатр"/>
      <sheetName val="ЕдИзм"/>
      <sheetName val="Предпр"/>
      <sheetName val="t0_name"/>
      <sheetName val="K_750_Sl_KPMG_report_Test"/>
      <sheetName val="K_300_RFD_KMG EP"/>
      <sheetName val="K_200_ES"/>
      <sheetName val="K_101_DDA_LS"/>
      <sheetName val="K_310_RFD_Uzen_rev"/>
      <sheetName val="K_120_FA_Sale"/>
      <sheetName val="InputTD"/>
      <sheetName val="6НК"/>
      <sheetName val="Settings"/>
      <sheetName val="ремонтТ9"/>
      <sheetName val="Баланс"/>
      <sheetName val="I-Index"/>
      <sheetName val="2210900-Aug"/>
      <sheetName val="4 000 000 тыс.тг"/>
      <sheetName val="15 000 000 тыс.тг"/>
      <sheetName val="ЦХЛ 2004"/>
      <sheetName val="B-4"/>
      <sheetName val="депозиты"/>
      <sheetName val="Статьи"/>
      <sheetName val="MAIN"/>
      <sheetName val="факт 2005 г."/>
      <sheetName val="Транспорт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"/>
      <sheetName val="Данные"/>
      <sheetName val="Расчет эксп бурения"/>
      <sheetName val="свод КВЛ (на печать)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Comp"/>
      <sheetName val="К1.2"/>
      <sheetName val="КВЛ новые проекты"/>
      <sheetName val="ЭЭ"/>
      <sheetName val="Общий объем потребления "/>
      <sheetName val="объем оказ. услуг"/>
      <sheetName val="База"/>
      <sheetName val="Production_Ref Q-1-3"/>
      <sheetName val="Analytics"/>
      <sheetName val="касса 2015-2019 год займы 16081"/>
      <sheetName val="FA Movement Kyrg"/>
      <sheetName val="Hidden"/>
      <sheetName val="Forms"/>
      <sheetName val="ОТиТБ"/>
      <sheetName val="бюджет 2015 займы 2008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form"/>
      <sheetName val="US Dollar 2003"/>
      <sheetName val="SDR 2003"/>
      <sheetName val="Captions"/>
      <sheetName val="1NK"/>
      <sheetName val="Info"/>
      <sheetName val="#ССЫЛКА"/>
      <sheetName val="Пр2"/>
      <sheetName val="Input"/>
      <sheetName val="7.1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Anlagevermögen"/>
      <sheetName val="Const"/>
      <sheetName val="Dep_OpEx"/>
      <sheetName val="KreПК"/>
      <sheetName val="Sheet1"/>
      <sheetName val="GTM BK"/>
      <sheetName val="5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Russia Print Version"/>
      <sheetName val="U2 775 - COGS comparison per su"/>
      <sheetName val="finbal10"/>
      <sheetName val="KCC"/>
      <sheetName val="Данные"/>
      <sheetName val="П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Securities"/>
      <sheetName val="12НК"/>
      <sheetName val="3НК"/>
      <sheetName val="7НК"/>
      <sheetName val="2008 ГСМ"/>
      <sheetName val="Плата за загрязнение "/>
      <sheetName val="Типограф"/>
      <sheetName val="IS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misc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УПРАВЛЕНИЕ11"/>
      <sheetName val="Лист2"/>
      <sheetName val="$ IS"/>
      <sheetName val="Макро"/>
      <sheetName val="факс(2005-20гг.)"/>
      <sheetName val="Гр5(о)"/>
      <sheetName val="7"/>
      <sheetName val="10"/>
      <sheetName val="MetaData"/>
      <sheetName val="fish"/>
      <sheetName val="16.12"/>
      <sheetName val="Precios"/>
      <sheetName val="ЛСЦ начисленное на 31.12.08"/>
      <sheetName val="ЛЛизинг начис. на 31.12.08"/>
      <sheetName val="ВОЛС"/>
      <sheetName val="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I KEY INFORMATION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Оборудование_стоим"/>
      <sheetName val="O.500 Property Tax"/>
      <sheetName val="предприятия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ject Detail Inputs"/>
      <sheetName val="Исх.данные"/>
      <sheetName val="распределение модели"/>
      <sheetName val="цеховые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Loaded"/>
      <sheetName val="Служебный ФК_x0005__x0000_"/>
      <sheetName val="6НК簀⽕쐀⽕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$_IS1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доп_дан_"/>
      <sheetName val="ТД_РАП"/>
      <sheetName val="бартер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LTM"/>
      <sheetName val="CREDIT STATS"/>
      <sheetName val="DropZone"/>
      <sheetName val="Analitics"/>
      <sheetName val="Staff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коммун_1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_xdd90__x0012_"/>
      <sheetName val="6НК_x0007__x001c_ _x000d_"/>
      <sheetName val="_x0000__x000e__x0000__x000a__x0000__x0008__x0000__x000a__x0000__x000b__x0000__x0010__x0000__x0007_"/>
      <sheetName val="Служебный ФК_x0005_"/>
      <sheetName val="доп.дан."/>
      <sheetName val="Служебный_ФК"/>
      <sheetName val="Input_Assumptions"/>
      <sheetName val="Служебный ФК厈-"/>
      <sheetName val="Служебный ФК⽄"/>
      <sheetName val="Служебный ФК⽬"/>
      <sheetName val="Служебный ФК嵔 "/>
      <sheetName val="Служебный ФК峔(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ВСДС_1 (MAIN)"/>
      <sheetName val="Общие данные"/>
      <sheetName val="Затраты утил.ТБО"/>
      <sheetName val="14_1_2_2__Услуги связи_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тиме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FS-97"/>
      <sheetName val="всп"/>
      <sheetName val="6НК_x0007__x001c__x0009__x000d_"/>
      <sheetName val="6НК/_x0000_렀£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4НК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98-02E&amp;PSUM"/>
      <sheetName val="[form.xls]6НК/_x0000_�¹"/>
      <sheetName val="[form.xls][form.xls]6НК/_x0000_�¹"/>
      <sheetName val="[form.xls]6НК/"/>
      <sheetName val="Все виды материалов D`1-18"/>
      <sheetName val="Product Assumptions"/>
      <sheetName val="План_произв-в_x0006__x000c__x0007__x000f__x0010__x0011__x0007__x0007_贰΢ǅ"/>
      <sheetName val="Служебный ФК?_x001f_"/>
      <sheetName val="Служебный ФК?_x0012_"/>
      <sheetName val="Служебный ФК悤_x001d_"/>
      <sheetName val="6НК吀ᥢഀ榃"/>
      <sheetName val="ConsumptionPerUnit"/>
      <sheetName val="14.1.8.11.(Прочие)"/>
      <sheetName val="План_произв-в_x0006__x000c__x0007__x000f__x0010__x0011__x0007__x0007_贰΢ǅ_x0000_Ā_x0000__x0000__x0000__x0000_"/>
      <sheetName val="[form.xls][form.xls]6НК/"/>
      <sheetName val="3.ФОТ"/>
      <sheetName val="4.Налоги"/>
      <sheetName val="Залоги c RS"/>
      <sheetName val="Исх"/>
      <sheetName val="b-4"/>
      <sheetName val="WBS98"/>
      <sheetName val="Служебный ФК _x0000_"/>
      <sheetName val="Служебный ФК "/>
      <sheetName val="MS"/>
      <sheetName val="Управление"/>
      <sheetName val="input_data"/>
      <sheetName val="Финбюджет свод "/>
      <sheetName val="Chart_data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Конс "/>
      <sheetName val="6НК쌊 /"/>
      <sheetName val="Конфигурация МАКРО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[form.xls][form.xls]6НК/_x0000_렀£"/>
      <sheetName val="6НК쌊 /_x0000_"/>
      <sheetName val="показатели"/>
      <sheetName val="3.3.31."/>
      <sheetName val="TMP"/>
      <sheetName val="новая _5"/>
      <sheetName val="ïîñòàâêà ñðàâí13"/>
      <sheetName val="_x0000_ _x0000__x000a__x0000_ _x0000__x000a__x0000_ _x0000_ _x0000_ "/>
      <sheetName val="6НК/_x0000_蠀 "/>
      <sheetName val="[form.xls]6НК/_x0000_蠀 "/>
      <sheetName val="6НК/_x0000_ ¹"/>
      <sheetName val="[form.xls][form.xls]6НК/_x0000_蠀 "/>
      <sheetName val="DATA"/>
      <sheetName val="Resource Sheet"/>
      <sheetName val="Main Sheet"/>
      <sheetName val="фот_пп2000разби㑠ു੶⿖"/>
      <sheetName val="фот_пп2000разби골ೡ੶⽢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6НК/_x0000_ó"/>
      <sheetName val="VI REVENUE OOD"/>
      <sheetName val="IIb P&amp;L short"/>
      <sheetName val="IV REVENUE ROOMS"/>
      <sheetName val="IV REVENUE  F&amp;B"/>
      <sheetName val="sma"/>
      <sheetName val="mfb"/>
      <sheetName val="Условия"/>
      <sheetName val="Расч-прибыли"/>
      <sheetName val="Аморт-я ввод ОС"/>
      <sheetName val="Prelim Cost"/>
      <sheetName val="25. Hidden"/>
      <sheetName val="2. Inputs"/>
      <sheetName val="A4-1&amp;2"/>
      <sheetName val="Шт расписание"/>
      <sheetName val="PY missta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 refreshError="1"/>
      <sheetData sheetId="765" refreshError="1"/>
      <sheetData sheetId="766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/>
      <sheetData sheetId="918" refreshError="1"/>
      <sheetData sheetId="919"/>
      <sheetData sheetId="920"/>
      <sheetData sheetId="921" refreshError="1"/>
      <sheetData sheetId="922" refreshError="1"/>
      <sheetData sheetId="923" refreshError="1"/>
      <sheetData sheetId="924" refreshError="1"/>
      <sheetData sheetId="925"/>
      <sheetData sheetId="926"/>
      <sheetData sheetId="927" refreshError="1"/>
      <sheetData sheetId="928" refreshError="1"/>
      <sheetData sheetId="929"/>
      <sheetData sheetId="930"/>
      <sheetData sheetId="931" refreshError="1"/>
      <sheetData sheetId="932" refreshError="1"/>
      <sheetData sheetId="933" refreshError="1"/>
      <sheetData sheetId="934" refreshError="1"/>
      <sheetData sheetId="935"/>
      <sheetData sheetId="936"/>
      <sheetData sheetId="937" refreshError="1"/>
      <sheetData sheetId="938" refreshError="1"/>
      <sheetData sheetId="939" refreshError="1"/>
      <sheetData sheetId="940"/>
      <sheetData sheetId="941" refreshError="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/>
      <sheetData sheetId="973"/>
      <sheetData sheetId="974"/>
      <sheetData sheetId="975"/>
      <sheetData sheetId="976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НК (5)"/>
      <sheetName val="6НК (займы) (2)"/>
      <sheetName val="6НК (займы)"/>
      <sheetName val="6НК (3)"/>
      <sheetName val="6НК (05.12.07г.)"/>
      <sheetName val="6НК (2)"/>
      <sheetName val="6НК"/>
      <sheetName val="Query6НК"/>
      <sheetName val="Query3НК_KZ"/>
      <sheetName val="Query6НК (2)"/>
      <sheetName val="6НК-cт."/>
      <sheetName val="6NК engl"/>
      <sheetName val="Предпр"/>
      <sheetName val="ЕдИзм"/>
      <sheetName val="Группы"/>
      <sheetName val="6НК (10.12.07г.)"/>
      <sheetName val="3НК"/>
      <sheetName val="1NK"/>
      <sheetName val="FES"/>
      <sheetName val="Info"/>
      <sheetName val="Форма2"/>
      <sheetName val="Содержание"/>
      <sheetName val="Лист2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S810_6HK_Oct_TEP_ по новым форм"/>
      <sheetName val="Language"/>
      <sheetName val="Статьи"/>
      <sheetName val="KreПК"/>
      <sheetName val="PROGNOS"/>
      <sheetName val="Consolidator Inputs"/>
      <sheetName val="ШРР"/>
      <sheetName val="ïîñòàâêà ñðàâí13"/>
      <sheetName val="US Dollar 2003"/>
      <sheetName val="SDR 2003"/>
      <sheetName val="12НК"/>
      <sheetName val="7НК"/>
      <sheetName val="Auxilliary_Info"/>
      <sheetName val="Добыча нефти4"/>
      <sheetName val="Данные"/>
      <sheetName val="Charts"/>
      <sheetName val="KAZAK RECO ST 99"/>
      <sheetName val="CONSO"/>
      <sheetName val="Пр2"/>
      <sheetName val="балансAL"/>
      <sheetName val="Footer Calculator"/>
      <sheetName val="П"/>
      <sheetName val="цхл 2004"/>
      <sheetName val="2.2 ОтклОТМ"/>
      <sheetName val="1.3.2 ОТМ"/>
      <sheetName val="1БО"/>
      <sheetName val="TB 2005"/>
      <sheetName val="Foreca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7.1"/>
      <sheetName val="Форма2"/>
      <sheetName val="DCF"/>
      <sheetName val="5НК"/>
      <sheetName val="Auxilliary_Info"/>
      <sheetName val="ОТиТБ"/>
      <sheetName val="OffshoreBatchReport"/>
      <sheetName val="Управление"/>
      <sheetName val="1NK"/>
      <sheetName val="ЦентрЗатр"/>
      <sheetName val="из сем"/>
      <sheetName val="FES"/>
      <sheetName val="2.2 ОтклОТМ"/>
      <sheetName val="1.3.2 ОТМ"/>
      <sheetName val="Добыча нефти4"/>
      <sheetName val="Содержание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7.1"/>
      <sheetName val="ШРР"/>
      <sheetName val="Баланс ТД"/>
      <sheetName val="3НК"/>
      <sheetName val="12НК"/>
      <sheetName val="7НК"/>
      <sheetName val="2БО"/>
      <sheetName val="2НК"/>
      <sheetName val="Труд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OffshoreBatchReport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НК"/>
      <sheetName val="6НК-cт."/>
      <sheetName val="3НК"/>
      <sheetName val="IFRS FS"/>
      <sheetName val="14.1.2.2.(Услуги связи)"/>
      <sheetName val="1NK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Форма2"/>
      <sheetName val="Содержание"/>
      <sheetName val="FES"/>
      <sheetName val="из сем"/>
      <sheetName val="KONSOLID"/>
      <sheetName val="Добычанефти4"/>
      <sheetName val="поставкасравн13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ЦентрЗатр"/>
      <sheetName val="11"/>
      <sheetName val="SMSTemp"/>
      <sheetName val="1NK"/>
      <sheetName val="6НК-cт."/>
      <sheetName val="Interco payables&amp;receivables"/>
      <sheetName val="form"/>
      <sheetName val="cant sim"/>
      <sheetName val="#ССЫЛКА"/>
      <sheetName val="Предпр"/>
      <sheetName val="ЕдИзм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Output sheet"/>
      <sheetName val="Start"/>
      <sheetName val="CO1"/>
      <sheetName val="CO2"/>
      <sheetName val="CO3"/>
      <sheetName val="CO4"/>
      <sheetName val="CO5"/>
      <sheetName val="CO6"/>
      <sheetName val="CO7"/>
      <sheetName val="CO8"/>
      <sheetName val="CO9"/>
      <sheetName val="CO10"/>
      <sheetName val="CO11"/>
      <sheetName val="CO12"/>
      <sheetName val="CO13"/>
      <sheetName val="CO14"/>
      <sheetName val="CO15"/>
      <sheetName val="CO16"/>
      <sheetName val="CO17"/>
      <sheetName val="CO18"/>
      <sheetName val="CO19"/>
      <sheetName val="CO20"/>
      <sheetName val="CO21"/>
      <sheetName val="CO22"/>
      <sheetName val="CO23"/>
      <sheetName val="CO24"/>
      <sheetName val="CO25"/>
      <sheetName val="CO26"/>
      <sheetName val="CO27"/>
      <sheetName val="CO28"/>
      <sheetName val="CO29"/>
      <sheetName val="CO30"/>
      <sheetName val="End"/>
      <sheetName val="Labels"/>
      <sheetName val="Template"/>
      <sheetName val="Auxilliary_Info"/>
      <sheetName val="6НК-cт."/>
      <sheetName val="ЗАО_мес"/>
      <sheetName val="Статьи"/>
      <sheetName val="3НК"/>
      <sheetName val="12НК"/>
      <sheetName val="7НК"/>
      <sheetName val="ЦентрЗатр"/>
    </sheetNames>
    <sheetDataSet>
      <sheetData sheetId="0">
        <row r="13">
          <cell r="F13" t="str">
            <v>Разведка и добыча</v>
          </cell>
          <cell r="G13">
            <v>1</v>
          </cell>
        </row>
        <row r="14">
          <cell r="F14" t="str">
            <v>Разведка и добыча</v>
          </cell>
          <cell r="G14">
            <v>1</v>
          </cell>
        </row>
        <row r="15">
          <cell r="F15" t="str">
            <v>Разведка и добыча</v>
          </cell>
          <cell r="G15">
            <v>1</v>
          </cell>
        </row>
        <row r="16">
          <cell r="F16" t="str">
            <v>Разведка и добыча</v>
          </cell>
          <cell r="G16">
            <v>1</v>
          </cell>
        </row>
        <row r="17">
          <cell r="F17" t="str">
            <v>Разведка и добыча</v>
          </cell>
          <cell r="G17">
            <v>1</v>
          </cell>
        </row>
        <row r="18">
          <cell r="F18" t="str">
            <v>Разведка и добыча</v>
          </cell>
          <cell r="G18">
            <v>1</v>
          </cell>
        </row>
        <row r="19">
          <cell r="F19" t="str">
            <v>Разведка и добыча</v>
          </cell>
          <cell r="G19">
            <v>1</v>
          </cell>
        </row>
        <row r="20">
          <cell r="F20" t="str">
            <v>Разведка и добыча</v>
          </cell>
          <cell r="G20">
            <v>1</v>
          </cell>
        </row>
        <row r="21">
          <cell r="F21" t="str">
            <v>Разведка и добыча</v>
          </cell>
          <cell r="G21">
            <v>1</v>
          </cell>
        </row>
        <row r="22">
          <cell r="F22" t="str">
            <v>Разведка и добыча</v>
          </cell>
          <cell r="G22">
            <v>1</v>
          </cell>
        </row>
        <row r="23">
          <cell r="F23" t="str">
            <v>Транспортировка продукции</v>
          </cell>
          <cell r="G23">
            <v>2</v>
          </cell>
        </row>
        <row r="24">
          <cell r="F24" t="str">
            <v>Транспортировка продукции</v>
          </cell>
          <cell r="G24">
            <v>2</v>
          </cell>
        </row>
        <row r="25">
          <cell r="F25" t="str">
            <v>Транспортировка продукции</v>
          </cell>
          <cell r="G25">
            <v>2</v>
          </cell>
        </row>
        <row r="26">
          <cell r="F26" t="str">
            <v>Транспортировка продукции</v>
          </cell>
          <cell r="G26">
            <v>2</v>
          </cell>
        </row>
        <row r="27">
          <cell r="F27" t="str">
            <v>Транспортировка продукции</v>
          </cell>
          <cell r="G27">
            <v>2</v>
          </cell>
        </row>
        <row r="28">
          <cell r="F28" t="str">
            <v>Сервисные услуги</v>
          </cell>
          <cell r="G28">
            <v>3</v>
          </cell>
        </row>
        <row r="29">
          <cell r="F29" t="str">
            <v>Сервисные услуги</v>
          </cell>
          <cell r="G29">
            <v>3</v>
          </cell>
        </row>
        <row r="30">
          <cell r="F30" t="str">
            <v>Сервисные услуги</v>
          </cell>
          <cell r="G30">
            <v>3</v>
          </cell>
        </row>
        <row r="31">
          <cell r="F31" t="str">
            <v>Сервисные услуги</v>
          </cell>
          <cell r="G31">
            <v>3</v>
          </cell>
        </row>
        <row r="32">
          <cell r="F32" t="str">
            <v>Сервисные услуги</v>
          </cell>
          <cell r="G32">
            <v>3</v>
          </cell>
        </row>
        <row r="33">
          <cell r="F33" t="str">
            <v>Сервисные услуги</v>
          </cell>
          <cell r="G33">
            <v>3</v>
          </cell>
        </row>
        <row r="34">
          <cell r="F34" t="str">
            <v>Сервисные услуги</v>
          </cell>
          <cell r="G34">
            <v>3</v>
          </cell>
        </row>
        <row r="35">
          <cell r="F35" t="str">
            <v>Сервисные услуги</v>
          </cell>
          <cell r="G35">
            <v>3</v>
          </cell>
        </row>
        <row r="36">
          <cell r="F36" t="str">
            <v>Сервисные услуги</v>
          </cell>
          <cell r="G36">
            <v>3</v>
          </cell>
        </row>
        <row r="37">
          <cell r="F37" t="str">
            <v>Сервисные услуги</v>
          </cell>
          <cell r="G37">
            <v>3</v>
          </cell>
        </row>
        <row r="38">
          <cell r="F38" t="str">
            <v>Переработка и маркетинг</v>
          </cell>
          <cell r="G38">
            <v>4</v>
          </cell>
        </row>
        <row r="39">
          <cell r="F39" t="str">
            <v>Переработка и маркетинг</v>
          </cell>
          <cell r="G39">
            <v>4</v>
          </cell>
        </row>
        <row r="40">
          <cell r="F40" t="str">
            <v>Переработка и маркетинг</v>
          </cell>
          <cell r="G40">
            <v>4</v>
          </cell>
        </row>
        <row r="41">
          <cell r="F41" t="str">
            <v>Переработка и маркетинг</v>
          </cell>
          <cell r="G41">
            <v>4</v>
          </cell>
        </row>
        <row r="42">
          <cell r="F42" t="str">
            <v>Материнская компания</v>
          </cell>
          <cell r="G42">
            <v>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ata-in"/>
    </sheetNames>
    <sheetDataSet>
      <sheetData sheetId="0" refreshError="1">
        <row r="13">
          <cell r="E13" t="str">
            <v>CO1</v>
          </cell>
        </row>
        <row r="14">
          <cell r="E14" t="str">
            <v>CO2</v>
          </cell>
        </row>
        <row r="15">
          <cell r="E15" t="str">
            <v>CO3</v>
          </cell>
        </row>
        <row r="16">
          <cell r="E16" t="str">
            <v>CO4</v>
          </cell>
        </row>
        <row r="17">
          <cell r="E17" t="str">
            <v>CO5</v>
          </cell>
        </row>
        <row r="18">
          <cell r="E18" t="str">
            <v>CO6</v>
          </cell>
        </row>
        <row r="19">
          <cell r="E19" t="str">
            <v>CO7</v>
          </cell>
        </row>
        <row r="20">
          <cell r="E20" t="str">
            <v>CO8</v>
          </cell>
        </row>
        <row r="21">
          <cell r="E21" t="str">
            <v>CO9</v>
          </cell>
        </row>
        <row r="22">
          <cell r="E22" t="str">
            <v>CO10</v>
          </cell>
        </row>
        <row r="23">
          <cell r="E23" t="str">
            <v>CO11</v>
          </cell>
        </row>
        <row r="24">
          <cell r="E24" t="str">
            <v>CO12</v>
          </cell>
        </row>
        <row r="25">
          <cell r="E25" t="str">
            <v>CO13</v>
          </cell>
        </row>
        <row r="26">
          <cell r="E26" t="str">
            <v>CO14</v>
          </cell>
        </row>
        <row r="27">
          <cell r="E27" t="str">
            <v>CO15</v>
          </cell>
        </row>
        <row r="28">
          <cell r="E28" t="str">
            <v>CO16</v>
          </cell>
        </row>
        <row r="29">
          <cell r="E29" t="str">
            <v>CO17</v>
          </cell>
        </row>
        <row r="30">
          <cell r="E30" t="str">
            <v>CO18</v>
          </cell>
        </row>
        <row r="31">
          <cell r="E31" t="str">
            <v>CO19</v>
          </cell>
        </row>
        <row r="32">
          <cell r="E32" t="str">
            <v>CO20</v>
          </cell>
        </row>
        <row r="33">
          <cell r="E33" t="str">
            <v>CO21</v>
          </cell>
        </row>
        <row r="34">
          <cell r="E34" t="str">
            <v>CO22</v>
          </cell>
        </row>
        <row r="35">
          <cell r="E35" t="str">
            <v>CO23</v>
          </cell>
        </row>
        <row r="36">
          <cell r="E36" t="str">
            <v>CO24</v>
          </cell>
        </row>
        <row r="37">
          <cell r="E37" t="str">
            <v>CO25</v>
          </cell>
        </row>
        <row r="38">
          <cell r="E38" t="str">
            <v>CO26</v>
          </cell>
        </row>
        <row r="39">
          <cell r="E39" t="str">
            <v>CO27</v>
          </cell>
        </row>
        <row r="40">
          <cell r="E40" t="str">
            <v>CO28</v>
          </cell>
        </row>
        <row r="41">
          <cell r="E41" t="str">
            <v>CO29</v>
          </cell>
        </row>
        <row r="42">
          <cell r="E42" t="str">
            <v>CO30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Plrap"/>
      <sheetName val="Plsum"/>
      <sheetName val="Pladj"/>
      <sheetName val="Cash Flow - 2004 Workings"/>
      <sheetName val="7.1"/>
      <sheetName val="2.2 ОтклОТМ"/>
      <sheetName val="1.3.2 ОТМ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Def"/>
      <sheetName val="Anlagevermögen"/>
      <sheetName val="2БО"/>
      <sheetName val="Sheet1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свод"/>
      <sheetName val="группа"/>
      <sheetName val="Расчеты"/>
      <sheetName val="Данные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US Dollar 2003"/>
      <sheetName val="SDR 2003"/>
      <sheetName val="Пр2"/>
      <sheetName val="Inputs - general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ATI"/>
      <sheetName val="TERMS"/>
      <sheetName val="Sensitivity"/>
      <sheetName val="Cash CCI Detail"/>
      <sheetName val="Disclosure"/>
      <sheetName val="Параметры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Hidden"/>
      <sheetName val="Sheet2"/>
      <sheetName val="БРК 1"/>
      <sheetName val="БРК 2"/>
      <sheetName val="БРК 3"/>
      <sheetName val="ГБРК"/>
      <sheetName val="Произв. затраты"/>
      <sheetName val="IIb P_L short"/>
      <sheetName val="IV REVENUE  F_B"/>
      <sheetName val="Threshold Table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Prelim Cost"/>
      <sheetName val="FA register"/>
      <sheetName val="Treatment Summary"/>
      <sheetName val="cash product. plan"/>
      <sheetName val="GAAP TB 30.09.01  detail p&amp;l"/>
      <sheetName val=" По скв"/>
      <sheetName val="Распределение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Chart"/>
      <sheetName val="ЦХЛ 2004"/>
      <sheetName val="XREF"/>
      <sheetName val="Dictionaries"/>
      <sheetName val="Range data"/>
      <sheetName val="Read me first"/>
      <sheetName val="DB"/>
      <sheetName val="13. Проверка"/>
      <sheetName val="11. Тест на обесценение"/>
      <sheetName val="Master roll out plan"/>
      <sheetName val="PRECA citadis"/>
      <sheetName val="Other software VCR"/>
      <sheetName val="Depr"/>
      <sheetName val="M1-Main Assu"/>
      <sheetName val="Cover"/>
      <sheetName val="Control Settings"/>
      <sheetName val="ОПГЗ"/>
      <sheetName val="План ГЗ"/>
      <sheetName val="Master Inputs Start here"/>
      <sheetName val="I-Index"/>
      <sheetName val="доп.дан."/>
      <sheetName val="База"/>
      <sheetName val="приложение№3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Команда и роли"/>
      <sheetName val="Royalty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NPV"/>
      <sheetName val="Служебный лист"/>
      <sheetName val="План_ГЗ"/>
      <sheetName val="Master_Inputs_Start_here"/>
      <sheetName val="консалт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 refreshError="1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"/>
      <sheetName val="1NK"/>
      <sheetName val="Добыча нефти4"/>
      <sheetName val="Форма1"/>
      <sheetName val="Форма2"/>
      <sheetName val="Содержание"/>
      <sheetName val="ЯНВАРЬ"/>
      <sheetName val="Предпр"/>
      <sheetName val="ЦентрЗатр"/>
      <sheetName val="ЕдИзм"/>
      <sheetName val="7.1"/>
      <sheetName val="Control"/>
      <sheetName val="ЗарПлата 2003"/>
      <sheetName val="PP&amp;E mvt for 2003"/>
      <sheetName val="12НК"/>
      <sheetName val="3НК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Содержание"/>
      <sheetName val="из сем"/>
      <sheetName val="KONSOLID"/>
      <sheetName val="Форма2"/>
      <sheetName val="Добычанефти4"/>
      <sheetName val="поставкасравн13"/>
      <sheetName val="FES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6НК-cт."/>
      <sheetName val="Resource Sheet"/>
      <sheetName val="Main Sheet"/>
      <sheetName val="ЗАО_н.ит"/>
      <sheetName val="ЗАО_мес"/>
      <sheetName val="C 25"/>
      <sheetName val="Info"/>
      <sheetName val="Труд"/>
      <sheetName val="B-4"/>
      <sheetName val="Форма1"/>
      <sheetName val="7_1"/>
      <sheetName val="Gas1999"/>
      <sheetName val="èç ñåì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GAAP TB 31.12.01  detail p&amp;l"/>
      <sheetName val="Добыча нефти4"/>
      <sheetName val="TB"/>
      <sheetName val="PR CN"/>
      <sheetName val="Incometl"/>
      <sheetName val="Nvar"/>
      <sheetName val="Confirmation"/>
      <sheetName val="CO1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Scenarios"/>
      <sheetName val="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Другие расходы"/>
      <sheetName val="Dictionaries"/>
      <sheetName val="для НС ОСК"/>
      <sheetName val="12 из 57 АЗС"/>
      <sheetName val="Cashflow"/>
      <sheetName val="Расчет доходов и расходов"/>
      <sheetName val="Параметры"/>
      <sheetName val="SAPП2014"/>
      <sheetName val="V,TTР,дохП2013"/>
      <sheetName val="Справка ИЦА"/>
      <sheetName val="Shah Deniz PSA"/>
      <sheetName val="Sales Vols &amp; Costs"/>
      <sheetName val="Commercial terms"/>
      <sheetName val="ÎÒèÒÁ"/>
      <sheetName val="SD"/>
      <sheetName val="цхл 2004"/>
      <sheetName val="Форма2 ЖПФ"/>
      <sheetName val=" ИД"/>
      <sheetName val="План Реализация"/>
      <sheetName val="Факт Реализация"/>
      <sheetName val="План Транспортировка"/>
      <sheetName val="Факт Транспортировка"/>
      <sheetName val="НД(старая)"/>
      <sheetName val="Факт Иная"/>
      <sheetName val="Прочие 2ВД"/>
      <sheetName val="Gen Data"/>
      <sheetName val="Данные"/>
      <sheetName val="Мебель"/>
      <sheetName val="7_14"/>
      <sheetName val="1_13"/>
      <sheetName val="2_13"/>
      <sheetName val="2_23"/>
      <sheetName val="2_33"/>
      <sheetName val="2_43"/>
      <sheetName val="2_53"/>
      <sheetName val="2_63"/>
      <sheetName val="2_73"/>
      <sheetName val="2_83"/>
      <sheetName val="2_93"/>
      <sheetName val="2_103"/>
      <sheetName val="3_13"/>
      <sheetName val="3_23"/>
      <sheetName val="4_13"/>
      <sheetName val="5_6"/>
      <sheetName val="5_13"/>
      <sheetName val="5_23"/>
      <sheetName val="5_33"/>
      <sheetName val="6_13"/>
      <sheetName val="6_23"/>
      <sheetName val="6_33"/>
      <sheetName val="8_13"/>
      <sheetName val="8_23"/>
      <sheetName val="8_33"/>
      <sheetName val="9_13"/>
      <sheetName val="Д_113"/>
      <sheetName val="13_13"/>
      <sheetName val="13_23"/>
      <sheetName val="13_43"/>
      <sheetName val="13_53"/>
      <sheetName val="14_13"/>
      <sheetName val="15_13"/>
      <sheetName val="16_13"/>
      <sheetName val="17_13"/>
      <sheetName val="17_23"/>
      <sheetName val="20_13"/>
      <sheetName val="22_(63"/>
      <sheetName val="22_1(63"/>
      <sheetName val="22_2(63"/>
      <sheetName val="22_3(63"/>
      <sheetName val="22_(53"/>
      <sheetName val="22_1(53"/>
      <sheetName val="22_2(53"/>
      <sheetName val="22_3(53"/>
      <sheetName val="22_5(53"/>
      <sheetName val="22_73"/>
      <sheetName val="22_(4)3"/>
      <sheetName val="22_1_(43"/>
      <sheetName val="22_2_(43"/>
      <sheetName val="22_3_(43"/>
      <sheetName val="22_5_(43"/>
      <sheetName val="д_233"/>
      <sheetName val="24_3"/>
      <sheetName val="24_1)3"/>
      <sheetName val="25_13"/>
      <sheetName val="27_13"/>
      <sheetName val="28_13"/>
      <sheetName val="28_23"/>
      <sheetName val="28_33"/>
      <sheetName val="28_43"/>
      <sheetName val="28_53"/>
      <sheetName val="28_63"/>
      <sheetName val="форма_№_1_3"/>
      <sheetName val="Форма_№23"/>
      <sheetName val="Форма_№33"/>
      <sheetName val="Формат_№43"/>
      <sheetName val="Декларация_КПН_план_2006_г+амор"/>
      <sheetName val="поставка_сравн13"/>
      <sheetName val="Штатка_на_2013г"/>
      <sheetName val="Форма2_Скор_1"/>
      <sheetName val="факс_(2005-20гг_)"/>
      <sheetName val="форма_13_на_01_01_12г_"/>
      <sheetName val="14_1_2_2_(Услуги_связи)"/>
      <sheetName val="Расчет_доходов_и_расходов"/>
      <sheetName val="6НК-cт_"/>
      <sheetName val="IFRS_FS"/>
      <sheetName val="из_сем"/>
      <sheetName val="Адм_расх"/>
      <sheetName val="cубк 2017"/>
      <sheetName val="Äîáû÷à íåôòè4"/>
      <sheetName val="ïîñòàâêà ñðàâí13"/>
      <sheetName val="Hexan"/>
      <sheetName val="Util_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/>
      <sheetData sheetId="433"/>
      <sheetData sheetId="434" refreshError="1"/>
      <sheetData sheetId="435" refreshError="1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 refreshError="1"/>
      <sheetData sheetId="529" refreshError="1"/>
      <sheetData sheetId="530" refreshError="1"/>
      <sheetData sheetId="531" refreshError="1"/>
      <sheetData sheetId="53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Форма2"/>
      <sheetName val="потр"/>
      <sheetName val="СН"/>
      <sheetName val="Добыча нефти4"/>
      <sheetName val="поставка сравн13"/>
      <sheetName val="группа"/>
      <sheetName val="Пр2"/>
      <sheetName val="Осн"/>
      <sheetName val="факт 2005 г."/>
      <sheetName val="Ввод"/>
      <sheetName val="Изменяемые данные"/>
      <sheetName val="Форма1"/>
      <sheetName val="ремонт 25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 of values"/>
      <sheetName val="t0_name"/>
      <sheetName val="дебит на 31 06 05"/>
      <sheetName val="Нефть"/>
      <sheetName val="Hidden"/>
      <sheetName val="данн"/>
      <sheetName val="PP&amp;E mvt for 2003"/>
      <sheetName val="L-1"/>
      <sheetName val="исп.см."/>
      <sheetName val="Лист4"/>
      <sheetName val="Water trucking 2005"/>
      <sheetName val="Добычанефти4"/>
      <sheetName val="поставкасравн13"/>
      <sheetName val="ЦентрЗатр"/>
      <sheetName val="ЕдИзм"/>
      <sheetName val="Предпр"/>
      <sheetName val="Лист 1"/>
      <sheetName val="факс(2005-20гг.)"/>
      <sheetName val="мат расходы"/>
      <sheetName val="11"/>
      <sheetName val="Info"/>
      <sheetName val="ECM_PP"/>
      <sheetName val="Исход"/>
      <sheetName val="FES"/>
      <sheetName val="цеховые"/>
      <sheetName val="ГПЗ_ПОСД_Способ закупок"/>
      <sheetName val="ОР"/>
      <sheetName val="всп"/>
      <sheetName val="ОТиТБ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план07"/>
      <sheetName val="MS"/>
      <sheetName val="Б.мчас (П)"/>
      <sheetName val="XREF"/>
      <sheetName val="2.2 ОтклОТМ"/>
      <sheetName val="1.3.2 ОТМ"/>
      <sheetName val="1NK"/>
      <sheetName val="Capex"/>
      <sheetName val="GAAP TB 30.09.01  detail p&amp;l"/>
      <sheetName val="Production_Ref Q-1-3"/>
      <sheetName val="ЛСЦ начисленное на 31.12.08"/>
      <sheetName val="ЛЛизинг начис. на 31.12.08"/>
      <sheetName val="ДС МЗК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12нк"/>
      <sheetName val="7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calc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АПК реформа"/>
      <sheetName val="Movements"/>
      <sheetName val="PP&amp;E mvt for 2003"/>
      <sheetName val="Б.мчас (П)"/>
      <sheetName val="из сем"/>
      <sheetName val="свод"/>
      <sheetName val="прил№10"/>
      <sheetName val="2008 ГСМ"/>
      <sheetName val="Плата за загрязнение "/>
      <sheetName val="Типограф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Список документов"/>
      <sheetName val="GAAP TB 30.09.01  detail p&amp;l"/>
      <sheetName val="Лист2"/>
      <sheetName val="Содержание"/>
      <sheetName val="Гр5(о)"/>
      <sheetName val="Макро"/>
      <sheetName val="$ IS"/>
      <sheetName val="7"/>
      <sheetName val="10"/>
      <sheetName val="1"/>
      <sheetName val="ЕдИзм"/>
      <sheetName val="Предпр"/>
      <sheetName val="Собственный капитал"/>
      <sheetName val="УПРАВЛЕНИЕ1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1 (2)"/>
      <sheetName val="ППД"/>
      <sheetName val="2в"/>
      <sheetName val="общ-нефт"/>
      <sheetName val="O.500 Property Tax"/>
      <sheetName val="Loaded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ТД РАП"/>
      <sheetName val="Спр. раб."/>
      <sheetName val="Cashflow"/>
      <sheetName val="Бюджет тек. затрат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Служебный ФК_x0005__x0000_"/>
      <sheetName val="6НК簀⽕쐀⽕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Б_мчас_(П)2"/>
      <sheetName val="АПК_реформа2"/>
      <sheetName val="из_сем4"/>
      <sheetName val="PP&amp;E_mvt_for_20032"/>
      <sheetName val="2008_ГСМ2"/>
      <sheetName val="Плата_за_загрязнение_2"/>
      <sheetName val="ОТЧЕТ_КТЖ_01_01_091"/>
      <sheetName val="8180_(8181,8182)1"/>
      <sheetName val="Balance_Sheet1"/>
      <sheetName val="поставка_сравн132"/>
      <sheetName val="1_вариант__2009_1"/>
      <sheetName val="Список_документов1"/>
      <sheetName val="GAAP_TB_30_09_01__detail_p&amp;l1"/>
      <sheetName val="факс(2005-20гг_)2"/>
      <sheetName val="Собственный_капитал1"/>
      <sheetName val="$_IS1"/>
      <sheetName val="2_2_ОтклОТМ2"/>
      <sheetName val="1_3_2_ОТМ2"/>
      <sheetName val="Cost_99v981"/>
      <sheetName val="cant_sim1"/>
      <sheetName val="фот_пп2000разбивка1"/>
      <sheetName val="I__Прогноз_доходов1"/>
      <sheetName val="Production_Ref_Q-1-31"/>
      <sheetName val="Financial_ratios_А31"/>
      <sheetName val="2_2_ОтклОТМ3"/>
      <sheetName val="1_3_2_ОТМ3"/>
      <sheetName val="U2_775_-_COGS_comparison_per_s1"/>
      <sheetName val="ЗАО_н_ит1"/>
      <sheetName val="FA_Movement_Kyrg"/>
      <sheetName val="US_Dollar_20034"/>
      <sheetName val="SDR_20034"/>
      <sheetName val="Control_Settings1"/>
      <sheetName val="GTM_BK1"/>
      <sheetName val="Consolidator_Inputs1"/>
      <sheetName val="7_1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SA_Procedures"/>
      <sheetName val="Пр_411"/>
      <sheetName val="ввод-вывод_ОС_авг2004-_2005"/>
      <sheetName val="Служебный_ФКРБ"/>
      <sheetName val="Источник_финансирования"/>
      <sheetName val="Способ_закупки"/>
      <sheetName val="Тип_пункта_плана"/>
      <sheetName val="Авансы_уплач,деньги_в_регионах1"/>
      <sheetName val="Авансы_уплач,деньги_в_регионах2"/>
      <sheetName val="PLтв_-_Б1"/>
      <sheetName val="1_(2)1"/>
      <sheetName val="O_500_Property_Tax1"/>
      <sheetName val="форма_3_смета_затрат1"/>
      <sheetName val="Спр__раб_1"/>
      <sheetName val="Russia_Print_Version1"/>
      <sheetName val="2кв_1"/>
      <sheetName val="FA_Movement_"/>
      <sheetName val="depreciation_testing"/>
      <sheetName val="доп_дан_"/>
      <sheetName val="ТД_РАП"/>
      <sheetName val="бартер"/>
      <sheetName val="Securities"/>
      <sheetName val="ГМ 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K-800_Imp__test1"/>
      <sheetName val="FA_register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"/>
      <sheetName val="ГМ_"/>
      <sheetName val="FA Movement "/>
      <sheetName val="depreciation testing"/>
      <sheetName val="доп.дан."/>
      <sheetName val="Input_Assumptions"/>
      <sheetName val="Служебный ФК恔_x001c_"/>
      <sheetName val="Служебный ФК皸ɫ"/>
      <sheetName val="6НК0_x0000_堀-"/>
      <sheetName val="6НК0_x0000_瀀"/>
      <sheetName val="6НК0_x0000_"/>
      <sheetName val="6НК0_x0000_　Y"/>
      <sheetName val="Служебный ФК_x0017_"/>
      <sheetName val="Служебный ФК_xdd10__x001f_"/>
      <sheetName val="Служебный ФК悄,"/>
      <sheetName val="6НК_x0007__x001c_ _x000d_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Служебный ФК⿯"/>
      <sheetName val="Служебный ФК『"/>
      <sheetName val="Служебный ФКૐǪ"/>
      <sheetName val="6НК/_x0000_쀀Ø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蠀"/>
      <sheetName val="6НК/_x0000_ü"/>
      <sheetName val="6НК/_x0000_£"/>
      <sheetName val="6НК/_x0000_蠀_x0008_"/>
      <sheetName val="6НК/_x0000_頀K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Индексы"/>
      <sheetName val="ноябрь - декабрь"/>
      <sheetName val="Summary &amp; Variables"/>
      <sheetName val="Технический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КР з.ч"/>
      <sheetName val="6НК퐀ᵝഀ놃"/>
      <sheetName val=" По скв"/>
      <sheetName val="Программа(М)"/>
      <sheetName val="6НК≟ഀ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/_x0000_렀£"/>
      <sheetName val="[form.xls]6НК/_x0000_렀£"/>
      <sheetName val="6НК/_x0000_�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Служебный ФК悤_x001d_"/>
      <sheetName val="Служебный ФК?_x001f_"/>
      <sheetName val="Служебный ФК?_x0012_"/>
      <sheetName val="6НК/"/>
      <sheetName val="[form.xls]6НК/"/>
      <sheetName val="[form.xls][form.xls]6НК/"/>
      <sheetName val="БРК УЖ"/>
      <sheetName val="БРК ЮКО свод"/>
      <sheetName val="Сбер 1450"/>
      <sheetName val="Сбер 1300"/>
      <sheetName val="Сбер 2500"/>
      <sheetName val="Сбер 3750"/>
      <sheetName val="План_произв-в_x0006__x000c__x0007__x000f__x0010__x0011__x0007__x0007_贰΢ǅ_x0000_Ā_x0000__x0000__x0000__x0000_"/>
      <sheetName val="6НК吀ᥢഀ榃"/>
      <sheetName val="[form.xls]6НК/_x0000_�¹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[form.xls][form.xls]6НК/_x0000_�¹"/>
      <sheetName val="Исх"/>
      <sheetName val="План_произв-в_x0006__x000c__x0007__x000f__x0010__x0011__x0007__x0007_贰΢ǅ"/>
      <sheetName val="[form.xls][form.xls]6НК/_x0000_렀£"/>
      <sheetName val="Project Detail Inputs"/>
      <sheetName val="ВСДС_1 (MAIN)"/>
      <sheetName val="Залоги c RS"/>
      <sheetName val="Конс "/>
      <sheetName val="6НК쌊 /_x0000_"/>
      <sheetName val="Актив(1)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VI REVENUE OOD"/>
      <sheetName val="IIb P&amp;L short"/>
      <sheetName val="IV REVENUE ROOMS"/>
      <sheetName val="IV REVENUE  F&amp;B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6НК/_x0000_ó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01-45"/>
      <sheetName val="b-4"/>
      <sheetName val="Sheet3"/>
      <sheetName val="6НК쌊 /"/>
      <sheetName val="ожид ФОТ_2010_форма1"/>
      <sheetName val="свод ФОТ"/>
      <sheetName val="CURCURS"/>
      <sheetName val="КАТО"/>
      <sheetName val="показатели"/>
      <sheetName val="рев дф (1.08.) (3)"/>
      <sheetName val="Фонд 15гор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List of Functions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DCF"/>
      <sheetName val="Prep"/>
      <sheetName val="Acct Numb"/>
      <sheetName val="пост. пар."/>
      <sheetName val="6НК/_x0000_瀀G"/>
      <sheetName val="6НК0_x0000_#"/>
      <sheetName val="6НК0_x0000_Å"/>
      <sheetName val="Drop-Downs"/>
      <sheetName val="сводУМЗ"/>
      <sheetName val="акт10"/>
      <sheetName val="Фин. пок-ли"/>
      <sheetName val="6НК예썘/_x0000_"/>
      <sheetName val="COS"/>
      <sheetName val="пассоб"/>
      <sheetName val="Royalty"/>
      <sheetName val="1610"/>
      <sheetName val="1210"/>
      <sheetName val="Бонды стр.341"/>
      <sheetName val="АлЭС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Resource Sheet"/>
      <sheetName val="Main Sheet"/>
      <sheetName val="фот_пп2000разби㑠ു੶⿖"/>
      <sheetName val="фот_пп2000разби골ೡ੶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/>
      <sheetData sheetId="878" refreshError="1"/>
      <sheetData sheetId="879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/>
      <sheetData sheetId="916"/>
      <sheetData sheetId="917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Преискурант"/>
      <sheetName val="7.1"/>
      <sheetName val="ЦентрЗатр"/>
      <sheetName val="из сем"/>
      <sheetName val="FES"/>
      <sheetName val="6НК-cт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Hidden"/>
      <sheetName val="FES"/>
      <sheetName val="из сем"/>
      <sheetName val="Плата за загрязнение "/>
      <sheetName val="Типограф"/>
      <sheetName val="Спр_ пласт"/>
      <sheetName val="Спр_ мест"/>
      <sheetName val="2008 ГСМ"/>
      <sheetName val="Б.мчас (П)"/>
      <sheetName val="д.7.001"/>
      <sheetName val="list"/>
      <sheetName val="Пр2"/>
      <sheetName val="PP&amp;E mvt for 2003"/>
      <sheetName val="Титул1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Ф №10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Mvmnt (consolidated)"/>
      <sheetName val="XREF"/>
      <sheetName val="Mvmnt CIP"/>
      <sheetName val="производство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"/>
      <sheetName val="Lay-off provision"/>
      <sheetName val="ДС МЗК"/>
      <sheetName val="клиенты на 30_09(перв_источник)"/>
      <sheetName val="АПК реформа"/>
      <sheetName val="Исх.данные"/>
      <sheetName val="Кэш-фло (текущий)"/>
      <sheetName val="Показ.Эфф.Инвест."/>
      <sheetName val="Гр5(о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  <sheetName val="P&amp;L"/>
      <sheetName val="Provisions"/>
      <sheetName val="Disclosure"/>
      <sheetName val="9-1"/>
      <sheetName val="4"/>
      <sheetName val="1-1"/>
      <sheetName val="1"/>
      <sheetName val="Movements"/>
      <sheetName val="допущения"/>
      <sheetName val="Конс "/>
      <sheetName val="A-6"/>
      <sheetName val="1 вариант  2009 "/>
      <sheetName val="ПКОП_3_100%"/>
      <sheetName val="ПКОП_2_100%"/>
      <sheetName val="2_2 ОтклОТМ"/>
      <sheetName val="1_3_2 ОТМ"/>
      <sheetName val="AHEPS"/>
      <sheetName val="OshHPP"/>
      <sheetName val="BHPP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Assumptions"/>
      <sheetName val="эксп"/>
      <sheetName val="Ввод"/>
      <sheetName val="Изменяемые данные"/>
      <sheetName val="1NK"/>
      <sheetName val="Предпр"/>
      <sheetName val="Лист1 (3)"/>
      <sheetName val="на 31.12.07 (4)"/>
      <sheetName val="CIP Dec 2006"/>
      <sheetName val="группа"/>
      <sheetName val="ОТиТБ"/>
      <sheetName val="Info"/>
      <sheetName val="Форма2"/>
      <sheetName val="ремонт 25"/>
      <sheetName val="1,3 новая"/>
      <sheetName val="UNITPRICES"/>
      <sheetName val="Форма1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7НК"/>
      <sheetName val="8НК"/>
      <sheetName val="9НК"/>
      <sheetName val="10.AST"/>
      <sheetName val="#ССЫЛКА"/>
      <sheetName val="FES"/>
      <sheetName val="Лист1"/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11"/>
      <sheetName val="Пр4 (2)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теплоход"/>
      <sheetName val="транс.ПФ"/>
      <sheetName val="из сем"/>
      <sheetName val="7.1"/>
      <sheetName val="6НК-cт."/>
      <sheetName val="Форма2"/>
      <sheetName val="Форма1"/>
      <sheetName val="Control"/>
      <sheetName val="Добыча нефти4"/>
      <sheetName val="поставка сравн13"/>
      <sheetName val="Documents and 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2NK"/>
      <sheetName val="3NK"/>
      <sheetName val="4NK"/>
      <sheetName val="5NK "/>
      <sheetName val="5NK КТГ_ИЦА_Шатекову"/>
      <sheetName val="Налоги 2002-2006"/>
      <sheetName val="Cashflows"/>
      <sheetName val="Добыча нефти4"/>
      <sheetName val="поставка сравн13"/>
      <sheetName val="Добычанефти4"/>
      <sheetName val="поставкасравн13"/>
      <sheetName val="из сем"/>
      <sheetName val="Control"/>
      <sheetName val="Форма2"/>
      <sheetName val="Справочник"/>
      <sheetName val="Форма1"/>
      <sheetName val="Содержание"/>
      <sheetName val="KTG_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из сем"/>
      <sheetName val="Преискурант"/>
      <sheetName val="Пр2"/>
      <sheetName val="группа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Лист1 (3)"/>
      <sheetName val="на 31.12.07 (4)"/>
      <sheetName val="CIP Dec 2006"/>
      <sheetName val="Лист1"/>
      <sheetName val="Справочник"/>
      <sheetName val="ДБСП_02_ 2002"/>
      <sheetName val="Баланс"/>
      <sheetName val="факт 2005 г.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потр"/>
      <sheetName val="СН"/>
      <sheetName val="план07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ремонт 25"/>
      <sheetName val="1610"/>
      <sheetName val="1210"/>
      <sheetName val="TB"/>
      <sheetName val="PR CN"/>
      <sheetName val="Пр3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FES"/>
      <sheetName val="ремонт_25"/>
      <sheetName val="PR_CN"/>
      <sheetName val="Treatment_Summary"/>
      <sheetName val="СВОД_Логистика"/>
      <sheetName val="_ 2_3_2"/>
      <sheetName val="опотиз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Кабельная продукция"/>
      <sheetName val="Ком плат"/>
      <sheetName val="Списки"/>
      <sheetName val="УО"/>
      <sheetName val="83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5.3. Усл. связи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сводУМЗ"/>
      <sheetName val="стр.145 рос. исп"/>
      <sheetName val="Отд.расх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муз колледж"/>
      <sheetName val="__2_3_23"/>
      <sheetName val="7НК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list"/>
      <sheetName val="общ скв"/>
      <sheetName val="Книга1"/>
      <sheetName val="5NK "/>
      <sheetName val="Main Page"/>
      <sheetName val="L-1"/>
      <sheetName val="Индексы"/>
      <sheetName val="ЦЕХА"/>
      <sheetName val=" По скв"/>
      <sheetName val="1кв. "/>
      <sheetName val="2кв."/>
      <sheetName val="План произв-ва (мес.) (бюджет)"/>
      <sheetName val="Загрузка "/>
      <sheetName val="Input TI"/>
      <sheetName val="Макро"/>
      <sheetName val="10 БО (kzt)"/>
      <sheetName val="общ.фонд  "/>
      <sheetName val="Бюджет"/>
      <sheetName val="3НК"/>
      <sheetName val="вознаграждение"/>
      <sheetName val="IFRS FS"/>
      <sheetName val="Технический"/>
      <sheetName val="Все_по䀀歎쬂⾕⠠倀"/>
      <sheetName val="Все_по䐀⩛ഀ䎃԰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Все_по/"/>
      <sheetName val="Все_по吀ᥢഀ榃԰"/>
      <sheetName val="Все_по䐀⩛ഀ䎃԰_x0000_缀"/>
      <sheetName val="Все_по/_x0000_耀S_x0000__x0000_缀"/>
      <sheetName val="Все_по吀ᥢഀ榃԰_x0000_缀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Общие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Все_поԯ"/>
      <sheetName val="Проект"/>
      <sheetName val="Пр4"/>
      <sheetName val="Расчеты ОСД"/>
      <sheetName val="[ДБСП_02_ 2002.xls]___Syzdykb_2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b_9"/>
      <sheetName val="[ДБСП_02_ 2002.xls]___Syzdyk_10"/>
      <sheetName val="[ДБСП_02_ 2002.xls]___Syzdyk_11"/>
      <sheetName val="[ДБСП_02_ 2002.xls]___Syzdyk_12"/>
      <sheetName val="[ДБСП_02_ 2002.xls]___Syzdyk_13"/>
      <sheetName val="4НК"/>
      <sheetName val="[ДБСП_02_ 2002.xls]___Syzdyk_14"/>
      <sheetName val="[ДБСП_02_ 2002.xls]___Syzdyk_29"/>
      <sheetName val="Все_поԯ_x0000_缀_x0000__x0000__x0000_턀"/>
      <sheetName val="[ДБСП_02_ 2002.xls]___Syzdyk_19"/>
      <sheetName val="[ДБСП_02_ 2002.xls]___Syzdyk_18"/>
      <sheetName val="[ДБСП_02_ 2002.xls]___Syzdyk_15"/>
      <sheetName val="[ДБСП_02_ 2002.xls]___Syzdyk_16"/>
      <sheetName val="[ДБСП_02_ 2002.xls]___Syzdyk_17"/>
      <sheetName val="[ДБСП_02_ 2002.xls]___Syzdyk_24"/>
      <sheetName val="[ДБСП_02_ 2002.xls]___Syzdyk_20"/>
      <sheetName val="[ДБСП_02_ 2002.xls]___Syzdyk_21"/>
      <sheetName val="[ДБСП_02_ 2002.xls]___Syzdyk_22"/>
      <sheetName val="[ДБСП_02_ 2002.xls]___Syzdyk_23"/>
      <sheetName val="[ДБСП_02_ 2002.xls]___Syzdyk_25"/>
      <sheetName val="[ДБСП_02_ 2002.xls]___Syzdyk_26"/>
      <sheetName val="[ДБСП_02_ 2002.xls]___Syzdyk_27"/>
      <sheetName val="Статьи"/>
      <sheetName val="[ДБСП_02_ 2002.xls]___Syzdyk_28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I. Прогноз доходов"/>
      <sheetName val="ФБ-1"/>
      <sheetName val="АСТВ"/>
      <sheetName val="RSOILBAL"/>
      <sheetName val="Все_поԯ_x0000_缀_x0000__x0000__x0000_됀"/>
      <sheetName val="Т2"/>
      <sheetName val="Пром1"/>
      <sheetName val="MCC"/>
      <sheetName val="план"/>
      <sheetName val="Сводная по цехам"/>
      <sheetName val="НР"/>
      <sheetName val="ОАР"/>
      <sheetName val="РР"/>
      <sheetName val="Input 2"/>
      <sheetName val="[ДБСП_02_ 2002.xls]___Syzdyk_51"/>
      <sheetName val="[ДБСП_02_ 2002.xls]___Syzdyk_30"/>
      <sheetName val="[ДБСП_02_ 2002.xls]___Syzdyk_32"/>
      <sheetName val="[ДБСП_02_ 2002.xls]___Syzdyk_31"/>
      <sheetName val="[ДБСП_02_ 2002.xls]___Syzdyk_33"/>
      <sheetName val="[ДБСП_02_ 2002.xls]___Syzdyk_34"/>
      <sheetName val="[ДБСП_02_ 2002.xls]___Syzdyk_35"/>
      <sheetName val="[ДБСП_02_ 2002.xls]___Syzdyk_39"/>
      <sheetName val="[ДБСП_02_ 2002.xls]___Syzdyk_36"/>
      <sheetName val="[ДБСП_02_ 2002.xls]___Syzdyk_37"/>
      <sheetName val="[ДБСП_02_ 2002.xls]___Syzdyk_38"/>
      <sheetName val="[ДБСП_02_ 2002.xls]___Syzdyk_41"/>
      <sheetName val="[ДБСП_02_ 2002.xls]___Syzdyk_40"/>
      <sheetName val="[ДБСП_02_ 2002.xls]___Syzdyk_42"/>
      <sheetName val="[ДБСП_02_ 2002.xls]___Syzdyk_43"/>
      <sheetName val="[ДБСП_02_ 2002.xls]___Syzdyk_44"/>
      <sheetName val="[ДБСП_02_ 2002.xls]___Syzdyk_45"/>
      <sheetName val="[ДБСП_02_ 2002.xls]___Syzdyk_46"/>
      <sheetName val="[ДБСП_02_ 2002.xls]___Syzdyk_49"/>
      <sheetName val="[ДБСП_02_ 2002.xls]___Syzdyk_47"/>
      <sheetName val="[ДБСП_02_ 2002.xls]___Syzdyk_48"/>
      <sheetName val="[ДБСП_02_ 2002.xls]___Syzdyk_50"/>
      <sheetName val="[ДБСП_02_ 2002.xls]___Syzdyk_52"/>
      <sheetName val="[ДБСП_02_ 2002.xls]___Syzdyk_54"/>
      <sheetName val="[ДБСП_02_ 2002.xls]___Syzdyk_53"/>
      <sheetName val="[ДБСП_02_ 2002.xls]___Syzdyk_55"/>
      <sheetName val="[ДБСП_02_ 2002.xls]___Syzdyk_56"/>
      <sheetName val="[ДБСП_02_ 2002.xls]___Syzdyk_57"/>
      <sheetName val="[ДБСП_02_ 2002.xls]___Syzdyk_58"/>
      <sheetName val="[ДБСП_02_ 2002.xls]___Syzdyk_59"/>
      <sheetName val="[ДБСП_02_ 2002.xls]___Syzdyk_60"/>
      <sheetName val="[ДБСП_02_ 2002.xls]___Syzdyk_61"/>
      <sheetName val="[ДБСП_02_ 2002.xls]___Syzdyk_62"/>
      <sheetName val="[ДБСП_02_ 2002.xls]___Syzdyk_63"/>
      <sheetName val="[ДБСП_02_ 2002.xls]___Syzdyk_64"/>
    </sheetNames>
    <sheetDataSet>
      <sheetData sheetId="0">
        <row r="1">
          <cell r="G1" t="str">
            <v/>
          </cell>
        </row>
      </sheetData>
      <sheetData sheetId="1">
        <row r="1">
          <cell r="G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1">
          <cell r="G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">
          <cell r="G1">
            <v>0</v>
          </cell>
        </row>
      </sheetData>
      <sheetData sheetId="38">
        <row r="1">
          <cell r="G1">
            <v>0</v>
          </cell>
        </row>
      </sheetData>
      <sheetData sheetId="39">
        <row r="1">
          <cell r="G1">
            <v>0</v>
          </cell>
        </row>
      </sheetData>
      <sheetData sheetId="40">
        <row r="1">
          <cell r="G1">
            <v>0</v>
          </cell>
        </row>
      </sheetData>
      <sheetData sheetId="41">
        <row r="1">
          <cell r="G1">
            <v>0</v>
          </cell>
        </row>
      </sheetData>
      <sheetData sheetId="42">
        <row r="1">
          <cell r="G1">
            <v>0</v>
          </cell>
        </row>
      </sheetData>
      <sheetData sheetId="43">
        <row r="1">
          <cell r="G1">
            <v>0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>
            <v>0</v>
          </cell>
        </row>
      </sheetData>
      <sheetData sheetId="181">
        <row r="1">
          <cell r="G1" t="str">
            <v xml:space="preserve"> </v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>
        <row r="1">
          <cell r="G1" t="str">
            <v xml:space="preserve"> </v>
          </cell>
        </row>
      </sheetData>
      <sheetData sheetId="185">
        <row r="1">
          <cell r="G1">
            <v>0</v>
          </cell>
        </row>
      </sheetData>
      <sheetData sheetId="186">
        <row r="1">
          <cell r="G1">
            <v>0</v>
          </cell>
        </row>
      </sheetData>
      <sheetData sheetId="187">
        <row r="1">
          <cell r="G1">
            <v>0</v>
          </cell>
        </row>
      </sheetData>
      <sheetData sheetId="188">
        <row r="1">
          <cell r="G1" t="str">
            <v xml:space="preserve"> </v>
          </cell>
        </row>
      </sheetData>
      <sheetData sheetId="189">
        <row r="1">
          <cell r="G1">
            <v>0</v>
          </cell>
        </row>
      </sheetData>
      <sheetData sheetId="190">
        <row r="1">
          <cell r="G1">
            <v>0</v>
          </cell>
        </row>
      </sheetData>
      <sheetData sheetId="191">
        <row r="1">
          <cell r="G1">
            <v>0</v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>
            <v>0</v>
          </cell>
        </row>
      </sheetData>
      <sheetData sheetId="194">
        <row r="1">
          <cell r="G1" t="str">
            <v xml:space="preserve"> </v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 xml:space="preserve"> </v>
          </cell>
        </row>
      </sheetData>
      <sheetData sheetId="198">
        <row r="1">
          <cell r="G1">
            <v>0</v>
          </cell>
        </row>
      </sheetData>
      <sheetData sheetId="199">
        <row r="1">
          <cell r="G1">
            <v>0</v>
          </cell>
        </row>
      </sheetData>
      <sheetData sheetId="200">
        <row r="1">
          <cell r="G1">
            <v>0</v>
          </cell>
        </row>
      </sheetData>
      <sheetData sheetId="201">
        <row r="1">
          <cell r="G1">
            <v>0</v>
          </cell>
        </row>
      </sheetData>
      <sheetData sheetId="202">
        <row r="1">
          <cell r="G1">
            <v>0</v>
          </cell>
        </row>
      </sheetData>
      <sheetData sheetId="203">
        <row r="1">
          <cell r="G1">
            <v>0</v>
          </cell>
        </row>
      </sheetData>
      <sheetData sheetId="204">
        <row r="1">
          <cell r="G1">
            <v>0</v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>
            <v>0</v>
          </cell>
        </row>
      </sheetData>
      <sheetData sheetId="207">
        <row r="1">
          <cell r="G1" t="str">
            <v xml:space="preserve"> </v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>
            <v>0</v>
          </cell>
        </row>
      </sheetData>
      <sheetData sheetId="212">
        <row r="1">
          <cell r="G1">
            <v>0</v>
          </cell>
        </row>
      </sheetData>
      <sheetData sheetId="213">
        <row r="1">
          <cell r="G1">
            <v>0</v>
          </cell>
        </row>
      </sheetData>
      <sheetData sheetId="214">
        <row r="1">
          <cell r="G1">
            <v>0</v>
          </cell>
        </row>
      </sheetData>
      <sheetData sheetId="215">
        <row r="1">
          <cell r="G1">
            <v>0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>
            <v>0</v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>
            <v>0</v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>
            <v>0</v>
          </cell>
        </row>
      </sheetData>
      <sheetData sheetId="225">
        <row r="1">
          <cell r="G1">
            <v>0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>
            <v>0</v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 t="str">
            <v xml:space="preserve"> 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1">
          <cell r="G1">
            <v>0</v>
          </cell>
        </row>
      </sheetData>
      <sheetData sheetId="265">
        <row r="1">
          <cell r="G1">
            <v>0</v>
          </cell>
        </row>
      </sheetData>
      <sheetData sheetId="266">
        <row r="1">
          <cell r="G1">
            <v>0</v>
          </cell>
        </row>
      </sheetData>
      <sheetData sheetId="267">
        <row r="1">
          <cell r="G1">
            <v>0</v>
          </cell>
        </row>
      </sheetData>
      <sheetData sheetId="268">
        <row r="1">
          <cell r="G1">
            <v>0</v>
          </cell>
        </row>
      </sheetData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>
        <row r="1">
          <cell r="G1">
            <v>0</v>
          </cell>
        </row>
      </sheetData>
      <sheetData sheetId="375">
        <row r="1">
          <cell r="G1">
            <v>0</v>
          </cell>
        </row>
      </sheetData>
      <sheetData sheetId="376">
        <row r="1">
          <cell r="G1">
            <v>0</v>
          </cell>
        </row>
      </sheetData>
      <sheetData sheetId="377">
        <row r="1">
          <cell r="G1">
            <v>0</v>
          </cell>
        </row>
      </sheetData>
      <sheetData sheetId="378">
        <row r="1">
          <cell r="G1">
            <v>0</v>
          </cell>
        </row>
      </sheetData>
      <sheetData sheetId="379">
        <row r="1">
          <cell r="G1">
            <v>0</v>
          </cell>
        </row>
      </sheetData>
      <sheetData sheetId="380">
        <row r="1">
          <cell r="G1">
            <v>0</v>
          </cell>
        </row>
      </sheetData>
      <sheetData sheetId="381">
        <row r="1">
          <cell r="G1">
            <v>0</v>
          </cell>
        </row>
      </sheetData>
      <sheetData sheetId="382">
        <row r="1">
          <cell r="G1">
            <v>0</v>
          </cell>
        </row>
      </sheetData>
      <sheetData sheetId="383">
        <row r="1">
          <cell r="G1">
            <v>0</v>
          </cell>
        </row>
      </sheetData>
      <sheetData sheetId="384">
        <row r="1">
          <cell r="G1">
            <v>0</v>
          </cell>
        </row>
      </sheetData>
      <sheetData sheetId="385">
        <row r="1">
          <cell r="G1">
            <v>0</v>
          </cell>
        </row>
      </sheetData>
      <sheetData sheetId="386">
        <row r="1">
          <cell r="G1">
            <v>0</v>
          </cell>
        </row>
      </sheetData>
      <sheetData sheetId="387">
        <row r="1">
          <cell r="G1">
            <v>0</v>
          </cell>
        </row>
      </sheetData>
      <sheetData sheetId="388">
        <row r="1">
          <cell r="G1">
            <v>0</v>
          </cell>
        </row>
      </sheetData>
      <sheetData sheetId="389">
        <row r="1">
          <cell r="G1">
            <v>0</v>
          </cell>
        </row>
      </sheetData>
      <sheetData sheetId="390">
        <row r="1">
          <cell r="G1">
            <v>0</v>
          </cell>
        </row>
      </sheetData>
      <sheetData sheetId="391">
        <row r="1">
          <cell r="G1">
            <v>0</v>
          </cell>
        </row>
      </sheetData>
      <sheetData sheetId="392">
        <row r="1">
          <cell r="G1">
            <v>0</v>
          </cell>
        </row>
      </sheetData>
      <sheetData sheetId="393">
        <row r="1">
          <cell r="G1">
            <v>0</v>
          </cell>
        </row>
      </sheetData>
      <sheetData sheetId="394">
        <row r="1">
          <cell r="G1">
            <v>0</v>
          </cell>
        </row>
      </sheetData>
      <sheetData sheetId="395">
        <row r="1">
          <cell r="G1">
            <v>0</v>
          </cell>
        </row>
      </sheetData>
      <sheetData sheetId="396">
        <row r="1">
          <cell r="G1">
            <v>0</v>
          </cell>
        </row>
      </sheetData>
      <sheetData sheetId="397">
        <row r="1">
          <cell r="G1">
            <v>0</v>
          </cell>
        </row>
      </sheetData>
      <sheetData sheetId="398">
        <row r="1">
          <cell r="G1">
            <v>0</v>
          </cell>
        </row>
      </sheetData>
      <sheetData sheetId="399">
        <row r="1">
          <cell r="G1">
            <v>0</v>
          </cell>
        </row>
      </sheetData>
      <sheetData sheetId="400">
        <row r="1">
          <cell r="G1">
            <v>0</v>
          </cell>
        </row>
      </sheetData>
      <sheetData sheetId="401">
        <row r="1">
          <cell r="G1">
            <v>0</v>
          </cell>
        </row>
      </sheetData>
      <sheetData sheetId="402">
        <row r="1">
          <cell r="G1">
            <v>0</v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>
            <v>0</v>
          </cell>
        </row>
      </sheetData>
      <sheetData sheetId="407">
        <row r="1">
          <cell r="G1">
            <v>0</v>
          </cell>
        </row>
      </sheetData>
      <sheetData sheetId="408">
        <row r="1">
          <cell r="G1">
            <v>0</v>
          </cell>
        </row>
      </sheetData>
      <sheetData sheetId="409">
        <row r="1">
          <cell r="G1">
            <v>0</v>
          </cell>
        </row>
      </sheetData>
      <sheetData sheetId="410">
        <row r="1">
          <cell r="G1">
            <v>0</v>
          </cell>
        </row>
      </sheetData>
      <sheetData sheetId="411">
        <row r="1">
          <cell r="G1">
            <v>0</v>
          </cell>
        </row>
      </sheetData>
      <sheetData sheetId="412">
        <row r="1">
          <cell r="G1">
            <v>0</v>
          </cell>
        </row>
      </sheetData>
      <sheetData sheetId="413">
        <row r="1">
          <cell r="G1">
            <v>0</v>
          </cell>
        </row>
      </sheetData>
      <sheetData sheetId="414">
        <row r="1">
          <cell r="G1">
            <v>0</v>
          </cell>
        </row>
      </sheetData>
      <sheetData sheetId="415">
        <row r="1">
          <cell r="G1">
            <v>0</v>
          </cell>
        </row>
      </sheetData>
      <sheetData sheetId="416">
        <row r="1">
          <cell r="G1">
            <v>0</v>
          </cell>
        </row>
      </sheetData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 refreshError="1"/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>
        <row r="1">
          <cell r="G1">
            <v>0</v>
          </cell>
        </row>
      </sheetData>
      <sheetData sheetId="464" refreshError="1"/>
      <sheetData sheetId="465" refreshError="1"/>
      <sheetData sheetId="466" refreshError="1"/>
      <sheetData sheetId="467">
        <row r="1">
          <cell r="G1">
            <v>0</v>
          </cell>
        </row>
      </sheetData>
      <sheetData sheetId="468"/>
      <sheetData sheetId="469">
        <row r="1">
          <cell r="G1">
            <v>0</v>
          </cell>
        </row>
      </sheetData>
      <sheetData sheetId="470">
        <row r="1">
          <cell r="G1">
            <v>0</v>
          </cell>
        </row>
      </sheetData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>
        <row r="1">
          <cell r="G1">
            <v>0</v>
          </cell>
        </row>
      </sheetData>
      <sheetData sheetId="489">
        <row r="1">
          <cell r="G1" t="str">
            <v/>
          </cell>
        </row>
      </sheetData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/>
      <sheetData sheetId="508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>
        <row r="1">
          <cell r="G1">
            <v>0</v>
          </cell>
        </row>
      </sheetData>
      <sheetData sheetId="524">
        <row r="1">
          <cell r="G1">
            <v>0</v>
          </cell>
        </row>
      </sheetData>
      <sheetData sheetId="525">
        <row r="1">
          <cell r="G1">
            <v>0</v>
          </cell>
        </row>
      </sheetData>
      <sheetData sheetId="526">
        <row r="1">
          <cell r="G1">
            <v>0</v>
          </cell>
        </row>
      </sheetData>
      <sheetData sheetId="527">
        <row r="1">
          <cell r="G1">
            <v>0</v>
          </cell>
        </row>
      </sheetData>
      <sheetData sheetId="528">
        <row r="1">
          <cell r="G1">
            <v>0</v>
          </cell>
        </row>
      </sheetData>
      <sheetData sheetId="529">
        <row r="1">
          <cell r="G1">
            <v>0</v>
          </cell>
        </row>
      </sheetData>
      <sheetData sheetId="530">
        <row r="1">
          <cell r="G1">
            <v>0</v>
          </cell>
        </row>
      </sheetData>
      <sheetData sheetId="531">
        <row r="1">
          <cell r="G1">
            <v>0</v>
          </cell>
        </row>
      </sheetData>
      <sheetData sheetId="532">
        <row r="1">
          <cell r="G1">
            <v>0</v>
          </cell>
        </row>
      </sheetData>
      <sheetData sheetId="533">
        <row r="1">
          <cell r="G1" t="str">
            <v/>
          </cell>
        </row>
      </sheetData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 refreshError="1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 refreshError="1"/>
      <sheetData sheetId="638" refreshError="1"/>
      <sheetData sheetId="639" refreshError="1"/>
      <sheetData sheetId="64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Inputs"/>
      <sheetName val="СписокТЭП"/>
      <sheetName val="Преискурант"/>
      <sheetName val="Оборудование_стоим"/>
      <sheetName val="факс(2005-20гг.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Форма2"/>
      <sheetName val="Добычанефти4"/>
      <sheetName val="поставкасравн13"/>
      <sheetName val="  2.3.2"/>
      <sheetName val="Инв.вл"/>
      <sheetName val="свод грузоотпр."/>
      <sheetName val="факт 2005 г."/>
      <sheetName val="Добыча нефти4"/>
      <sheetName val="поставка сравн13"/>
      <sheetName val="7.1"/>
      <sheetName val="из сем"/>
      <sheetName val="Курс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  <sheetName val="ОС"/>
      <sheetName val="НМА"/>
      <sheetName val="4 БО"/>
      <sheetName val="Объемы газ"/>
      <sheetName val="#REF"/>
      <sheetName val="Опер (50)10%"/>
      <sheetName val="26. инвестбюджет"/>
      <sheetName val="3 БО"/>
      <sheetName val="6НК-cт."/>
      <sheetName val="Добыча нефти4"/>
      <sheetName val="2БО"/>
      <sheetName val="КТГ 2010"/>
      <sheetName val="условия!"/>
      <sheetName val="trial balance CONS"/>
      <sheetName val="1кв. "/>
      <sheetName val="2кв."/>
      <sheetName val="Resp _2_"/>
      <sheetName val="Содержание"/>
      <sheetName val="Тру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.1"/>
      <sheetName val="1.1.2"/>
      <sheetName val="1.1.3"/>
      <sheetName val=" 1.1.4"/>
      <sheetName val=" 1.1.5"/>
      <sheetName val="1.1.6"/>
      <sheetName val=" 1.1.7"/>
      <sheetName val="1.2.1"/>
      <sheetName val="2.2.1"/>
      <sheetName val="2.1"/>
      <sheetName val="2.2.2"/>
      <sheetName val="  2.3.1"/>
      <sheetName val="  2.3.2"/>
      <sheetName val=" 2.3.3"/>
      <sheetName val="Бурение по м-р"/>
      <sheetName val="14.1.2.2.(Услуги связи)"/>
      <sheetName val="Форма2"/>
      <sheetName val="indices"/>
      <sheetName val="Добычанефти4"/>
      <sheetName val="поставкасравн13"/>
      <sheetName val="вход.параметры"/>
      <sheetName val="ПКОП_3_100%"/>
      <sheetName val="ПКОП_2_100%"/>
      <sheetName val="факт 2005 г."/>
      <sheetName val="класс"/>
      <sheetName val="Income $"/>
      <sheetName val="Форма1"/>
      <sheetName val="7НК"/>
      <sheetName val="Ф3"/>
      <sheetName val="1кв. "/>
      <sheetName val="2кв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  2.3.2"/>
      <sheetName val="Форма2"/>
      <sheetName val="14.1.2.2.(Услуги связи)"/>
      <sheetName val="Comp06"/>
      <sheetName val="Register"/>
      <sheetName val="Income $"/>
      <sheetName val="2 БО"/>
      <sheetName val="10 БО (kzt)"/>
      <sheetName val="FES"/>
      <sheetName val="Предпр"/>
      <sheetName val="3НК"/>
      <sheetName val="indices"/>
      <sheetName val="7НК"/>
      <sheetName val="Добычанефти4"/>
      <sheetName val="поставкасравн13"/>
      <sheetName val="1кв. "/>
      <sheetName val="2кв."/>
      <sheetName val="Займы"/>
      <sheetName val="Добыча нефти4"/>
      <sheetName val="поставка сравн13"/>
      <sheetName val="Инв.вл тыс.ед"/>
      <sheetName val="вход.параметры"/>
      <sheetName val="NPV"/>
      <sheetName val="Статьи затрат"/>
      <sheetName val="Справка ИЦ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Расчет2000Прямой"/>
      <sheetName val="топливо"/>
      <sheetName val="Потребители"/>
      <sheetName val="Форма2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из сем"/>
      <sheetName val="0. Данные"/>
      <sheetName val="цены"/>
      <sheetName val="аренда цс"/>
      <sheetName val="Лист1"/>
      <sheetName val="точн2"/>
      <sheetName val="MS"/>
      <sheetName val="пр 6 дох"/>
      <sheetName val="KTG_m"/>
      <sheetName val="СПгнг"/>
      <sheetName val="name"/>
      <sheetName val="мат расходы"/>
      <sheetName val="6 NK"/>
      <sheetName val="Налоги на транспорт"/>
      <sheetName val="справка"/>
      <sheetName val="Sheet1"/>
      <sheetName val="ОХР"/>
      <sheetName val="#ССЫЛКА"/>
      <sheetName val="Форма1"/>
      <sheetName val="UNITPRICES"/>
      <sheetName val="Info"/>
      <sheetName val="Январь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ДБСП_02_ 2002"/>
      <sheetName val="свод2010г по гр."/>
      <sheetName val="Статьи затрат"/>
      <sheetName val="14.1.2.2.(Услуги связи)"/>
      <sheetName val="Ф3"/>
      <sheetName val="НДС"/>
      <sheetName val="3.ФОТ"/>
      <sheetName val="Income $"/>
      <sheetName val="2а (4)"/>
      <sheetName val="2в"/>
      <sheetName val="общ-нефт"/>
      <sheetName val="выданы таб № (от 25.01.12 ОК)"/>
      <sheetName val="F1002"/>
      <sheetName val="Бюдж-тенге"/>
      <sheetName val="НДПИ"/>
      <sheetName val="персонала"/>
      <sheetName val="по 2007 году план на 2008 год"/>
      <sheetName val="Movements"/>
      <sheetName val="исп.см."/>
      <sheetName val="Изменяемые данные"/>
      <sheetName val="Financial ratios А3"/>
      <sheetName val="группа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Comp06"/>
      <sheetName val="предприятия"/>
      <sheetName val="PP&amp;E mvt for 2003"/>
      <sheetName val="оборудование"/>
      <sheetName val="SUN TB"/>
      <sheetName val="ЦентрЗатр"/>
      <sheetName val="ЕдИзм"/>
      <sheetName val="Предпр"/>
      <sheetName val="Добычанефти4"/>
      <sheetName val="поставкасравн13"/>
      <sheetName val="7.1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XLR_NoRangeSheet"/>
      <sheetName val="расчет ГСМ НА 2013Г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Курсы"/>
      <sheetName val="д.7.001"/>
      <sheetName val="3БК Инвестиции"/>
      <sheetName val="2008 ГСМ"/>
      <sheetName val="Плата за загрязнение "/>
      <sheetName val="Типограф"/>
      <sheetName val="расчет прибыли"/>
      <sheetName val="амортиз_ввод"/>
      <sheetName val="ГПЗ_ПОСД_Способ закупок"/>
      <sheetName val="ремонт 25"/>
      <sheetName val="план07"/>
      <sheetName val="Запрос"/>
      <sheetName val="month"/>
      <sheetName val="Лист2"/>
      <sheetName val="линии"/>
      <sheetName val="счетчики"/>
      <sheetName val="NPV"/>
      <sheetName val="класс"/>
      <sheetName val="апрель"/>
      <sheetName val="май"/>
      <sheetName val="март"/>
      <sheetName val="фев"/>
      <sheetName val="СВОД Логистика"/>
      <sheetName val="Treatment Summary"/>
      <sheetName val="1610"/>
      <sheetName val="1210"/>
      <sheetName val="TB"/>
      <sheetName val="PR CN"/>
      <sheetName val="SAD Schedule"/>
      <sheetName val="Список"/>
      <sheetName val="FES"/>
      <sheetName val="Ком плат"/>
      <sheetName val="Кабельная продукция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6нк-cт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динички_Воды"/>
      <sheetName val="Подр"/>
      <sheetName val="ЗПД"/>
      <sheetName val="Дистиллят"/>
      <sheetName val="ДОП"/>
      <sheetName val="ДОП товар"/>
      <sheetName val="ДГО"/>
      <sheetName val="ДГО товар"/>
      <sheetName val="ПВ"/>
      <sheetName val="ПВ товар"/>
      <sheetName val="ТВ"/>
      <sheetName val="ТВ товар"/>
      <sheetName val="ГВ"/>
      <sheetName val="ГВ товар"/>
      <sheetName val="НК"/>
      <sheetName val="НК товар"/>
      <sheetName val="Теплосети"/>
      <sheetName val="Мин.вод"/>
      <sheetName val="УКС"/>
      <sheetName val="ПП_УКС"/>
      <sheetName val="ЗПД_мат-лы"/>
      <sheetName val="ЗПД_вспом мат-лы"/>
      <sheetName val="ЗПД_мат-лы (2)"/>
    </sheetNames>
    <sheetDataSet>
      <sheetData sheetId="0"/>
      <sheetData sheetId="1">
        <row r="4">
          <cell r="C4" t="str">
            <v>ТЭЦ-1</v>
          </cell>
        </row>
        <row r="5">
          <cell r="C5" t="str">
            <v>Морская насосная ТЭЦ-1</v>
          </cell>
        </row>
        <row r="6">
          <cell r="C6" t="str">
            <v>ТЭЦ-2</v>
          </cell>
        </row>
        <row r="7">
          <cell r="C7" t="str">
            <v>Морская насосная ТЭЦ-2</v>
          </cell>
        </row>
        <row r="8">
          <cell r="C8" t="str">
            <v>ТЭС</v>
          </cell>
        </row>
        <row r="9">
          <cell r="C9" t="str">
            <v>ТТУ</v>
          </cell>
        </row>
        <row r="10">
          <cell r="C10" t="str">
            <v>ЗПД и ПТВС</v>
          </cell>
        </row>
        <row r="11">
          <cell r="C11" t="str">
            <v>Дистиллят</v>
          </cell>
        </row>
        <row r="12">
          <cell r="C12" t="str">
            <v>ДОП</v>
          </cell>
        </row>
        <row r="13">
          <cell r="C13" t="str">
            <v>ДГО</v>
          </cell>
        </row>
        <row r="14">
          <cell r="C14" t="str">
            <v>ПВ</v>
          </cell>
        </row>
        <row r="15">
          <cell r="C15" t="str">
            <v>ТВ</v>
          </cell>
        </row>
        <row r="16">
          <cell r="C16" t="str">
            <v>НК</v>
          </cell>
        </row>
        <row r="17">
          <cell r="C17" t="str">
            <v>ГВ</v>
          </cell>
        </row>
        <row r="18">
          <cell r="C18" t="str">
            <v>Теплосети</v>
          </cell>
        </row>
        <row r="19">
          <cell r="C19" t="str">
            <v>Минерализированная вода</v>
          </cell>
        </row>
        <row r="20">
          <cell r="C20" t="str">
            <v>Общеобъектовые</v>
          </cell>
        </row>
        <row r="21">
          <cell r="C21" t="str">
            <v>УКС</v>
          </cell>
        </row>
        <row r="22">
          <cell r="C22" t="str">
            <v>ЦСП</v>
          </cell>
        </row>
        <row r="23">
          <cell r="C23" t="str">
            <v>УАТ</v>
          </cell>
        </row>
        <row r="24">
          <cell r="C24" t="str">
            <v>РЗ</v>
          </cell>
        </row>
        <row r="25">
          <cell r="C25" t="str">
            <v>РСЦ</v>
          </cell>
        </row>
        <row r="26">
          <cell r="C26" t="str">
            <v>РСЦ (Плитка)</v>
          </cell>
        </row>
        <row r="27">
          <cell r="C27" t="str">
            <v>РУ БН-350</v>
          </cell>
        </row>
        <row r="28">
          <cell r="C28" t="str">
            <v>АКС</v>
          </cell>
        </row>
        <row r="29">
          <cell r="C29" t="str">
            <v>ЦРТ и ТД 1</v>
          </cell>
        </row>
        <row r="30">
          <cell r="C30" t="str">
            <v>ЦРТ и ТД 2 (демеркуризация)</v>
          </cell>
        </row>
        <row r="31">
          <cell r="C31" t="str">
            <v>ЦР КИП и А</v>
          </cell>
        </row>
        <row r="32">
          <cell r="C32" t="str">
            <v>К/управление</v>
          </cell>
        </row>
        <row r="33">
          <cell r="C33" t="str">
            <v>Представительство</v>
          </cell>
        </row>
        <row r="34">
          <cell r="C34" t="str">
            <v>ИМЦ</v>
          </cell>
        </row>
        <row r="35">
          <cell r="C35" t="str">
            <v>ДМиС</v>
          </cell>
        </row>
        <row r="36">
          <cell r="C36" t="str">
            <v>СПБиОТ</v>
          </cell>
        </row>
        <row r="37">
          <cell r="C37" t="str">
            <v>РР</v>
          </cell>
        </row>
        <row r="38">
          <cell r="C38" t="str">
            <v>ЦДО</v>
          </cell>
        </row>
        <row r="39">
          <cell r="C39" t="str">
            <v>Складское хозяйство</v>
          </cell>
        </row>
        <row r="40">
          <cell r="C40" t="str">
            <v>НПС</v>
          </cell>
        </row>
        <row r="41">
          <cell r="C41" t="str">
            <v>ИВЦ</v>
          </cell>
        </row>
        <row r="42">
          <cell r="C42" t="str">
            <v>Цех связи</v>
          </cell>
        </row>
        <row r="43">
          <cell r="C43" t="str">
            <v>ЦЛ РЗАиТ</v>
          </cell>
        </row>
        <row r="44">
          <cell r="C44" t="str">
            <v>ПКО</v>
          </cell>
        </row>
        <row r="45">
          <cell r="C45" t="str">
            <v>СФЗ</v>
          </cell>
        </row>
        <row r="46">
          <cell r="C46" t="str">
            <v>СБ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Добычанефти4"/>
      <sheetName val="поставкасравн13"/>
      <sheetName val="ТЭП старая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правочник"/>
      <sheetName val="Сдача "/>
      <sheetName val="7.1"/>
      <sheetName val="Ф4_КБМ+АФ"/>
      <sheetName val="14_1_2_2__Услуги связи_"/>
      <sheetName val="Бюджет"/>
      <sheetName val="ЕдИзм"/>
      <sheetName val="Предпр"/>
      <sheetName val="Treatment Summary"/>
      <sheetName val="Форма3.6"/>
      <sheetName val="Пром1"/>
      <sheetName val="#REF"/>
      <sheetName val="L-1 Займ БРК инвест цели"/>
      <sheetName val="G-1"/>
      <sheetName val="Assumptions"/>
      <sheetName val="исп.см."/>
      <sheetName val="Добыча нефти4"/>
      <sheetName val="справка"/>
      <sheetName val="группа"/>
      <sheetName val="1Утв ТК  Capex 07 "/>
      <sheetName val="Prelim Cost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  2.3.2"/>
      <sheetName val="11"/>
      <sheetName val="Содержание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по 2007 году план на 2008 год"/>
      <sheetName val="д.7.001"/>
      <sheetName val="5NK "/>
      <sheetName val="Пр2"/>
      <sheetName val="Add-s test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Keys"/>
      <sheetName val="Месяц"/>
      <sheetName val="Расчет2000Прямой"/>
      <sheetName val="АЗФ"/>
      <sheetName val="АК"/>
      <sheetName val="Актюбе"/>
      <sheetName val="ССГПО"/>
      <sheetName val="ОСВ"/>
      <sheetName val="приложение№3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I. Прогноз доходов"/>
      <sheetName val="LME_prices"/>
      <sheetName val="Нефть"/>
      <sheetName val="МодельППП (Свод)"/>
      <sheetName val="общие данные"/>
      <sheetName val="отделы"/>
      <sheetName val="2002(v2)"/>
      <sheetName val="Титул1"/>
      <sheetName val="текст"/>
      <sheetName val="филиалы"/>
      <sheetName val="Макро"/>
      <sheetName val="Лист3"/>
      <sheetName val="точн2"/>
      <sheetName val="июнь"/>
      <sheetName val="май 203"/>
      <sheetName val="Лист6"/>
      <sheetName val="Лист1"/>
      <sheetName val="BS new"/>
      <sheetName val="ФП"/>
      <sheetName val="флормиро"/>
      <sheetName val="450 (2)"/>
      <sheetName val="ввод-вывод ОС авг2004- 2005"/>
      <sheetName val="2007 0,01"/>
      <sheetName val="Накл"/>
      <sheetName val="Sheet1"/>
      <sheetName val="исходные данные"/>
      <sheetName val="2.8. стр-ра себестоимости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#REF!"/>
      <sheetName val="Loans out"/>
      <sheetName val="Гр5(о)"/>
      <sheetName val="свод"/>
      <sheetName val="Сводная"/>
      <sheetName val="Hidden"/>
      <sheetName val="МАТЕР.433,452"/>
      <sheetName val="ГБ"/>
      <sheetName val="мат расходы"/>
      <sheetName val="январь"/>
      <sheetName val="Преискурант"/>
      <sheetName val="Спр_ пласт"/>
      <sheetName val="класс"/>
      <sheetName val="01-45"/>
      <sheetName val="Capex"/>
      <sheetName val="Dictionaries"/>
      <sheetName val="Подразд"/>
      <sheetName val="Sheet2"/>
      <sheetName val="РСза 6-м 2012"/>
      <sheetName val=" 2.3.2"/>
      <sheetName val="план"/>
      <sheetName val="Баланс"/>
      <sheetName val="Технический"/>
      <sheetName val="Sheet5"/>
      <sheetName val="списки"/>
      <sheetName val="Предпосылки"/>
      <sheetName val="IS"/>
      <sheetName val="Форма 18"/>
      <sheetName val="КР материалы"/>
      <sheetName val="Movements"/>
      <sheetName val="факт 2005 г."/>
      <sheetName val="3.ФОТ"/>
      <sheetName val="4.Налоги"/>
      <sheetName val="1"/>
      <sheetName val="База"/>
      <sheetName val="Штатка"/>
      <sheetName val="Инвестиции"/>
      <sheetName val="Прибыль"/>
      <sheetName val="смета"/>
      <sheetName val="Исполнение по БЕ"/>
      <sheetName val="сброс"/>
      <sheetName val="9-1"/>
      <sheetName val="4"/>
      <sheetName val="1-1"/>
      <sheetName val="Потребители"/>
      <sheetName val="Блоки"/>
      <sheetName val="КАТО"/>
      <sheetName val="ОПГЗ"/>
      <sheetName val="План ГЗ"/>
      <sheetName val="Тарифы"/>
      <sheetName val="ИП_ДО_БЛ "/>
      <sheetName val="2_2 ОтклОТМ"/>
      <sheetName val="1_3_2 ОТМ"/>
      <sheetName val="1 вариант  2009 "/>
      <sheetName val="Перем. затр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Ком плат"/>
      <sheetName val="Ф3"/>
      <sheetName val="элементы"/>
      <sheetName val="suppl-pack"/>
      <sheetName val="0. Данные"/>
      <sheetName val="11-005"/>
      <sheetName val="S|C_2008_Budget"/>
      <sheetName val="доп.дан."/>
      <sheetName val="turnover"/>
      <sheetName val="План_ГЗ"/>
      <sheetName val="1_вариант__2009_"/>
      <sheetName val="XREF"/>
      <sheetName val="Спр__пласт"/>
      <sheetName val="Industry"/>
      <sheetName val="Data"/>
      <sheetName val="Бонды стр.341"/>
      <sheetName val="Остатки по бухучету"/>
      <sheetName val="параметры"/>
      <sheetName val="Other AR"/>
      <sheetName val="Lease AP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8">
          <cell r="C18">
            <v>0</v>
          </cell>
          <cell r="D18">
            <v>0</v>
          </cell>
        </row>
        <row r="19">
          <cell r="C19" t="str">
            <v/>
          </cell>
          <cell r="D19" t="str">
            <v/>
          </cell>
        </row>
        <row r="20">
          <cell r="C20">
            <v>0</v>
          </cell>
          <cell r="D20">
            <v>0</v>
          </cell>
        </row>
        <row r="21">
          <cell r="C21" t="str">
            <v/>
          </cell>
          <cell r="D21" t="str">
            <v/>
          </cell>
        </row>
        <row r="22">
          <cell r="C22">
            <v>0</v>
          </cell>
          <cell r="D22">
            <v>0</v>
          </cell>
        </row>
        <row r="23">
          <cell r="C23" t="str">
            <v/>
          </cell>
          <cell r="D23" t="str">
            <v/>
          </cell>
        </row>
        <row r="24">
          <cell r="C24">
            <v>0</v>
          </cell>
          <cell r="D24">
            <v>0</v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7">
          <cell r="C27">
            <v>0</v>
          </cell>
          <cell r="D27">
            <v>0</v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/>
      <sheetData sheetId="290"/>
      <sheetData sheetId="291" refreshError="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FES"/>
      <sheetName val="  2.3.2"/>
      <sheetName val="NPV"/>
      <sheetName val="Форма2"/>
      <sheetName val="из сем"/>
      <sheetName val="поставка сравн13"/>
      <sheetName val="#ССЫЛКА"/>
      <sheetName val="ОТиТБ"/>
      <sheetName val="Инв.вл тыс.ед"/>
      <sheetName val="Добыча нефти4"/>
      <sheetName val="2.2 ОтклОТМ"/>
      <sheetName val="1.3.2 ОТМ"/>
      <sheetName val="Предпр"/>
      <sheetName val="ЦентрЗатр"/>
      <sheetName val="ЕдИзм"/>
      <sheetName val="14.1.2.2.(Услуги связи)"/>
      <sheetName val="Содержание"/>
      <sheetName val="7.1"/>
      <sheetName val="IS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__2_3_21"/>
      <sheetName val="из_сем1"/>
      <sheetName val="поставка_сравн13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__2_3_2"/>
      <sheetName val="из_сем"/>
      <sheetName val="поставка_сравн13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вод"/>
      <sheetName val="3.ФОТ"/>
      <sheetName val="Курсы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ТЭП"/>
      <sheetName val="СписокТЭП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Добыча_нефти4"/>
      <sheetName val="I_KEY_INFORMATION"/>
      <sheetName val="ввод-вывод_ОС_авг2004-_2005"/>
      <sheetName val="Добыча_нефти41"/>
      <sheetName val="I_KEY_INFORMATION1"/>
      <sheetName val="ввод-вывод_ОС_авг2004-_20051"/>
      <sheetName val="Input TD"/>
      <sheetName val="2БО"/>
      <sheetName val="#REF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класс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2_"/>
      <sheetName val="ТЭП старая"/>
      <sheetName val="д.7.001"/>
      <sheetName val="постоянные затраты"/>
      <sheetName val="Позиция"/>
      <sheetName val="пожар.охрана"/>
      <sheetName val="данн"/>
      <sheetName val="indx"/>
      <sheetName val="7НК"/>
      <sheetName val="Об-я св-а"/>
      <sheetName val="Пром1"/>
      <sheetName val="исход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рев на 09.06."/>
      <sheetName val="Расчет2000Прямой"/>
      <sheetName val="сброс"/>
      <sheetName val="Бал. тов. пр.-1"/>
      <sheetName val="форма 3 смета затрат"/>
      <sheetName val="Dictionaries"/>
      <sheetName val="Исход"/>
      <sheetName val="базовые допущения"/>
      <sheetName val="Справка ИЦА"/>
      <sheetName val="4.Налоги"/>
      <sheetName val="Sheet2"/>
      <sheetName val="РСза 6-м 2012"/>
      <sheetName val="июнь"/>
      <sheetName val="КОнфиг"/>
      <sheetName val="табель"/>
      <sheetName val="Способ закупки"/>
      <sheetName val="Отпуск продукции"/>
      <sheetName val="Транс12дек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Добыча_нефти42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МО_0012"/>
      <sheetName val="1,3_новая"/>
      <sheetName val="12_из_57_АЗС"/>
      <sheetName val="I_KEY_INFORMATION2"/>
      <sheetName val="ввод-вывод_ОС_авг2004-_20052"/>
      <sheetName val="13_NGDO"/>
      <sheetName val="жд_тарифы"/>
      <sheetName val="сырье_и_материалы"/>
      <sheetName val="L-1_(БРК)"/>
      <sheetName val="Resp__2_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Отпуск_продукции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PV-date"/>
      <sheetName val="Data"/>
      <sheetName val="баки _2_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цеховые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исп.см."/>
      <sheetName val="KTG_m"/>
      <sheetName val="МАТЕР.433,452"/>
      <sheetName val="_"/>
      <sheetName val="План произв-ва (мес.) (бюджет)"/>
      <sheetName val="Prelim Cost"/>
      <sheetName val="спр. АРЕМ"/>
      <sheetName val="Январь"/>
      <sheetName val="Официальные курсы"/>
      <sheetName val="1. Доходы"/>
      <sheetName val="ИД"/>
      <sheetName val="смета"/>
      <sheetName val="Накл"/>
      <sheetName val="MATRIX_DA_10"/>
      <sheetName val="АУП командировочные"/>
      <sheetName val="БиВи (290)"/>
      <sheetName val="450"/>
      <sheetName val="Налоги"/>
      <sheetName val="план07"/>
      <sheetName val="шкала"/>
      <sheetName val="персонала"/>
      <sheetName val="ремонт 25"/>
      <sheetName val="пр 6 дох"/>
      <sheetName val="Касс книга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2002(v2)"/>
      <sheetName val="BS new"/>
      <sheetName val="6НК-cт.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справка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#REF!"/>
      <sheetName val="Преискурант"/>
      <sheetName val="Sheet5"/>
      <sheetName val="план"/>
      <sheetName val="списки"/>
      <sheetName val="ндпи"/>
      <sheetName val="2008"/>
      <sheetName val="2009"/>
      <sheetName val="Sheet3"/>
      <sheetName val="Продактс"/>
      <sheetName val="Р.11. пр 11.1"/>
      <sheetName val="сетка"/>
      <sheetName val="ЦЕХА"/>
      <sheetName val="Справка 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  <sheetData sheetId="625" refreshError="1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>
        <row r="13">
          <cell r="C13" t="str">
            <v/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СПгнг"/>
      <sheetName val="Пром1"/>
      <sheetName val="2.2 ОтклОТМ"/>
      <sheetName val="1.3.2 ОТМ"/>
      <sheetName val="Предпр"/>
      <sheetName val="ЦентрЗатр"/>
      <sheetName val="ЕдИзм"/>
      <sheetName val="жд тарифы"/>
      <sheetName val="МО 0012"/>
      <sheetName val="ОборБалФормОтч"/>
      <sheetName val="Статьи ТЭП_старая структура"/>
      <sheetName val="Добыча нефти4"/>
      <sheetName val="поставка сравн13"/>
      <sheetName val="ОТиТБ"/>
      <sheetName val="I. Прогноз доходов"/>
      <sheetName val="Notes IS"/>
      <sheetName val="Input TD"/>
      <sheetName val="1NK"/>
      <sheetName val="#ССЫЛКА"/>
      <sheetName val="бартер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1"/>
      <sheetName val="MS"/>
      <sheetName val="Штатное 2012-2015"/>
      <sheetName val="смета"/>
      <sheetName val="табель"/>
      <sheetName val="FES"/>
      <sheetName val="14.1.2.2.(Услуги связи)"/>
      <sheetName val="Форма1"/>
      <sheetName val="Сеть"/>
      <sheetName val="общие данные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Баланс"/>
      <sheetName val="Sheet5"/>
      <sheetName val="10 БО (kzt)"/>
      <sheetName val="Бюджет"/>
      <sheetName val="Потребители"/>
      <sheetName val="Блоки"/>
      <sheetName val="Datasheet"/>
      <sheetName val="Cash flow 2011"/>
      <sheetName val="КБ"/>
      <sheetName val="VLOOKUP"/>
      <sheetName val="INPUTMASTER"/>
      <sheetName val="Способ закупки"/>
      <sheetName val="Пр2"/>
      <sheetName val="ввод-вывод ОС авг2004- 2005"/>
      <sheetName val="Форма3.6"/>
      <sheetName val="элементы"/>
      <sheetName val="5NK "/>
      <sheetName val="Нефть"/>
      <sheetName val="флормиро"/>
      <sheetName val="L-1"/>
      <sheetName val="из сем"/>
      <sheetName val="ПРОГНОЗ_1"/>
      <sheetName val="  2.3.2"/>
      <sheetName val="PL12"/>
      <sheetName val="отделы"/>
      <sheetName val="MATRIX_DA_10"/>
      <sheetName val="list"/>
      <sheetName val="АТиК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Сдача "/>
      <sheetName val="s"/>
      <sheetName val="ЭКРБ"/>
      <sheetName val="1 (2)"/>
      <sheetName val="Об-я св-а"/>
      <sheetName val="2в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Hidden"/>
      <sheetName val="Приложение 7 (ЕНП)"/>
      <sheetName val="Гр5(о)"/>
      <sheetName val="УУ 9 мес.2014"/>
      <sheetName val="потр"/>
      <sheetName val="СН"/>
      <sheetName val="Направления обучения"/>
      <sheetName val="BS new"/>
      <sheetName val="сортамент"/>
      <sheetName val="Kolommen_balans"/>
      <sheetName val="ОП_свод"/>
      <sheetName val="PP&amp;E mvt for 2003"/>
      <sheetName val="Capex"/>
      <sheetName val="Balance Sheet"/>
      <sheetName val="WBS elements RS-v.02A"/>
      <sheetName val="Sales F"/>
      <sheetName val="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шкала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Заполните"/>
      <sheetName val="План"/>
      <sheetName val="Факт"/>
      <sheetName val="Лист5"/>
      <sheetName val="Прайс 2005"/>
      <sheetName val="Лист3"/>
      <sheetName val="точн2"/>
      <sheetName val="БиВи (290)"/>
      <sheetName val="450 (2)"/>
      <sheetName val="Накл"/>
      <sheetName val="новая №5"/>
      <sheetName val="Movements"/>
      <sheetName val="Собственный капитал"/>
      <sheetName val="Пок"/>
      <sheetName val="черновик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I KEY INFORMATION"/>
      <sheetName val="Спецификация"/>
      <sheetName val="глина"/>
      <sheetName val="Лв 1715 (сб)"/>
      <sheetName val="Осн. пар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ДД"/>
      <sheetName val="Затраты"/>
      <sheetName val="Лист4"/>
      <sheetName val=" По скв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бензин по авто"/>
      <sheetName val="др адм"/>
      <sheetName val="Осн.ср-ва"/>
      <sheetName val="Способ_закупки"/>
      <sheetName val="УУ_9_мес_2014"/>
      <sheetName val="д_7_001"/>
      <sheetName val="Сдача_"/>
      <sheetName val="Приложение_7_(ЕНП)"/>
      <sheetName val="WBS_elements_RS-v_02A"/>
      <sheetName val="Направления_обучения"/>
      <sheetName val="конфир"/>
      <sheetName val="IS"/>
      <sheetName val="таблица"/>
      <sheetName val="исп_см_"/>
      <sheetName val="BS_new"/>
      <sheetName val="БиВи_(290)"/>
      <sheetName val="450_(2)"/>
      <sheetName val="2002(v2)"/>
      <sheetName val="NOV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1_(2)2"/>
      <sheetName val="Об-я_св-а2"/>
      <sheetName val="апрель_09_1"/>
      <sheetName val="PP&amp;E_mvt_for_2003"/>
      <sheetName val="Прайс_2005"/>
      <sheetName val="общие"/>
      <sheetName val="январь"/>
      <sheetName val="по 2007 году план на 2008 год"/>
      <sheetName val="консалт"/>
      <sheetName val="2003 (215862 тн)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>
        <row r="3">
          <cell r="A3">
            <v>1</v>
          </cell>
        </row>
      </sheetData>
      <sheetData sheetId="228">
        <row r="3">
          <cell r="A3">
            <v>1</v>
          </cell>
        </row>
      </sheetData>
      <sheetData sheetId="229">
        <row r="3">
          <cell r="A3">
            <v>1</v>
          </cell>
        </row>
      </sheetData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 refreshError="1"/>
      <sheetData sheetId="426" refreshError="1"/>
      <sheetData sheetId="427" refreshError="1"/>
      <sheetData sheetId="428" refreshError="1"/>
      <sheetData sheetId="4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НПЗ"/>
      <sheetName val="Нефть"/>
      <sheetName val="Производ"/>
      <sheetName val="ОснПок"/>
      <sheetName val="адм расходы"/>
      <sheetName val="Лист1"/>
      <sheetName val="Форма2"/>
      <sheetName val="Баланс"/>
      <sheetName val="СписокТЭП"/>
      <sheetName val="предприятия"/>
      <sheetName val="АНПЗ_06_2003"/>
      <sheetName val="Позиция"/>
      <sheetName val="Форма1"/>
      <sheetName val="14.1.2.2.(Услуги связи)"/>
      <sheetName val="  2.3.2"/>
      <sheetName val="группа"/>
      <sheetName val="12НК"/>
      <sheetName val="3НК"/>
      <sheetName val="7НК"/>
      <sheetName val="Добыча нефти4"/>
      <sheetName val="поставка сравн13"/>
      <sheetName val="Input TD"/>
      <sheetName val="2 БО (тенге)"/>
      <sheetName val="Фин.обяз."/>
      <sheetName val="Добычанефти4"/>
      <sheetName val="поставкасравн13"/>
      <sheetName val="LME_prices"/>
      <sheetName val="5R"/>
      <sheetName val="сброс"/>
      <sheetName val="L-1"/>
      <sheetName val="FES"/>
      <sheetName val="из сем"/>
      <sheetName val="Control"/>
    </sheetNames>
    <sheetDataSet>
      <sheetData sheetId="0" refreshError="1"/>
      <sheetData sheetId="1" refreshError="1">
        <row r="1">
          <cell r="B1" t="str">
            <v xml:space="preserve"> Объемы поставки нефти на АНПЗ</v>
          </cell>
        </row>
        <row r="2">
          <cell r="B2" t="str">
            <v>(тыс.тонн)</v>
          </cell>
        </row>
        <row r="3">
          <cell r="G3" t="str">
            <v>Поставка январь- июнь  факт.</v>
          </cell>
          <cell r="I3" t="str">
            <v>График загрузки завода МЭиМР январь-июнь</v>
          </cell>
          <cell r="J3" t="str">
            <v>Выполнение графика МЭиМР,%</v>
          </cell>
        </row>
        <row r="4">
          <cell r="A4" t="str">
            <v>№№</v>
          </cell>
          <cell r="B4" t="str">
            <v>Происхождение нефти</v>
          </cell>
          <cell r="F4" t="str">
            <v>Поставлена на завод через</v>
          </cell>
          <cell r="G4" t="str">
            <v xml:space="preserve"> по поставщикам (июнь)</v>
          </cell>
          <cell r="H4" t="str">
            <v>Всего январь-июнь</v>
          </cell>
        </row>
        <row r="5">
          <cell r="A5">
            <v>1</v>
          </cell>
          <cell r="B5" t="str">
            <v xml:space="preserve">ОАО "Узеньмунайгаз" </v>
          </cell>
          <cell r="F5" t="str">
            <v>ОАО "Узенмунайгаз"</v>
          </cell>
          <cell r="G5">
            <v>92</v>
          </cell>
          <cell r="H5">
            <v>536.40300000000002</v>
          </cell>
        </row>
        <row r="6">
          <cell r="A6">
            <v>2</v>
          </cell>
          <cell r="B6" t="str">
            <v xml:space="preserve">ОАО "Эмбамунайгаз":в т.ч. </v>
          </cell>
          <cell r="F6" t="str">
            <v>ОАО "Эмбамунайгаз" трубопровод</v>
          </cell>
          <cell r="G6">
            <v>21.89</v>
          </cell>
          <cell r="H6">
            <v>338.84300000000002</v>
          </cell>
        </row>
        <row r="7">
          <cell r="F7" t="str">
            <v>ОАО "Эмбамунайгаз" слив со ст.Макат</v>
          </cell>
          <cell r="G7">
            <v>20.384</v>
          </cell>
          <cell r="H7">
            <v>20.384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Содержание"/>
      <sheetName val="FES"/>
      <sheetName val="GAAP TB 31.12.01  detail p&amp;l"/>
      <sheetName val="14.1.2.2.(Услуги 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3310"/>
      <sheetName val="Дт-Кт"/>
      <sheetName val="PP&amp;E mvt for 2003"/>
      <sheetName val="7.1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d_pok"/>
      <sheetName val="13,40 Авансы_получ"/>
      <sheetName val="Hidden"/>
      <sheetName val="д.7.001"/>
      <sheetName val="матер"/>
      <sheetName val="База"/>
      <sheetName val="из сем"/>
      <sheetName val="Anlagevermögen"/>
      <sheetName val="1 вариант  2009 "/>
      <sheetName val="Добыча нефти4"/>
      <sheetName val="поставка сравн13"/>
      <sheetName val="1"/>
      <sheetName val="Список документов"/>
      <sheetName val="июль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Read me first"/>
      <sheetName val="FP20DB (3)"/>
      <sheetName val="gaeshpetco"/>
      <sheetName val="ДС МЗ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БК (с фактом 08г.)"/>
      <sheetName val="6БК (для печати)"/>
      <sheetName val="разбивка по секторам"/>
      <sheetName val="6БК"/>
      <sheetName val="6НК"/>
      <sheetName val="Control"/>
      <sheetName val="Output sheet (fin)"/>
      <sheetName val="6NK"/>
      <sheetName val="Output sheet"/>
      <sheetName val="Start"/>
      <sheetName val="CO1"/>
      <sheetName val="CO2"/>
      <sheetName val="CO3"/>
      <sheetName val="CO4"/>
      <sheetName val="CO5"/>
      <sheetName val="CO6"/>
      <sheetName val="CO7"/>
      <sheetName val="CO8"/>
      <sheetName val="CO9"/>
      <sheetName val="CO11"/>
      <sheetName val="CO10"/>
      <sheetName val="CO12"/>
      <sheetName val="CO13"/>
      <sheetName val="CO14"/>
      <sheetName val="CO15"/>
      <sheetName val="CO16"/>
      <sheetName val="CO17"/>
      <sheetName val="CO18"/>
      <sheetName val="CO19"/>
      <sheetName val="CO20"/>
      <sheetName val="CO21"/>
      <sheetName val="CO22"/>
      <sheetName val="CO23"/>
      <sheetName val="CO24"/>
      <sheetName val="CO25"/>
      <sheetName val="CO26"/>
      <sheetName val="CO27"/>
      <sheetName val="CO28"/>
      <sheetName val="CO29"/>
      <sheetName val="CO30"/>
      <sheetName val="End"/>
      <sheetName val="Labels"/>
      <sheetName val="Template"/>
      <sheetName val="разбивка по ДЗО"/>
      <sheetName val="Пр2"/>
      <sheetName val="  2.3.2"/>
      <sheetName val="3 БО"/>
      <sheetName val="7.1"/>
      <sheetName val="Sheet1"/>
      <sheetName val="Лист5"/>
      <sheetName val="Форма2"/>
      <sheetName val="14.1.2.2.(Услуги связи)"/>
      <sheetName val="FES"/>
      <sheetName val="Содержание"/>
      <sheetName val="База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3">
          <cell r="G83" t="str">
            <v>1_2_1</v>
          </cell>
          <cell r="H83">
            <v>1000830.5628</v>
          </cell>
          <cell r="I83">
            <v>524332.86237657664</v>
          </cell>
          <cell r="J83">
            <v>500229</v>
          </cell>
          <cell r="K83">
            <v>157341.9252585482</v>
          </cell>
          <cell r="L83">
            <v>314450.08385928674</v>
          </cell>
          <cell r="M83">
            <v>470998.81122646714</v>
          </cell>
          <cell r="N83">
            <v>609500.00095953781</v>
          </cell>
          <cell r="O83">
            <v>728493.06889669015</v>
          </cell>
          <cell r="P83">
            <v>5455519.5500356583</v>
          </cell>
          <cell r="Q83">
            <v>7024575.1861265432</v>
          </cell>
          <cell r="R83">
            <v>8824558.0985114463</v>
          </cell>
          <cell r="T83">
            <v>0</v>
          </cell>
        </row>
        <row r="84">
          <cell r="G84" t="str">
            <v>1_2_2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1_2_3</v>
          </cell>
          <cell r="H85">
            <v>1679039.544147287</v>
          </cell>
          <cell r="I85">
            <v>2235155.2392624635</v>
          </cell>
          <cell r="J85">
            <v>5766183.3787900005</v>
          </cell>
          <cell r="K85">
            <v>551030.9980950309</v>
          </cell>
          <cell r="L85">
            <v>1157862.9992416254</v>
          </cell>
          <cell r="M85">
            <v>1756819.6710612399</v>
          </cell>
          <cell r="N85">
            <v>2329859.5997216939</v>
          </cell>
          <cell r="O85">
            <v>3900347.5486472459</v>
          </cell>
          <cell r="P85">
            <v>5084978.8415649403</v>
          </cell>
          <cell r="Q85">
            <v>15012550.650594035</v>
          </cell>
          <cell r="R85">
            <v>16089633.615512349</v>
          </cell>
          <cell r="T85">
            <v>0</v>
          </cell>
        </row>
        <row r="86">
          <cell r="G86" t="str">
            <v>1_2_4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1_2_5</v>
          </cell>
          <cell r="H87">
            <v>-18900</v>
          </cell>
          <cell r="I87">
            <v>-134567</v>
          </cell>
          <cell r="J87">
            <v>-134567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828505.88692408346</v>
          </cell>
          <cell r="Q87">
            <v>0</v>
          </cell>
          <cell r="R87">
            <v>10622.587931370246</v>
          </cell>
          <cell r="T87">
            <v>0</v>
          </cell>
        </row>
        <row r="88">
          <cell r="G88" t="str">
            <v>1_2_6</v>
          </cell>
          <cell r="H88">
            <v>-659308.98134728707</v>
          </cell>
          <cell r="I88">
            <v>-1576255.3768858868</v>
          </cell>
          <cell r="J88">
            <v>-5131387.3787900005</v>
          </cell>
          <cell r="K88">
            <v>-393689.07283648261</v>
          </cell>
          <cell r="L88">
            <v>-843412.91538233869</v>
          </cell>
          <cell r="M88">
            <v>-1285820.8598347728</v>
          </cell>
          <cell r="N88">
            <v>-1720359.598762156</v>
          </cell>
          <cell r="O88">
            <v>-3171854.4797505559</v>
          </cell>
          <cell r="P88">
            <v>-457965.17845336546</v>
          </cell>
          <cell r="Q88">
            <v>-7987975.4644674929</v>
          </cell>
          <cell r="R88">
            <v>-7275698.1049322737</v>
          </cell>
          <cell r="T88">
            <v>0</v>
          </cell>
        </row>
        <row r="89">
          <cell r="G89" t="str">
            <v>1_2_7</v>
          </cell>
          <cell r="H89">
            <v>79836.5</v>
          </cell>
          <cell r="I89">
            <v>162761.75594043807</v>
          </cell>
          <cell r="J89">
            <v>91580.000310000003</v>
          </cell>
          <cell r="K89">
            <v>24860.380168519652</v>
          </cell>
          <cell r="L89">
            <v>50248.415569698962</v>
          </cell>
          <cell r="M89">
            <v>77216.348824466011</v>
          </cell>
          <cell r="N89">
            <v>105248.54798073758</v>
          </cell>
          <cell r="O89">
            <v>106837.36114160799</v>
          </cell>
          <cell r="P89">
            <v>102330.42522127609</v>
          </cell>
          <cell r="Q89">
            <v>2395285.2101871208</v>
          </cell>
          <cell r="R89">
            <v>2205757.1000824575</v>
          </cell>
          <cell r="T89">
            <v>0</v>
          </cell>
        </row>
        <row r="90">
          <cell r="G90" t="str">
            <v>3_18_8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1_2_9</v>
          </cell>
          <cell r="H91">
            <v>10866641.073270991</v>
          </cell>
          <cell r="I91">
            <v>10824546.811303752</v>
          </cell>
          <cell r="J91">
            <v>10824546.811303752</v>
          </cell>
          <cell r="K91">
            <v>7944966.7266398435</v>
          </cell>
          <cell r="L91">
            <v>17117688.609633233</v>
          </cell>
          <cell r="M91">
            <v>24233053.324158568</v>
          </cell>
          <cell r="N91">
            <v>27839968.132904656</v>
          </cell>
          <cell r="O91">
            <v>36926354.516772285</v>
          </cell>
          <cell r="P91">
            <v>55176765.676581234</v>
          </cell>
          <cell r="Q91">
            <v>60868159.47702501</v>
          </cell>
          <cell r="R91">
            <v>23879252.600577138</v>
          </cell>
          <cell r="T91">
            <v>0</v>
          </cell>
        </row>
        <row r="92">
          <cell r="G92" t="str">
            <v>1_2_10</v>
          </cell>
          <cell r="H92">
            <v>8609625.0804409925</v>
          </cell>
          <cell r="I92">
            <v>6414785.6256437507</v>
          </cell>
          <cell r="J92">
            <v>6414785.6256437507</v>
          </cell>
          <cell r="K92">
            <v>7457095.2164847329</v>
          </cell>
          <cell r="L92">
            <v>12217063.688410472</v>
          </cell>
          <cell r="M92">
            <v>14082131.964236179</v>
          </cell>
          <cell r="N92">
            <v>15076796.576861955</v>
          </cell>
          <cell r="O92">
            <v>11322050.679553956</v>
          </cell>
          <cell r="P92">
            <v>1721818.9086941513</v>
          </cell>
          <cell r="Q92">
            <v>6926608.9071359113</v>
          </cell>
          <cell r="R92">
            <v>4643730.545320387</v>
          </cell>
          <cell r="T92">
            <v>0</v>
          </cell>
        </row>
        <row r="93">
          <cell r="G93" t="str">
            <v>1_2_11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1_2_12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1_2_13</v>
          </cell>
          <cell r="H95">
            <v>2257015.9928299999</v>
          </cell>
          <cell r="I95">
            <v>4409761.1856600009</v>
          </cell>
          <cell r="J95">
            <v>4409761.1856600009</v>
          </cell>
          <cell r="K95">
            <v>487871.51015511039</v>
          </cell>
          <cell r="L95">
            <v>4900624.9212227622</v>
          </cell>
          <cell r="M95">
            <v>10150921.359922389</v>
          </cell>
          <cell r="N95">
            <v>12763171.556042701</v>
          </cell>
          <cell r="O95">
            <v>25604303.837218329</v>
          </cell>
          <cell r="P95">
            <v>53454946.767887086</v>
          </cell>
          <cell r="Q95">
            <v>53941550.569889098</v>
          </cell>
          <cell r="R95">
            <v>19235522.05525675</v>
          </cell>
          <cell r="T95">
            <v>0</v>
          </cell>
        </row>
        <row r="96">
          <cell r="G96" t="str">
            <v>1_2_14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3_18_15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1_2_16</v>
          </cell>
          <cell r="H98">
            <v>4792829.2873299997</v>
          </cell>
          <cell r="I98">
            <v>16478794.084889736</v>
          </cell>
          <cell r="J98">
            <v>5640581.8842600007</v>
          </cell>
          <cell r="K98">
            <v>2390782.8825619863</v>
          </cell>
          <cell r="L98">
            <v>7946314.4559448045</v>
          </cell>
          <cell r="M98">
            <v>10715320.983916458</v>
          </cell>
          <cell r="N98">
            <v>13908802.148041289</v>
          </cell>
          <cell r="O98">
            <v>36167803.64990522</v>
          </cell>
          <cell r="P98">
            <v>55007035.966492608</v>
          </cell>
          <cell r="Q98">
            <v>59093530.743181176</v>
          </cell>
          <cell r="R98">
            <v>20731860.097522624</v>
          </cell>
          <cell r="T98">
            <v>0</v>
          </cell>
        </row>
        <row r="99">
          <cell r="G99" t="str">
            <v>1_2_17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1_2_18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1_2_19</v>
          </cell>
          <cell r="H101">
            <v>4792829.2873299997</v>
          </cell>
          <cell r="I101">
            <v>16478794.084889736</v>
          </cell>
          <cell r="J101">
            <v>5640581.8842600007</v>
          </cell>
          <cell r="K101">
            <v>2390782.8825619863</v>
          </cell>
          <cell r="L101">
            <v>7946314.4559448045</v>
          </cell>
          <cell r="M101">
            <v>10715320.983916458</v>
          </cell>
          <cell r="N101">
            <v>13908802.148041289</v>
          </cell>
          <cell r="O101">
            <v>36167803.64990522</v>
          </cell>
          <cell r="P101">
            <v>55007035.966492608</v>
          </cell>
          <cell r="Q101">
            <v>59093530.743181176</v>
          </cell>
          <cell r="R101">
            <v>20731860.097522624</v>
          </cell>
          <cell r="T101">
            <v>0</v>
          </cell>
        </row>
        <row r="102">
          <cell r="G102" t="str">
            <v>1_2_20</v>
          </cell>
          <cell r="H102">
            <v>2535813.2944999994</v>
          </cell>
          <cell r="I102">
            <v>9667322.9618326947</v>
          </cell>
          <cell r="J102">
            <v>1230820.6986</v>
          </cell>
          <cell r="K102">
            <v>1915661.6796319203</v>
          </cell>
          <cell r="L102">
            <v>5746603.7240432343</v>
          </cell>
          <cell r="M102">
            <v>6283287.9137828751</v>
          </cell>
          <cell r="N102">
            <v>6881226.1760710096</v>
          </cell>
          <cell r="O102">
            <v>5029887.4106928455</v>
          </cell>
          <cell r="P102">
            <v>1552089.1986055239</v>
          </cell>
          <cell r="Q102">
            <v>5151980.173292079</v>
          </cell>
          <cell r="R102">
            <v>1496338.0422658748</v>
          </cell>
          <cell r="T102">
            <v>0</v>
          </cell>
        </row>
        <row r="103">
          <cell r="G103" t="str">
            <v>1_2_21</v>
          </cell>
          <cell r="H103">
            <v>2257015.9928299999</v>
          </cell>
          <cell r="I103">
            <v>6811471.1230570422</v>
          </cell>
          <cell r="J103">
            <v>4409761.1856600009</v>
          </cell>
          <cell r="K103">
            <v>475121.20293006604</v>
          </cell>
          <cell r="L103">
            <v>2199710.7319015702</v>
          </cell>
          <cell r="M103">
            <v>4432033.0701335836</v>
          </cell>
          <cell r="N103">
            <v>7027575.9719702797</v>
          </cell>
          <cell r="O103">
            <v>31137916.239212375</v>
          </cell>
          <cell r="P103">
            <v>53454946.767887086</v>
          </cell>
          <cell r="Q103">
            <v>53941550.569889098</v>
          </cell>
          <cell r="R103">
            <v>19235522.05525675</v>
          </cell>
          <cell r="T103">
            <v>0</v>
          </cell>
        </row>
        <row r="104">
          <cell r="G104" t="str">
            <v>1_2_22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1_2_23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1_2_24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1_2_25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1_2_26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1_2_27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1_2_28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1_2_29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1_2_30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1_2_31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1_2_32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1_2_33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1_2_34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3_18_35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1_2_36</v>
          </cell>
          <cell r="H118">
            <v>150694.70000000001</v>
          </cell>
          <cell r="I118">
            <v>462623.84394715505</v>
          </cell>
          <cell r="J118">
            <v>184146.67992125</v>
          </cell>
          <cell r="K118">
            <v>274957.15228474565</v>
          </cell>
          <cell r="L118">
            <v>535854.62494785432</v>
          </cell>
          <cell r="M118">
            <v>789332.09761096304</v>
          </cell>
          <cell r="N118">
            <v>935049.7658868297</v>
          </cell>
          <cell r="O118">
            <v>657687.12999672582</v>
          </cell>
          <cell r="P118">
            <v>687245.21856477705</v>
          </cell>
          <cell r="Q118">
            <v>721154.57839150645</v>
          </cell>
          <cell r="R118">
            <v>736299.74357926275</v>
          </cell>
          <cell r="T118">
            <v>0</v>
          </cell>
        </row>
        <row r="119">
          <cell r="G119" t="str">
            <v>1_2_37</v>
          </cell>
          <cell r="H119">
            <v>2535813.2944999994</v>
          </cell>
          <cell r="I119">
            <v>9667322.9618326947</v>
          </cell>
          <cell r="J119">
            <v>1230820.6986</v>
          </cell>
          <cell r="K119">
            <v>1915661.6796319203</v>
          </cell>
          <cell r="L119">
            <v>5746603.7240432343</v>
          </cell>
          <cell r="M119">
            <v>6283287.9137828751</v>
          </cell>
          <cell r="N119">
            <v>6881226.1760710096</v>
          </cell>
          <cell r="O119">
            <v>5029887.4106928455</v>
          </cell>
          <cell r="P119">
            <v>1552089.1986055239</v>
          </cell>
          <cell r="Q119">
            <v>5151980.173292079</v>
          </cell>
          <cell r="R119">
            <v>1496338.0422658748</v>
          </cell>
          <cell r="T119">
            <v>0</v>
          </cell>
        </row>
        <row r="120">
          <cell r="G120" t="str">
            <v>1_2_38</v>
          </cell>
          <cell r="H120">
            <v>2257015.9928299999</v>
          </cell>
          <cell r="I120">
            <v>6811471.1230570422</v>
          </cell>
          <cell r="J120">
            <v>4409761.1856600009</v>
          </cell>
          <cell r="K120">
            <v>475121.20293006604</v>
          </cell>
          <cell r="L120">
            <v>2199710.7319015702</v>
          </cell>
          <cell r="M120">
            <v>4432033.0701335836</v>
          </cell>
          <cell r="N120">
            <v>7027575.9719702797</v>
          </cell>
          <cell r="O120">
            <v>31137916.239212375</v>
          </cell>
          <cell r="P120">
            <v>53454946.767887086</v>
          </cell>
          <cell r="Q120">
            <v>53941550.569889098</v>
          </cell>
          <cell r="R120">
            <v>19235522.05525675</v>
          </cell>
          <cell r="T120">
            <v>0</v>
          </cell>
        </row>
        <row r="121">
          <cell r="G121" t="str">
            <v>1_2_39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1_2_40</v>
          </cell>
          <cell r="H122">
            <v>535480.12045597483</v>
          </cell>
          <cell r="I122">
            <v>752991.03723365918</v>
          </cell>
          <cell r="J122">
            <v>752991.03723365918</v>
          </cell>
          <cell r="K122">
            <v>926078.66634988401</v>
          </cell>
          <cell r="L122">
            <v>805884.95521690755</v>
          </cell>
          <cell r="M122">
            <v>798104.23485332995</v>
          </cell>
          <cell r="N122">
            <v>941141.73556534329</v>
          </cell>
          <cell r="O122">
            <v>1038654.8508282894</v>
          </cell>
          <cell r="P122">
            <v>1072320.6533848385</v>
          </cell>
          <cell r="Q122">
            <v>1120657.5890301357</v>
          </cell>
          <cell r="R122">
            <v>1129962.7258397141</v>
          </cell>
          <cell r="T122">
            <v>0</v>
          </cell>
        </row>
        <row r="123">
          <cell r="G123" t="str">
            <v>1_2_41</v>
          </cell>
          <cell r="H123">
            <v>535480.12045597483</v>
          </cell>
          <cell r="I123">
            <v>691707.04328282829</v>
          </cell>
          <cell r="J123">
            <v>691707.04328282829</v>
          </cell>
          <cell r="K123">
            <v>613763.73829935223</v>
          </cell>
          <cell r="L123">
            <v>636144.48466564424</v>
          </cell>
          <cell r="M123">
            <v>636144.48466564424</v>
          </cell>
          <cell r="N123">
            <v>625805.5808053317</v>
          </cell>
          <cell r="O123">
            <v>795637.10212923668</v>
          </cell>
          <cell r="P123">
            <v>795637.10212923668</v>
          </cell>
          <cell r="Q123">
            <v>795637.10212923668</v>
          </cell>
          <cell r="R123">
            <v>795637.10212923668</v>
          </cell>
          <cell r="T123">
            <v>0</v>
          </cell>
        </row>
        <row r="124">
          <cell r="G124" t="str">
            <v>1_2_42</v>
          </cell>
          <cell r="H124">
            <v>111</v>
          </cell>
          <cell r="I124">
            <v>293</v>
          </cell>
          <cell r="J124">
            <v>293</v>
          </cell>
          <cell r="K124">
            <v>358</v>
          </cell>
          <cell r="L124">
            <v>358</v>
          </cell>
          <cell r="M124">
            <v>358</v>
          </cell>
          <cell r="N124">
            <v>358</v>
          </cell>
          <cell r="O124">
            <v>372</v>
          </cell>
          <cell r="P124">
            <v>372</v>
          </cell>
          <cell r="Q124">
            <v>372</v>
          </cell>
          <cell r="R124">
            <v>372</v>
          </cell>
          <cell r="T124">
            <v>0</v>
          </cell>
        </row>
        <row r="125">
          <cell r="G125" t="str">
            <v>1_2_43</v>
          </cell>
          <cell r="H125">
            <v>106</v>
          </cell>
          <cell r="I125">
            <v>145</v>
          </cell>
          <cell r="J125">
            <v>132</v>
          </cell>
          <cell r="K125">
            <v>145</v>
          </cell>
          <cell r="L125">
            <v>137</v>
          </cell>
          <cell r="M125">
            <v>137</v>
          </cell>
          <cell r="N125">
            <v>140</v>
          </cell>
          <cell r="O125">
            <v>147</v>
          </cell>
          <cell r="P125">
            <v>147</v>
          </cell>
          <cell r="Q125">
            <v>147</v>
          </cell>
          <cell r="R125">
            <v>147</v>
          </cell>
          <cell r="T125">
            <v>0</v>
          </cell>
        </row>
        <row r="126">
          <cell r="G126" t="str">
            <v>1_2_44</v>
          </cell>
          <cell r="H126">
            <v>325390.53755000001</v>
          </cell>
          <cell r="I126">
            <v>2150542.4023393309</v>
          </cell>
          <cell r="J126">
            <v>2150542.4023393309</v>
          </cell>
          <cell r="K126">
            <v>861253.15970539209</v>
          </cell>
          <cell r="L126">
            <v>1721370.2643433143</v>
          </cell>
          <cell r="M126">
            <v>2569874.6962593878</v>
          </cell>
          <cell r="N126">
            <v>3421991.3505155882</v>
          </cell>
          <cell r="O126">
            <v>3951043.0525508123</v>
          </cell>
          <cell r="P126">
            <v>4079107.7654759251</v>
          </cell>
          <cell r="Q126">
            <v>4262981.4686706364</v>
          </cell>
          <cell r="R126">
            <v>4298378.209094272</v>
          </cell>
          <cell r="T126">
            <v>0</v>
          </cell>
        </row>
        <row r="127">
          <cell r="G127" t="str">
            <v>1_2_45</v>
          </cell>
          <cell r="H127">
            <v>300880.10120999999</v>
          </cell>
          <cell r="I127">
            <v>1095663.9565600001</v>
          </cell>
          <cell r="J127">
            <v>1095663.9565600001</v>
          </cell>
          <cell r="K127">
            <v>266987.22616021818</v>
          </cell>
          <cell r="L127">
            <v>528442.60935779789</v>
          </cell>
          <cell r="M127">
            <v>789897.99255537766</v>
          </cell>
          <cell r="N127">
            <v>1051353.3757529573</v>
          </cell>
          <cell r="O127">
            <v>1403503.8481559737</v>
          </cell>
          <cell r="P127">
            <v>1403503.8481559737</v>
          </cell>
          <cell r="Q127">
            <v>1403503.8481559737</v>
          </cell>
          <cell r="R127">
            <v>1403503.8481559737</v>
          </cell>
          <cell r="T127">
            <v>0</v>
          </cell>
        </row>
        <row r="128">
          <cell r="G128" t="str">
            <v>1_2_46</v>
          </cell>
          <cell r="H128">
            <v>6073811.7859409917</v>
          </cell>
          <cell r="I128">
            <v>-5654247.2735859845</v>
          </cell>
          <cell r="J128">
            <v>5183964.9270437509</v>
          </cell>
          <cell r="K128">
            <v>5554183.8440778572</v>
          </cell>
          <cell r="L128">
            <v>9171374.1536884289</v>
          </cell>
          <cell r="M128">
            <v>13517732.34024211</v>
          </cell>
          <cell r="N128">
            <v>13931165.984863367</v>
          </cell>
          <cell r="O128">
            <v>758550.86686706543</v>
          </cell>
          <cell r="P128">
            <v>169729.71008862555</v>
          </cell>
          <cell r="Q128">
            <v>1774628.7338438332</v>
          </cell>
          <cell r="R128">
            <v>3147392.5030545145</v>
          </cell>
          <cell r="T128">
            <v>0</v>
          </cell>
        </row>
        <row r="130">
          <cell r="G130" t="str">
            <v>1_2_47</v>
          </cell>
          <cell r="H130">
            <v>217409.51904999997</v>
          </cell>
          <cell r="I130">
            <v>254952.3666405899</v>
          </cell>
          <cell r="J130">
            <v>484908</v>
          </cell>
          <cell r="K130">
            <v>69394.94618483643</v>
          </cell>
          <cell r="L130">
            <v>149153.38804966467</v>
          </cell>
          <cell r="M130">
            <v>260485.88342923176</v>
          </cell>
          <cell r="N130">
            <v>393520.18537547661</v>
          </cell>
          <cell r="O130">
            <v>1210959.3725094576</v>
          </cell>
          <cell r="P130">
            <v>2435054.6022971626</v>
          </cell>
          <cell r="Q130">
            <v>5849107.3170850761</v>
          </cell>
          <cell r="R130">
            <v>7364816.3032342959</v>
          </cell>
          <cell r="T130">
            <v>0</v>
          </cell>
        </row>
        <row r="131">
          <cell r="G131" t="str">
            <v>1_2_48</v>
          </cell>
          <cell r="H131">
            <v>4440172.4250699989</v>
          </cell>
          <cell r="I131">
            <v>16201549.44379195</v>
          </cell>
          <cell r="J131">
            <v>5486643.2633300005</v>
          </cell>
          <cell r="K131">
            <v>2377880.6025619861</v>
          </cell>
          <cell r="L131">
            <v>7804612.1759448042</v>
          </cell>
          <cell r="M131">
            <v>10573618.703916458</v>
          </cell>
          <cell r="N131">
            <v>13767099.868041288</v>
          </cell>
          <cell r="O131">
            <v>36113462.65270032</v>
          </cell>
          <cell r="P131">
            <v>54810531.913984224</v>
          </cell>
          <cell r="Q131">
            <v>58926121.692978457</v>
          </cell>
          <cell r="R131">
            <v>20585870.994520143</v>
          </cell>
          <cell r="T131">
            <v>0</v>
          </cell>
        </row>
        <row r="132">
          <cell r="G132" t="str">
            <v>1_2_49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 t="e">
            <v>#VALUE!</v>
          </cell>
          <cell r="T132">
            <v>0</v>
          </cell>
        </row>
        <row r="133">
          <cell r="G133" t="str">
            <v>1_2_50</v>
          </cell>
          <cell r="H133">
            <v>352656.86226000002</v>
          </cell>
          <cell r="I133">
            <v>277244.64109778765</v>
          </cell>
          <cell r="J133">
            <v>153938.62093</v>
          </cell>
          <cell r="K133">
            <v>12902.279999999999</v>
          </cell>
          <cell r="L133">
            <v>141702.28</v>
          </cell>
          <cell r="M133">
            <v>141702.28</v>
          </cell>
          <cell r="N133">
            <v>141702.28</v>
          </cell>
          <cell r="O133">
            <v>54340.997204902655</v>
          </cell>
          <cell r="P133">
            <v>196504.05250839423</v>
          </cell>
          <cell r="Q133">
            <v>167409.05020271495</v>
          </cell>
          <cell r="R133">
            <v>145989.10300248442</v>
          </cell>
          <cell r="T133">
            <v>0</v>
          </cell>
        </row>
        <row r="137">
          <cell r="G137" t="str">
            <v>1_2_97</v>
          </cell>
          <cell r="H137">
            <v>1000830.5628</v>
          </cell>
          <cell r="I137">
            <v>524332.86237657664</v>
          </cell>
          <cell r="J137">
            <v>500229</v>
          </cell>
          <cell r="K137">
            <v>157341.9252585482</v>
          </cell>
          <cell r="L137">
            <v>314450.08385928674</v>
          </cell>
          <cell r="M137">
            <v>470998.81122646714</v>
          </cell>
          <cell r="N137">
            <v>609500.00095953781</v>
          </cell>
          <cell r="O137">
            <v>728493.06889669015</v>
          </cell>
          <cell r="P137">
            <v>5455519.5500356583</v>
          </cell>
          <cell r="Q137">
            <v>7024575.1861265432</v>
          </cell>
          <cell r="R137">
            <v>8824558.0985114463</v>
          </cell>
          <cell r="T137">
            <v>0</v>
          </cell>
        </row>
        <row r="138">
          <cell r="G138" t="str">
            <v>1_2_98</v>
          </cell>
          <cell r="H138">
            <v>1679039.544147287</v>
          </cell>
          <cell r="I138">
            <v>2235155.2392624635</v>
          </cell>
          <cell r="J138">
            <v>5766183.3787900005</v>
          </cell>
          <cell r="K138">
            <v>551030.9980950309</v>
          </cell>
          <cell r="L138">
            <v>1157862.9992416254</v>
          </cell>
          <cell r="M138">
            <v>1756819.6710612399</v>
          </cell>
          <cell r="N138">
            <v>2329859.5997216939</v>
          </cell>
          <cell r="O138">
            <v>3900347.5486472459</v>
          </cell>
          <cell r="P138">
            <v>5084978.8415649403</v>
          </cell>
          <cell r="Q138">
            <v>15012550.650594035</v>
          </cell>
          <cell r="R138">
            <v>16089633.615512349</v>
          </cell>
          <cell r="T138">
            <v>0</v>
          </cell>
        </row>
        <row r="139">
          <cell r="G139" t="str">
            <v>1_2_99</v>
          </cell>
          <cell r="H139">
            <v>-659308.98134728707</v>
          </cell>
          <cell r="I139">
            <v>-1576255.3768858868</v>
          </cell>
          <cell r="J139">
            <v>-5131387.3787900005</v>
          </cell>
          <cell r="K139">
            <v>-393689.07283648261</v>
          </cell>
          <cell r="L139">
            <v>-843412.91538233869</v>
          </cell>
          <cell r="M139">
            <v>-1285820.8598347728</v>
          </cell>
          <cell r="N139">
            <v>-1720359.598762156</v>
          </cell>
          <cell r="O139">
            <v>-3171854.4797505559</v>
          </cell>
          <cell r="P139">
            <v>-457965.17845336546</v>
          </cell>
          <cell r="Q139">
            <v>-7987975.4644674929</v>
          </cell>
          <cell r="R139">
            <v>-7275698.1049322737</v>
          </cell>
          <cell r="T139">
            <v>0</v>
          </cell>
        </row>
        <row r="140">
          <cell r="G140" t="str">
            <v>1_2_100</v>
          </cell>
          <cell r="H140">
            <v>150694.70000000001</v>
          </cell>
          <cell r="I140">
            <v>462623.84394715505</v>
          </cell>
          <cell r="J140">
            <v>184146.67992125</v>
          </cell>
          <cell r="K140">
            <v>274957.15228474565</v>
          </cell>
          <cell r="L140">
            <v>535854.62494785432</v>
          </cell>
          <cell r="M140">
            <v>789332.09761096304</v>
          </cell>
          <cell r="N140">
            <v>935049.7658868297</v>
          </cell>
          <cell r="O140">
            <v>657687.12999672582</v>
          </cell>
          <cell r="P140">
            <v>687245.21856477705</v>
          </cell>
          <cell r="Q140">
            <v>721154.57839150645</v>
          </cell>
          <cell r="R140">
            <v>736299.74357926275</v>
          </cell>
          <cell r="T140">
            <v>0</v>
          </cell>
        </row>
        <row r="141">
          <cell r="G141" t="str">
            <v>1_2_101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1_2_102</v>
          </cell>
          <cell r="H142">
            <v>4792829.2873299997</v>
          </cell>
          <cell r="I142">
            <v>16478794.084889736</v>
          </cell>
          <cell r="J142">
            <v>5640581.8842600007</v>
          </cell>
          <cell r="K142">
            <v>2390782.8825619863</v>
          </cell>
          <cell r="L142">
            <v>7946314.4559448045</v>
          </cell>
          <cell r="M142">
            <v>10715320.983916458</v>
          </cell>
          <cell r="N142">
            <v>13908802.148041289</v>
          </cell>
          <cell r="O142">
            <v>36167803.64990522</v>
          </cell>
          <cell r="P142">
            <v>55007035.966492608</v>
          </cell>
          <cell r="Q142">
            <v>59093530.743181176</v>
          </cell>
          <cell r="R142">
            <v>20731860.097522624</v>
          </cell>
          <cell r="T142">
            <v>0</v>
          </cell>
        </row>
      </sheetData>
      <sheetData sheetId="12" refreshError="1">
        <row r="83">
          <cell r="G83" t="str">
            <v>1_3_1</v>
          </cell>
          <cell r="H83">
            <v>940214.73120000004</v>
          </cell>
          <cell r="I83">
            <v>1801692.1011397056</v>
          </cell>
          <cell r="J83">
            <v>1801692.1011397056</v>
          </cell>
          <cell r="K83">
            <v>312264.88935185189</v>
          </cell>
          <cell r="L83">
            <v>1590734.5563111114</v>
          </cell>
          <cell r="M83">
            <v>2829200.8810481485</v>
          </cell>
          <cell r="N83">
            <v>4030167.2057851851</v>
          </cell>
          <cell r="O83">
            <v>4804662.8493037038</v>
          </cell>
          <cell r="P83">
            <v>5599162.0269657411</v>
          </cell>
          <cell r="Q83">
            <v>19946875.358414084</v>
          </cell>
          <cell r="R83">
            <v>89353534.669403687</v>
          </cell>
          <cell r="T83">
            <v>0</v>
          </cell>
        </row>
        <row r="84">
          <cell r="G84" t="str">
            <v>1_3_2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1_3_3</v>
          </cell>
          <cell r="H85">
            <v>7606660.0470000003</v>
          </cell>
          <cell r="I85">
            <v>27330850.306261212</v>
          </cell>
          <cell r="J85">
            <v>27330850.306261212</v>
          </cell>
          <cell r="K85">
            <v>3961190.9707782203</v>
          </cell>
          <cell r="L85">
            <v>8955783.1291241664</v>
          </cell>
          <cell r="M85">
            <v>13920251.94524789</v>
          </cell>
          <cell r="N85">
            <v>19174781.087121613</v>
          </cell>
          <cell r="O85">
            <v>28179588.946811542</v>
          </cell>
          <cell r="P85">
            <v>32351084.427932642</v>
          </cell>
          <cell r="Q85">
            <v>35313734.233658426</v>
          </cell>
          <cell r="R85">
            <v>42350372.565825805</v>
          </cell>
          <cell r="T85">
            <v>0</v>
          </cell>
        </row>
        <row r="86">
          <cell r="G86" t="str">
            <v>1_3_4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1_3_5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1_3_6</v>
          </cell>
          <cell r="H88">
            <v>-6666445.3158</v>
          </cell>
          <cell r="I88">
            <v>-25529158.205121506</v>
          </cell>
          <cell r="J88">
            <v>-25529158.205121506</v>
          </cell>
          <cell r="K88">
            <v>-3648926.0814263686</v>
          </cell>
          <cell r="L88">
            <v>-7365048.5728130545</v>
          </cell>
          <cell r="M88">
            <v>-11091051.064199742</v>
          </cell>
          <cell r="N88">
            <v>-15144613.881336428</v>
          </cell>
          <cell r="O88">
            <v>-23374926.097507838</v>
          </cell>
          <cell r="P88">
            <v>-26751922.400966901</v>
          </cell>
          <cell r="Q88">
            <v>-28726186.60633678</v>
          </cell>
          <cell r="R88">
            <v>47003162.103577867</v>
          </cell>
          <cell r="T88">
            <v>0</v>
          </cell>
        </row>
        <row r="89">
          <cell r="G89" t="str">
            <v>1_3_7</v>
          </cell>
          <cell r="H89">
            <v>3716.5102200000001</v>
          </cell>
          <cell r="I89">
            <v>3023.9678793109474</v>
          </cell>
          <cell r="J89">
            <v>3023.9678793109474</v>
          </cell>
          <cell r="K89">
            <v>859.70681062500125</v>
          </cell>
          <cell r="L89">
            <v>1719.4136212500025</v>
          </cell>
          <cell r="M89">
            <v>2579.1204318750033</v>
          </cell>
          <cell r="N89">
            <v>3438.827242500005</v>
          </cell>
          <cell r="O89">
            <v>3731.1275581125055</v>
          </cell>
          <cell r="P89">
            <v>4048.2734005520679</v>
          </cell>
          <cell r="Q89">
            <v>4392.3766395989933</v>
          </cell>
          <cell r="R89">
            <v>4765.7286539649085</v>
          </cell>
          <cell r="T89">
            <v>0</v>
          </cell>
        </row>
        <row r="90">
          <cell r="G90" t="str">
            <v>3_19_8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1_3_9</v>
          </cell>
          <cell r="H91">
            <v>43539398</v>
          </cell>
          <cell r="I91">
            <v>150689763.54087782</v>
          </cell>
          <cell r="J91">
            <v>150689763.54087782</v>
          </cell>
          <cell r="K91">
            <v>57350668.507563025</v>
          </cell>
          <cell r="L91">
            <v>123579927.19900499</v>
          </cell>
          <cell r="M91">
            <v>194114547.9608537</v>
          </cell>
          <cell r="N91">
            <v>255054893.75026551</v>
          </cell>
          <cell r="O91">
            <v>260337438.27659646</v>
          </cell>
          <cell r="P91">
            <v>231338717.41102204</v>
          </cell>
          <cell r="Q91">
            <v>186467844.11163738</v>
          </cell>
          <cell r="R91">
            <v>188832205.25059676</v>
          </cell>
          <cell r="T91">
            <v>0</v>
          </cell>
        </row>
        <row r="92">
          <cell r="G92" t="str">
            <v>1_3_10</v>
          </cell>
          <cell r="H92">
            <v>9512.7892622950803</v>
          </cell>
          <cell r="I92">
            <v>135866763.54087782</v>
          </cell>
          <cell r="J92">
            <v>135866763.54087782</v>
          </cell>
          <cell r="K92">
            <v>57350668.507563025</v>
          </cell>
          <cell r="L92">
            <v>123579927.19900499</v>
          </cell>
          <cell r="M92">
            <v>194114547.9608537</v>
          </cell>
          <cell r="N92">
            <v>255054893.75026551</v>
          </cell>
          <cell r="O92">
            <v>260337438.27659646</v>
          </cell>
          <cell r="P92">
            <v>231338717.41102204</v>
          </cell>
          <cell r="Q92">
            <v>186467844.11163738</v>
          </cell>
          <cell r="R92">
            <v>188832205.25059676</v>
          </cell>
          <cell r="T92">
            <v>0</v>
          </cell>
        </row>
        <row r="93">
          <cell r="G93" t="str">
            <v>1_3_11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1_3_12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1_3_13</v>
          </cell>
          <cell r="H95">
            <v>43529885.210737705</v>
          </cell>
          <cell r="I95">
            <v>14823000</v>
          </cell>
          <cell r="J95">
            <v>14823000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1_3_14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3_19_15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1_3_16</v>
          </cell>
          <cell r="H98">
            <v>43539398</v>
          </cell>
          <cell r="I98">
            <v>150689763.54087782</v>
          </cell>
          <cell r="J98">
            <v>150689763.54087782</v>
          </cell>
          <cell r="K98">
            <v>57350668.507563025</v>
          </cell>
          <cell r="L98">
            <v>123579927.19900499</v>
          </cell>
          <cell r="M98">
            <v>194114547.9608537</v>
          </cell>
          <cell r="N98">
            <v>255054893.75026551</v>
          </cell>
          <cell r="O98">
            <v>260337438.27659646</v>
          </cell>
          <cell r="P98">
            <v>231338717.41102204</v>
          </cell>
          <cell r="Q98">
            <v>186467844.11163738</v>
          </cell>
          <cell r="R98">
            <v>188832205.25059676</v>
          </cell>
          <cell r="T98">
            <v>0</v>
          </cell>
        </row>
        <row r="99">
          <cell r="G99" t="str">
            <v>1_3_17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1_3_18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1_3_19</v>
          </cell>
          <cell r="H101">
            <v>43539398</v>
          </cell>
          <cell r="I101">
            <v>150689763.54087782</v>
          </cell>
          <cell r="J101">
            <v>150689763.54087782</v>
          </cell>
          <cell r="K101">
            <v>57350668.507563025</v>
          </cell>
          <cell r="L101">
            <v>123579927.19900499</v>
          </cell>
          <cell r="M101">
            <v>194114547.9608537</v>
          </cell>
          <cell r="N101">
            <v>255054893.75026551</v>
          </cell>
          <cell r="O101">
            <v>260337438.27659646</v>
          </cell>
          <cell r="P101">
            <v>231338717.41102204</v>
          </cell>
          <cell r="Q101">
            <v>186467844.11163738</v>
          </cell>
          <cell r="R101">
            <v>188832205.25059676</v>
          </cell>
          <cell r="T101">
            <v>0</v>
          </cell>
        </row>
        <row r="102">
          <cell r="G102" t="str">
            <v>1_3_20</v>
          </cell>
          <cell r="H102">
            <v>9512.7892622950803</v>
          </cell>
          <cell r="I102">
            <v>135866763.54087782</v>
          </cell>
          <cell r="J102">
            <v>135866763.54087782</v>
          </cell>
          <cell r="K102">
            <v>57350668.507563025</v>
          </cell>
          <cell r="L102">
            <v>123579927.19900499</v>
          </cell>
          <cell r="M102">
            <v>194114547.9608537</v>
          </cell>
          <cell r="N102">
            <v>255054893.75026551</v>
          </cell>
          <cell r="O102">
            <v>260337438.27659646</v>
          </cell>
          <cell r="P102">
            <v>231338717.41102204</v>
          </cell>
          <cell r="Q102">
            <v>186467844.11163738</v>
          </cell>
          <cell r="R102">
            <v>188832205.25059676</v>
          </cell>
          <cell r="T102">
            <v>0</v>
          </cell>
        </row>
        <row r="103">
          <cell r="G103" t="str">
            <v>1_3_21</v>
          </cell>
          <cell r="H103">
            <v>43529885.210737705</v>
          </cell>
          <cell r="I103">
            <v>14823000</v>
          </cell>
          <cell r="J103">
            <v>14823000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1_3_22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1_3_23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1_3_24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1_3_25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1_3_26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1_3_27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1_3_28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1_3_29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1_3_30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1_3_31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1_3_32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1_3_33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1_3_34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3_19_35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1_3_36</v>
          </cell>
          <cell r="H118">
            <v>26816.75174612003</v>
          </cell>
          <cell r="I118">
            <v>40535.732905166442</v>
          </cell>
          <cell r="J118">
            <v>40535.732905166442</v>
          </cell>
          <cell r="K118">
            <v>261902.51456476533</v>
          </cell>
          <cell r="L118">
            <v>593234.92511471582</v>
          </cell>
          <cell r="M118">
            <v>910199.13983133296</v>
          </cell>
          <cell r="N118">
            <v>1227163.35454795</v>
          </cell>
          <cell r="O118">
            <v>1073225.3655157611</v>
          </cell>
          <cell r="P118">
            <v>1348998.4848981686</v>
          </cell>
          <cell r="Q118">
            <v>1796953.4189682472</v>
          </cell>
          <cell r="R118">
            <v>2026109.5093008196</v>
          </cell>
          <cell r="T118">
            <v>0</v>
          </cell>
        </row>
        <row r="119">
          <cell r="G119" t="str">
            <v>1_3_37</v>
          </cell>
          <cell r="H119">
            <v>9512.7892622950803</v>
          </cell>
          <cell r="I119">
            <v>135866763.54087782</v>
          </cell>
          <cell r="J119">
            <v>135866763.54087782</v>
          </cell>
          <cell r="K119">
            <v>57350668.507563025</v>
          </cell>
          <cell r="L119">
            <v>123579927.19900499</v>
          </cell>
          <cell r="M119">
            <v>194114547.9608537</v>
          </cell>
          <cell r="N119">
            <v>255054893.75026551</v>
          </cell>
          <cell r="O119">
            <v>260337438.27659646</v>
          </cell>
          <cell r="P119">
            <v>231338717.41102204</v>
          </cell>
          <cell r="Q119">
            <v>186467844.11163738</v>
          </cell>
          <cell r="R119">
            <v>188832205.25059676</v>
          </cell>
          <cell r="T119">
            <v>0</v>
          </cell>
        </row>
        <row r="120">
          <cell r="G120" t="str">
            <v>1_3_38</v>
          </cell>
          <cell r="H120">
            <v>43529885.210737705</v>
          </cell>
          <cell r="I120">
            <v>14823000</v>
          </cell>
          <cell r="J120">
            <v>14823000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1_3_39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1_3_40</v>
          </cell>
          <cell r="H122">
            <v>282482.09267962963</v>
          </cell>
          <cell r="I122">
            <v>108137.55525072393</v>
          </cell>
          <cell r="J122">
            <v>108137.55525072393</v>
          </cell>
          <cell r="K122">
            <v>91447.599451303162</v>
          </cell>
          <cell r="L122">
            <v>151818.60082304527</v>
          </cell>
          <cell r="M122">
            <v>188707.66117969825</v>
          </cell>
          <cell r="N122">
            <v>207152.19135802469</v>
          </cell>
          <cell r="O122">
            <v>216445.31280864196</v>
          </cell>
          <cell r="P122">
            <v>235549.9236566358</v>
          </cell>
          <cell r="Q122">
            <v>256278.42642670908</v>
          </cell>
          <cell r="R122">
            <v>278768.85193223861</v>
          </cell>
          <cell r="T122">
            <v>0</v>
          </cell>
        </row>
        <row r="123">
          <cell r="G123" t="str">
            <v>1_3_41</v>
          </cell>
          <cell r="H123">
            <v>282482.09267962963</v>
          </cell>
          <cell r="I123">
            <v>108137.55525072393</v>
          </cell>
          <cell r="J123">
            <v>108137.55525072393</v>
          </cell>
          <cell r="K123">
            <v>394039.25925925927</v>
          </cell>
          <cell r="L123">
            <v>287007.572016461</v>
          </cell>
          <cell r="M123">
            <v>360785.69272976683</v>
          </cell>
          <cell r="N123">
            <v>397674.75308641978</v>
          </cell>
          <cell r="O123">
            <v>432890.62561728392</v>
          </cell>
          <cell r="P123">
            <v>471099.8473132716</v>
          </cell>
          <cell r="Q123">
            <v>512556.85285341815</v>
          </cell>
          <cell r="R123">
            <v>557537.70386447723</v>
          </cell>
          <cell r="T123">
            <v>0</v>
          </cell>
        </row>
        <row r="124">
          <cell r="G124" t="str">
            <v>1_3_42</v>
          </cell>
          <cell r="H124">
            <v>36</v>
          </cell>
          <cell r="I124">
            <v>27</v>
          </cell>
          <cell r="J124">
            <v>27</v>
          </cell>
          <cell r="K124">
            <v>27</v>
          </cell>
          <cell r="L124">
            <v>60</v>
          </cell>
          <cell r="M124">
            <v>60</v>
          </cell>
          <cell r="N124">
            <v>60</v>
          </cell>
          <cell r="O124">
            <v>60</v>
          </cell>
          <cell r="P124">
            <v>60</v>
          </cell>
          <cell r="Q124">
            <v>60</v>
          </cell>
          <cell r="R124">
            <v>60</v>
          </cell>
          <cell r="T124">
            <v>0</v>
          </cell>
        </row>
        <row r="125">
          <cell r="G125" t="str">
            <v>1_3_43</v>
          </cell>
          <cell r="H125">
            <v>36</v>
          </cell>
          <cell r="I125">
            <v>27</v>
          </cell>
          <cell r="J125">
            <v>27</v>
          </cell>
          <cell r="K125">
            <v>5</v>
          </cell>
          <cell r="L125">
            <v>30</v>
          </cell>
          <cell r="M125">
            <v>30</v>
          </cell>
          <cell r="N125">
            <v>30</v>
          </cell>
          <cell r="O125">
            <v>30</v>
          </cell>
          <cell r="P125">
            <v>30</v>
          </cell>
          <cell r="Q125">
            <v>30</v>
          </cell>
          <cell r="R125">
            <v>30</v>
          </cell>
          <cell r="T125">
            <v>0</v>
          </cell>
        </row>
        <row r="126">
          <cell r="G126" t="str">
            <v>1_3_44</v>
          </cell>
          <cell r="H126">
            <v>25410.447020000003</v>
          </cell>
          <cell r="I126">
            <v>35036.567901234564</v>
          </cell>
          <cell r="J126">
            <v>35036.567901234564</v>
          </cell>
          <cell r="K126">
            <v>8996.6666666666679</v>
          </cell>
          <cell r="L126">
            <v>66382.222222222234</v>
          </cell>
          <cell r="M126">
            <v>123767.7777777778</v>
          </cell>
          <cell r="N126">
            <v>181153.33333333337</v>
          </cell>
          <cell r="O126">
            <v>196551.36666666667</v>
          </cell>
          <cell r="P126">
            <v>213258.23283333334</v>
          </cell>
          <cell r="Q126">
            <v>231385.18262416669</v>
          </cell>
          <cell r="R126">
            <v>251052.92314722086</v>
          </cell>
          <cell r="T126">
            <v>0</v>
          </cell>
        </row>
        <row r="127">
          <cell r="G127" t="str">
            <v>1_3_45</v>
          </cell>
          <cell r="H127">
            <v>25410.447020000003</v>
          </cell>
          <cell r="I127">
            <v>35036.567901234564</v>
          </cell>
          <cell r="J127">
            <v>35036.567901234564</v>
          </cell>
          <cell r="K127">
            <v>8996.6666666666679</v>
          </cell>
          <cell r="L127">
            <v>66382.222222222234</v>
          </cell>
          <cell r="M127">
            <v>123767.7777777778</v>
          </cell>
          <cell r="N127">
            <v>181153.33333333337</v>
          </cell>
          <cell r="O127">
            <v>196551.36666666667</v>
          </cell>
          <cell r="P127">
            <v>213258.23283333334</v>
          </cell>
          <cell r="Q127">
            <v>231385.18262416669</v>
          </cell>
          <cell r="R127">
            <v>251052.92314722086</v>
          </cell>
          <cell r="T127">
            <v>0</v>
          </cell>
        </row>
        <row r="128">
          <cell r="G128" t="str">
            <v>1_3_46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30">
          <cell r="G130" t="str">
            <v>1_3_47</v>
          </cell>
          <cell r="H130">
            <v>6403227.1287500001</v>
          </cell>
          <cell r="I130">
            <v>25094818.873282503</v>
          </cell>
          <cell r="J130">
            <v>25094818.873282503</v>
          </cell>
          <cell r="K130">
            <v>3594375.4499999997</v>
          </cell>
          <cell r="L130">
            <v>7188750.8999999994</v>
          </cell>
          <cell r="M130">
            <v>10783126.35</v>
          </cell>
          <cell r="N130">
            <v>14705062.12575</v>
          </cell>
          <cell r="O130">
            <v>22898012.442696564</v>
          </cell>
          <cell r="P130">
            <v>26234471.085496668</v>
          </cell>
          <cell r="Q130">
            <v>26828617.475270066</v>
          </cell>
          <cell r="R130">
            <v>13998332.736502578</v>
          </cell>
          <cell r="T130">
            <v>0</v>
          </cell>
        </row>
        <row r="131">
          <cell r="G131" t="str">
            <v>1_3_48</v>
          </cell>
          <cell r="H131">
            <v>43539398</v>
          </cell>
          <cell r="I131">
            <v>150689763.54087785</v>
          </cell>
          <cell r="J131">
            <v>150689763.54087785</v>
          </cell>
          <cell r="K131">
            <v>57350668.507563025</v>
          </cell>
          <cell r="L131">
            <v>123579927.19900499</v>
          </cell>
          <cell r="M131">
            <v>194114547.9608537</v>
          </cell>
          <cell r="N131">
            <v>255054893.75026551</v>
          </cell>
          <cell r="O131">
            <v>260337438.27659646</v>
          </cell>
          <cell r="P131">
            <v>231338717.41102204</v>
          </cell>
          <cell r="Q131">
            <v>186467844.11163738</v>
          </cell>
          <cell r="R131">
            <v>188832205.25059676</v>
          </cell>
          <cell r="T131">
            <v>0</v>
          </cell>
        </row>
        <row r="132">
          <cell r="G132" t="str">
            <v>1_3_49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1_3_50</v>
          </cell>
          <cell r="H133">
            <v>0</v>
          </cell>
          <cell r="I133">
            <v>216273645</v>
          </cell>
          <cell r="J133">
            <v>216273645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1_3_97</v>
          </cell>
          <cell r="H137">
            <v>940214.73120000004</v>
          </cell>
          <cell r="I137">
            <v>1801692.1011397056</v>
          </cell>
          <cell r="J137">
            <v>1801692.1011397056</v>
          </cell>
          <cell r="K137">
            <v>312264.88935185189</v>
          </cell>
          <cell r="L137">
            <v>1590734.5563111114</v>
          </cell>
          <cell r="M137">
            <v>2829200.8810481485</v>
          </cell>
          <cell r="N137">
            <v>4030167.2057851851</v>
          </cell>
          <cell r="O137">
            <v>4804662.8493037038</v>
          </cell>
          <cell r="P137">
            <v>5599162.0269657411</v>
          </cell>
          <cell r="Q137">
            <v>19946875.358414084</v>
          </cell>
          <cell r="R137">
            <v>89353534.669403687</v>
          </cell>
          <cell r="T137">
            <v>0</v>
          </cell>
        </row>
        <row r="138">
          <cell r="G138" t="str">
            <v>1_3_98</v>
          </cell>
          <cell r="H138">
            <v>7606660.0470000003</v>
          </cell>
          <cell r="I138">
            <v>27330850.306261212</v>
          </cell>
          <cell r="J138">
            <v>27330850.306261212</v>
          </cell>
          <cell r="K138">
            <v>3961190.9707782203</v>
          </cell>
          <cell r="L138">
            <v>8955783.1291241664</v>
          </cell>
          <cell r="M138">
            <v>13920251.94524789</v>
          </cell>
          <cell r="N138">
            <v>19174781.087121613</v>
          </cell>
          <cell r="O138">
            <v>28179588.946811542</v>
          </cell>
          <cell r="P138">
            <v>32351084.427932642</v>
          </cell>
          <cell r="Q138">
            <v>35313734.233658426</v>
          </cell>
          <cell r="R138">
            <v>42350372.565825805</v>
          </cell>
          <cell r="T138">
            <v>0</v>
          </cell>
        </row>
        <row r="139">
          <cell r="G139" t="str">
            <v>1_3_99</v>
          </cell>
          <cell r="H139">
            <v>-6666445.3158</v>
          </cell>
          <cell r="I139">
            <v>-25529158.205121506</v>
          </cell>
          <cell r="J139">
            <v>-25529158.205121506</v>
          </cell>
          <cell r="K139">
            <v>-3648926.0814263686</v>
          </cell>
          <cell r="L139">
            <v>-7365048.5728130545</v>
          </cell>
          <cell r="M139">
            <v>-11091051.064199742</v>
          </cell>
          <cell r="N139">
            <v>-15144613.881336428</v>
          </cell>
          <cell r="O139">
            <v>-23374926.097507838</v>
          </cell>
          <cell r="P139">
            <v>-26751922.400966901</v>
          </cell>
          <cell r="Q139">
            <v>-28726186.60633678</v>
          </cell>
          <cell r="R139">
            <v>47003162.103577867</v>
          </cell>
          <cell r="T139">
            <v>0</v>
          </cell>
        </row>
        <row r="140">
          <cell r="G140" t="str">
            <v>1_3_100</v>
          </cell>
          <cell r="H140">
            <v>26816.75174612003</v>
          </cell>
          <cell r="I140">
            <v>40535.732905166442</v>
          </cell>
          <cell r="J140">
            <v>40535.732905166442</v>
          </cell>
          <cell r="K140">
            <v>261902.51456476533</v>
          </cell>
          <cell r="L140">
            <v>593234.92511471582</v>
          </cell>
          <cell r="M140">
            <v>910199.13983133296</v>
          </cell>
          <cell r="N140">
            <v>1227163.35454795</v>
          </cell>
          <cell r="O140">
            <v>1073225.3655157611</v>
          </cell>
          <cell r="P140">
            <v>1348998.4848981686</v>
          </cell>
          <cell r="Q140">
            <v>1796953.4189682472</v>
          </cell>
          <cell r="R140">
            <v>2026109.5093008196</v>
          </cell>
          <cell r="T140">
            <v>0</v>
          </cell>
        </row>
        <row r="141">
          <cell r="G141" t="str">
            <v>1_3_101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1_3_102</v>
          </cell>
          <cell r="H142">
            <v>43539398</v>
          </cell>
          <cell r="I142">
            <v>150689763.54087782</v>
          </cell>
          <cell r="J142">
            <v>150689763.54087782</v>
          </cell>
          <cell r="K142">
            <v>57350668.507563025</v>
          </cell>
          <cell r="L142">
            <v>123579927.19900499</v>
          </cell>
          <cell r="M142">
            <v>194114547.9608537</v>
          </cell>
          <cell r="N142">
            <v>255054893.75026551</v>
          </cell>
          <cell r="O142">
            <v>260337438.27659646</v>
          </cell>
          <cell r="P142">
            <v>231338717.41102204</v>
          </cell>
          <cell r="Q142">
            <v>186467844.11163738</v>
          </cell>
          <cell r="R142">
            <v>188832205.25059676</v>
          </cell>
          <cell r="T142">
            <v>0</v>
          </cell>
        </row>
      </sheetData>
      <sheetData sheetId="13" refreshError="1">
        <row r="83">
          <cell r="G83" t="str">
            <v>1_4_1</v>
          </cell>
          <cell r="H83">
            <v>221406748</v>
          </cell>
          <cell r="I83">
            <v>327588996.35781008</v>
          </cell>
          <cell r="J83">
            <v>327588996.35781008</v>
          </cell>
          <cell r="K83">
            <v>63009388.623966932</v>
          </cell>
          <cell r="L83">
            <v>126018777.24793386</v>
          </cell>
          <cell r="M83">
            <v>189028165.87190083</v>
          </cell>
          <cell r="N83">
            <v>252037554.49586773</v>
          </cell>
          <cell r="O83">
            <v>325328884.66384619</v>
          </cell>
          <cell r="P83">
            <v>347776698.11320758</v>
          </cell>
          <cell r="Q83">
            <v>309330739.00578314</v>
          </cell>
          <cell r="R83">
            <v>324921589.1250574</v>
          </cell>
          <cell r="T83">
            <v>0</v>
          </cell>
        </row>
        <row r="84">
          <cell r="G84" t="str">
            <v>1_4_2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1_4_3</v>
          </cell>
          <cell r="H85">
            <v>88992710.800000012</v>
          </cell>
          <cell r="I85">
            <v>107406000</v>
          </cell>
          <cell r="J85">
            <v>107406000</v>
          </cell>
          <cell r="K85">
            <v>44958892.840971075</v>
          </cell>
          <cell r="L85">
            <v>89917785.68194215</v>
          </cell>
          <cell r="M85">
            <v>134876678.52291322</v>
          </cell>
          <cell r="N85">
            <v>179835571.3638843</v>
          </cell>
          <cell r="O85">
            <v>227851653.56146157</v>
          </cell>
          <cell r="P85">
            <v>228629160.91449058</v>
          </cell>
          <cell r="Q85">
            <v>206091680.52053013</v>
          </cell>
          <cell r="R85">
            <v>224418930.91449061</v>
          </cell>
          <cell r="T85">
            <v>0</v>
          </cell>
        </row>
        <row r="86">
          <cell r="G86" t="str">
            <v>1_4_4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1_4_5</v>
          </cell>
          <cell r="H87">
            <v>39724213.399999999</v>
          </cell>
          <cell r="I87">
            <v>66054898.907343023</v>
          </cell>
          <cell r="J87">
            <v>66054898.907343023</v>
          </cell>
          <cell r="K87">
            <v>5415148.7348987591</v>
          </cell>
          <cell r="L87">
            <v>10830297.469797518</v>
          </cell>
          <cell r="M87">
            <v>16245446.204696281</v>
          </cell>
          <cell r="N87">
            <v>21660594.939595036</v>
          </cell>
          <cell r="O87">
            <v>29243169.330715384</v>
          </cell>
          <cell r="P87">
            <v>35744261.159615107</v>
          </cell>
          <cell r="Q87">
            <v>30971717.545575902</v>
          </cell>
          <cell r="R87">
            <v>30150797.463170029</v>
          </cell>
          <cell r="T87">
            <v>0</v>
          </cell>
        </row>
        <row r="88">
          <cell r="G88" t="str">
            <v>1_4_6</v>
          </cell>
          <cell r="H88">
            <v>92689823.800000012</v>
          </cell>
          <cell r="I88">
            <v>154128097.45046708</v>
          </cell>
          <cell r="J88">
            <v>154128097.45046708</v>
          </cell>
          <cell r="K88">
            <v>12635347.048097104</v>
          </cell>
          <cell r="L88">
            <v>25270694.096194208</v>
          </cell>
          <cell r="M88">
            <v>37906041.144291326</v>
          </cell>
          <cell r="N88">
            <v>50541388.192388415</v>
          </cell>
          <cell r="O88">
            <v>68234061.771669239</v>
          </cell>
          <cell r="P88">
            <v>83403276.039101914</v>
          </cell>
          <cell r="Q88">
            <v>72267340.939677104</v>
          </cell>
          <cell r="R88">
            <v>70351860.747396737</v>
          </cell>
          <cell r="T88">
            <v>0</v>
          </cell>
        </row>
        <row r="89">
          <cell r="G89" t="str">
            <v>1_4_7</v>
          </cell>
          <cell r="H89">
            <v>5278408</v>
          </cell>
          <cell r="I89">
            <v>28188000</v>
          </cell>
          <cell r="J89">
            <v>28188000</v>
          </cell>
          <cell r="K89">
            <v>11049604.650000002</v>
          </cell>
          <cell r="L89">
            <v>22099209.300000004</v>
          </cell>
          <cell r="M89">
            <v>33148813.950000003</v>
          </cell>
          <cell r="N89">
            <v>44198418.600000009</v>
          </cell>
          <cell r="O89">
            <v>51535912.800000004</v>
          </cell>
          <cell r="P89">
            <v>55911696</v>
          </cell>
          <cell r="Q89">
            <v>53967898.200000003</v>
          </cell>
          <cell r="R89">
            <v>53967898.200000003</v>
          </cell>
          <cell r="T89">
            <v>0</v>
          </cell>
        </row>
        <row r="90">
          <cell r="G90" t="str">
            <v>3_20_8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1_4_9</v>
          </cell>
          <cell r="H91">
            <v>97968231.800000012</v>
          </cell>
          <cell r="I91">
            <v>182316097.45046708</v>
          </cell>
          <cell r="J91">
            <v>182316097.45046708</v>
          </cell>
          <cell r="K91">
            <v>23684951.698097106</v>
          </cell>
          <cell r="L91">
            <v>47369903.396194212</v>
          </cell>
          <cell r="M91">
            <v>71054855.094291329</v>
          </cell>
          <cell r="N91">
            <v>94739806.792388424</v>
          </cell>
          <cell r="O91">
            <v>119769974.57166925</v>
          </cell>
          <cell r="P91">
            <v>139314972.03910193</v>
          </cell>
          <cell r="Q91">
            <v>175984239.13967711</v>
          </cell>
          <cell r="R91">
            <v>253610758.94739676</v>
          </cell>
          <cell r="T91">
            <v>0</v>
          </cell>
        </row>
        <row r="92">
          <cell r="G92" t="str">
            <v>1_4_10</v>
          </cell>
          <cell r="H92">
            <v>97968231.800000012</v>
          </cell>
          <cell r="I92">
            <v>182316097.45046708</v>
          </cell>
          <cell r="J92">
            <v>182316097.45046708</v>
          </cell>
          <cell r="K92">
            <v>23684951.698097106</v>
          </cell>
          <cell r="L92">
            <v>47369903.396194212</v>
          </cell>
          <cell r="M92">
            <v>71054855.094291329</v>
          </cell>
          <cell r="N92">
            <v>94739806.792388424</v>
          </cell>
          <cell r="O92">
            <v>119769974.57166925</v>
          </cell>
          <cell r="P92">
            <v>139314972.03910193</v>
          </cell>
          <cell r="Q92">
            <v>126235239.13967711</v>
          </cell>
          <cell r="R92">
            <v>124319758.94739674</v>
          </cell>
          <cell r="T92">
            <v>0</v>
          </cell>
        </row>
        <row r="93">
          <cell r="G93" t="str">
            <v>1_4_11</v>
          </cell>
          <cell r="H93">
            <v>97968231.800000012</v>
          </cell>
          <cell r="I93">
            <v>182316097.45046708</v>
          </cell>
          <cell r="J93">
            <v>182316097.45046708</v>
          </cell>
          <cell r="K93">
            <v>23684951.698097106</v>
          </cell>
          <cell r="L93">
            <v>47369903.396194212</v>
          </cell>
          <cell r="M93">
            <v>71054855.094291329</v>
          </cell>
          <cell r="N93">
            <v>94739806.792388424</v>
          </cell>
          <cell r="O93">
            <v>119769974.57166925</v>
          </cell>
          <cell r="P93">
            <v>139314972.03910193</v>
          </cell>
          <cell r="Q93">
            <v>126235239.13967711</v>
          </cell>
          <cell r="R93">
            <v>124319758.94739674</v>
          </cell>
          <cell r="T93">
            <v>0</v>
          </cell>
        </row>
        <row r="94">
          <cell r="G94" t="str">
            <v>1_4_12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1_4_13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1_4_14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49749000</v>
          </cell>
          <cell r="R96">
            <v>129291000</v>
          </cell>
          <cell r="T96">
            <v>0</v>
          </cell>
        </row>
        <row r="97">
          <cell r="G97" t="str">
            <v>3_20_15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1_4_16</v>
          </cell>
          <cell r="H98">
            <v>111049169.40000001</v>
          </cell>
          <cell r="I98">
            <v>179927503.20000002</v>
          </cell>
          <cell r="J98">
            <v>179927503.20000002</v>
          </cell>
          <cell r="K98">
            <v>5700000</v>
          </cell>
          <cell r="L98">
            <v>20820000</v>
          </cell>
          <cell r="M98">
            <v>39698761.363636367</v>
          </cell>
          <cell r="N98">
            <v>67997522.727272734</v>
          </cell>
          <cell r="O98">
            <v>118886610</v>
          </cell>
          <cell r="P98">
            <v>138919470</v>
          </cell>
          <cell r="Q98">
            <v>175983480</v>
          </cell>
          <cell r="R98">
            <v>253609710</v>
          </cell>
          <cell r="T98">
            <v>0</v>
          </cell>
        </row>
        <row r="99">
          <cell r="G99" t="str">
            <v>1_4_17</v>
          </cell>
          <cell r="H99">
            <v>56524672</v>
          </cell>
          <cell r="I99">
            <v>130491000</v>
          </cell>
          <cell r="J99">
            <v>130491000</v>
          </cell>
          <cell r="K99">
            <v>0</v>
          </cell>
          <cell r="L99">
            <v>0</v>
          </cell>
          <cell r="M99">
            <v>13178761.363636367</v>
          </cell>
          <cell r="N99">
            <v>26357522.727272734</v>
          </cell>
          <cell r="O99">
            <v>51000000</v>
          </cell>
          <cell r="P99">
            <v>23040000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1_4_18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1_4_19</v>
          </cell>
          <cell r="H101">
            <v>46827731</v>
          </cell>
          <cell r="I101">
            <v>34176103.200000003</v>
          </cell>
          <cell r="J101">
            <v>34176103.200000003</v>
          </cell>
          <cell r="K101">
            <v>5700000</v>
          </cell>
          <cell r="L101">
            <v>11400000</v>
          </cell>
          <cell r="M101">
            <v>17100000</v>
          </cell>
          <cell r="N101">
            <v>22800000</v>
          </cell>
          <cell r="O101">
            <v>49046610</v>
          </cell>
          <cell r="P101">
            <v>97039470</v>
          </cell>
          <cell r="Q101">
            <v>157143480</v>
          </cell>
          <cell r="R101">
            <v>234769710</v>
          </cell>
          <cell r="T101">
            <v>0</v>
          </cell>
        </row>
        <row r="102">
          <cell r="G102" t="str">
            <v>1_4_20</v>
          </cell>
          <cell r="H102">
            <v>46827731</v>
          </cell>
          <cell r="I102">
            <v>34176103.200000003</v>
          </cell>
          <cell r="J102">
            <v>34176103.200000003</v>
          </cell>
          <cell r="K102">
            <v>5700000</v>
          </cell>
          <cell r="L102">
            <v>11400000</v>
          </cell>
          <cell r="M102">
            <v>17100000</v>
          </cell>
          <cell r="N102">
            <v>22800000</v>
          </cell>
          <cell r="O102">
            <v>49046610</v>
          </cell>
          <cell r="P102">
            <v>97039470</v>
          </cell>
          <cell r="Q102">
            <v>157143480</v>
          </cell>
          <cell r="R102">
            <v>234769710</v>
          </cell>
          <cell r="T102">
            <v>0</v>
          </cell>
        </row>
        <row r="103">
          <cell r="G103" t="str">
            <v>1_4_21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1_4_22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1_4_23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1_4_24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1_4_25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1_4_26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1_4_27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1_4_28</v>
          </cell>
          <cell r="H110">
            <v>7696766.4000000004</v>
          </cell>
          <cell r="I110">
            <v>15260400</v>
          </cell>
          <cell r="J110">
            <v>15260400</v>
          </cell>
          <cell r="K110">
            <v>0</v>
          </cell>
          <cell r="L110">
            <v>9420000</v>
          </cell>
          <cell r="M110">
            <v>9420000</v>
          </cell>
          <cell r="N110">
            <v>18840000</v>
          </cell>
          <cell r="O110">
            <v>18840000</v>
          </cell>
          <cell r="P110">
            <v>18840000</v>
          </cell>
          <cell r="Q110">
            <v>18840000</v>
          </cell>
          <cell r="R110">
            <v>18840000</v>
          </cell>
          <cell r="T110">
            <v>0</v>
          </cell>
        </row>
        <row r="111">
          <cell r="G111" t="str">
            <v>1_4_29</v>
          </cell>
          <cell r="H111">
            <v>7696766.4000000004</v>
          </cell>
          <cell r="I111">
            <v>15260400</v>
          </cell>
          <cell r="J111">
            <v>15260400</v>
          </cell>
          <cell r="K111">
            <v>0</v>
          </cell>
          <cell r="L111">
            <v>9420000</v>
          </cell>
          <cell r="M111">
            <v>9420000</v>
          </cell>
          <cell r="N111">
            <v>18840000</v>
          </cell>
          <cell r="O111">
            <v>18840000</v>
          </cell>
          <cell r="P111">
            <v>18840000</v>
          </cell>
          <cell r="Q111">
            <v>18840000</v>
          </cell>
          <cell r="R111">
            <v>18840000</v>
          </cell>
          <cell r="T111">
            <v>0</v>
          </cell>
        </row>
        <row r="112">
          <cell r="G112" t="str">
            <v>1_4_30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1_4_31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1_4_32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1_4_33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1_4_34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3_20_35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1_4_36</v>
          </cell>
          <cell r="H118">
            <v>65809185.082719997</v>
          </cell>
          <cell r="I118">
            <v>143952558.907343</v>
          </cell>
          <cell r="J118">
            <v>143952558.907343</v>
          </cell>
          <cell r="K118">
            <v>13598640.718369834</v>
          </cell>
          <cell r="L118">
            <v>27197281.436739668</v>
          </cell>
          <cell r="M118">
            <v>41139715.929813057</v>
          </cell>
          <cell r="N118">
            <v>55082150.422886446</v>
          </cell>
          <cell r="O118">
            <v>80849075.869176924</v>
          </cell>
          <cell r="P118">
            <v>87610083.518105686</v>
          </cell>
          <cell r="Q118">
            <v>79562945.678106025</v>
          </cell>
          <cell r="R118">
            <v>82016619.821660593</v>
          </cell>
          <cell r="T118">
            <v>0</v>
          </cell>
        </row>
        <row r="119">
          <cell r="G119" t="str">
            <v>1_4_37</v>
          </cell>
          <cell r="H119">
            <v>111049169.40000001</v>
          </cell>
          <cell r="I119">
            <v>179927503.20000002</v>
          </cell>
          <cell r="J119">
            <v>179927503.20000002</v>
          </cell>
          <cell r="K119">
            <v>5700000</v>
          </cell>
          <cell r="L119">
            <v>20820000</v>
          </cell>
          <cell r="M119">
            <v>39698761.363636367</v>
          </cell>
          <cell r="N119">
            <v>67997522.727272734</v>
          </cell>
          <cell r="O119">
            <v>118886610</v>
          </cell>
          <cell r="P119">
            <v>138919470</v>
          </cell>
          <cell r="Q119">
            <v>175983480</v>
          </cell>
          <cell r="R119">
            <v>253609710</v>
          </cell>
          <cell r="T119">
            <v>0</v>
          </cell>
        </row>
        <row r="120">
          <cell r="G120" t="str">
            <v>1_4_38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1_4_39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1_4_40</v>
          </cell>
          <cell r="H122">
            <v>565.39809781424242</v>
          </cell>
          <cell r="I122">
            <v>634.76769610778445</v>
          </cell>
          <cell r="J122">
            <v>670.29648545655971</v>
          </cell>
          <cell r="K122">
            <v>888.8048411497731</v>
          </cell>
          <cell r="L122">
            <v>888.8048411497731</v>
          </cell>
          <cell r="M122">
            <v>888.8048411497731</v>
          </cell>
          <cell r="N122">
            <v>888.8048411497731</v>
          </cell>
          <cell r="O122">
            <v>919.11764705882354</v>
          </cell>
          <cell r="P122">
            <v>972.0416124837451</v>
          </cell>
          <cell r="Q122">
            <v>1051.0312004230566</v>
          </cell>
          <cell r="R122">
            <v>1051.0312004230566</v>
          </cell>
          <cell r="T122">
            <v>0</v>
          </cell>
        </row>
        <row r="123">
          <cell r="G123" t="str">
            <v>1_4_41</v>
          </cell>
          <cell r="H123">
            <v>1966.7821789704703</v>
          </cell>
          <cell r="I123">
            <v>888.67477455089818</v>
          </cell>
          <cell r="J123">
            <v>2205.9384792415685</v>
          </cell>
          <cell r="K123">
            <v>2667.0870113493065</v>
          </cell>
          <cell r="L123">
            <v>2667.0870113493065</v>
          </cell>
          <cell r="M123">
            <v>2667.0870113493065</v>
          </cell>
          <cell r="N123">
            <v>2667.0870113493065</v>
          </cell>
          <cell r="O123">
            <v>2756.6539923954374</v>
          </cell>
          <cell r="P123">
            <v>2916.1248374512356</v>
          </cell>
          <cell r="Q123">
            <v>3154.7619047619046</v>
          </cell>
          <cell r="R123">
            <v>3154.7619047619046</v>
          </cell>
          <cell r="T123">
            <v>0</v>
          </cell>
        </row>
        <row r="124">
          <cell r="G124" t="str">
            <v>1_4_42</v>
          </cell>
          <cell r="H124">
            <v>660</v>
          </cell>
          <cell r="I124">
            <v>701.40000000000009</v>
          </cell>
          <cell r="J124">
            <v>686</v>
          </cell>
          <cell r="K124">
            <v>793.2</v>
          </cell>
          <cell r="L124">
            <v>793.2</v>
          </cell>
          <cell r="M124">
            <v>793.2</v>
          </cell>
          <cell r="N124">
            <v>793.2</v>
          </cell>
          <cell r="O124">
            <v>788.80000000000007</v>
          </cell>
          <cell r="P124">
            <v>769</v>
          </cell>
          <cell r="Q124">
            <v>756.40000000000009</v>
          </cell>
          <cell r="R124">
            <v>756.40000000000009</v>
          </cell>
          <cell r="T124">
            <v>0</v>
          </cell>
        </row>
        <row r="125">
          <cell r="G125" t="str">
            <v>1_4_43</v>
          </cell>
          <cell r="H125">
            <v>133.20000000000002</v>
          </cell>
          <cell r="I125">
            <v>140.28000000000003</v>
          </cell>
          <cell r="J125">
            <v>136.4</v>
          </cell>
          <cell r="K125">
            <v>158.60000000000002</v>
          </cell>
          <cell r="L125">
            <v>158.60000000000002</v>
          </cell>
          <cell r="M125">
            <v>158.60000000000002</v>
          </cell>
          <cell r="N125">
            <v>158.60000000000002</v>
          </cell>
          <cell r="O125">
            <v>157.80000000000001</v>
          </cell>
          <cell r="P125">
            <v>153.80000000000001</v>
          </cell>
          <cell r="Q125">
            <v>151.20000000000002</v>
          </cell>
          <cell r="R125">
            <v>151.20000000000002</v>
          </cell>
          <cell r="T125">
            <v>0</v>
          </cell>
        </row>
        <row r="126">
          <cell r="G126" t="str">
            <v>1_4_44</v>
          </cell>
          <cell r="H126">
            <v>4477952.9346888</v>
          </cell>
          <cell r="I126">
            <v>5342712.7445999999</v>
          </cell>
          <cell r="J126">
            <v>5517880.6682783999</v>
          </cell>
          <cell r="K126">
            <v>2115000</v>
          </cell>
          <cell r="L126">
            <v>4230000</v>
          </cell>
          <cell r="M126">
            <v>6345000</v>
          </cell>
          <cell r="N126">
            <v>8460000</v>
          </cell>
          <cell r="O126">
            <v>8700000</v>
          </cell>
          <cell r="P126">
            <v>8970000</v>
          </cell>
          <cell r="Q126">
            <v>9540000</v>
          </cell>
          <cell r="R126">
            <v>9540000</v>
          </cell>
          <cell r="T126">
            <v>0</v>
          </cell>
        </row>
        <row r="127">
          <cell r="G127" t="str">
            <v>1_4_45</v>
          </cell>
          <cell r="H127">
            <v>3143704.6348663997</v>
          </cell>
          <cell r="I127">
            <v>1495959.568488</v>
          </cell>
          <cell r="J127">
            <v>3610680.1028225999</v>
          </cell>
          <cell r="K127">
            <v>1269000</v>
          </cell>
          <cell r="L127">
            <v>2538000</v>
          </cell>
          <cell r="M127">
            <v>3807000</v>
          </cell>
          <cell r="N127">
            <v>5076000</v>
          </cell>
          <cell r="O127">
            <v>5220000</v>
          </cell>
          <cell r="P127">
            <v>5382000</v>
          </cell>
          <cell r="Q127">
            <v>5724000</v>
          </cell>
          <cell r="R127">
            <v>5724000</v>
          </cell>
          <cell r="T127">
            <v>0</v>
          </cell>
        </row>
        <row r="128">
          <cell r="G128" t="str">
            <v>1_4_46</v>
          </cell>
          <cell r="H128">
            <v>-13080937.600000001</v>
          </cell>
          <cell r="I128">
            <v>2388594.250467062</v>
          </cell>
          <cell r="J128">
            <v>2388594.250467062</v>
          </cell>
          <cell r="K128">
            <v>17984951.698097106</v>
          </cell>
          <cell r="L128">
            <v>26549903.396194208</v>
          </cell>
          <cell r="M128">
            <v>31356093.73065497</v>
          </cell>
          <cell r="N128">
            <v>26742284.06511569</v>
          </cell>
          <cell r="O128">
            <v>883364.57166924479</v>
          </cell>
          <cell r="P128">
            <v>395502.0391019106</v>
          </cell>
          <cell r="Q128">
            <v>759.13967709541328</v>
          </cell>
          <cell r="R128">
            <v>1048.9473967552185</v>
          </cell>
          <cell r="T128">
            <v>0</v>
          </cell>
        </row>
        <row r="130">
          <cell r="G130" t="str">
            <v>1_4_47</v>
          </cell>
          <cell r="H130">
            <v>9554066.8000000007</v>
          </cell>
          <cell r="I130">
            <v>7800300</v>
          </cell>
          <cell r="J130">
            <v>7800300</v>
          </cell>
          <cell r="K130">
            <v>2077500</v>
          </cell>
          <cell r="L130">
            <v>4155000</v>
          </cell>
          <cell r="M130">
            <v>6232500</v>
          </cell>
          <cell r="N130">
            <v>8310000</v>
          </cell>
          <cell r="O130">
            <v>6870000</v>
          </cell>
          <cell r="P130">
            <v>5430000</v>
          </cell>
          <cell r="Q130">
            <v>3990000</v>
          </cell>
          <cell r="R130">
            <v>2520000</v>
          </cell>
          <cell r="T130">
            <v>0</v>
          </cell>
        </row>
        <row r="131">
          <cell r="G131" t="str">
            <v>1_4_48</v>
          </cell>
          <cell r="H131">
            <v>46770722</v>
          </cell>
          <cell r="I131">
            <v>34176103.200000003</v>
          </cell>
          <cell r="J131">
            <v>34176103.200000003</v>
          </cell>
          <cell r="K131">
            <v>5700000</v>
          </cell>
          <cell r="L131">
            <v>11400000</v>
          </cell>
          <cell r="M131">
            <v>17100000</v>
          </cell>
          <cell r="N131">
            <v>22800000</v>
          </cell>
          <cell r="O131">
            <v>49046610</v>
          </cell>
          <cell r="P131">
            <v>97039470</v>
          </cell>
          <cell r="Q131">
            <v>157143480</v>
          </cell>
          <cell r="R131">
            <v>234769710</v>
          </cell>
          <cell r="T131">
            <v>0</v>
          </cell>
        </row>
        <row r="132">
          <cell r="G132" t="str">
            <v>1_4_49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1_4_50</v>
          </cell>
          <cell r="H133">
            <v>57009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1_4_97</v>
          </cell>
          <cell r="H137">
            <v>221406748</v>
          </cell>
          <cell r="I137">
            <v>327588996.35781008</v>
          </cell>
          <cell r="J137">
            <v>327588996.35781008</v>
          </cell>
          <cell r="K137">
            <v>63009388.623966932</v>
          </cell>
          <cell r="L137">
            <v>126018777.24793386</v>
          </cell>
          <cell r="M137">
            <v>189028165.87190083</v>
          </cell>
          <cell r="N137">
            <v>252037554.49586773</v>
          </cell>
          <cell r="O137">
            <v>325328884.66384619</v>
          </cell>
          <cell r="P137">
            <v>347776698.11320758</v>
          </cell>
          <cell r="Q137">
            <v>309330739.00578314</v>
          </cell>
          <cell r="R137">
            <v>324921589.1250574</v>
          </cell>
          <cell r="T137">
            <v>0</v>
          </cell>
        </row>
        <row r="138">
          <cell r="G138" t="str">
            <v>1_4_98</v>
          </cell>
          <cell r="H138">
            <v>88992710.800000012</v>
          </cell>
          <cell r="I138">
            <v>107406000</v>
          </cell>
          <cell r="J138">
            <v>107406000</v>
          </cell>
          <cell r="K138">
            <v>44958892.840971075</v>
          </cell>
          <cell r="L138">
            <v>89917785.68194215</v>
          </cell>
          <cell r="M138">
            <v>134876678.52291322</v>
          </cell>
          <cell r="N138">
            <v>179835571.3638843</v>
          </cell>
          <cell r="O138">
            <v>227851653.56146157</v>
          </cell>
          <cell r="P138">
            <v>228629160.91449058</v>
          </cell>
          <cell r="Q138">
            <v>206091680.52053013</v>
          </cell>
          <cell r="R138">
            <v>224418930.91449061</v>
          </cell>
          <cell r="T138">
            <v>0</v>
          </cell>
        </row>
        <row r="139">
          <cell r="G139" t="str">
            <v>1_4_99</v>
          </cell>
          <cell r="H139">
            <v>92689823.800000012</v>
          </cell>
          <cell r="I139">
            <v>154128097.45046708</v>
          </cell>
          <cell r="J139">
            <v>154128097.45046708</v>
          </cell>
          <cell r="K139">
            <v>12635347.048097104</v>
          </cell>
          <cell r="L139">
            <v>25270694.096194208</v>
          </cell>
          <cell r="M139">
            <v>37906041.144291326</v>
          </cell>
          <cell r="N139">
            <v>50541388.192388415</v>
          </cell>
          <cell r="O139">
            <v>68234061.771669239</v>
          </cell>
          <cell r="P139">
            <v>83403276.039101914</v>
          </cell>
          <cell r="Q139">
            <v>72267340.939677104</v>
          </cell>
          <cell r="R139">
            <v>70351860.747396737</v>
          </cell>
          <cell r="T139">
            <v>0</v>
          </cell>
        </row>
        <row r="140">
          <cell r="G140" t="str">
            <v>1_4_100</v>
          </cell>
          <cell r="H140">
            <v>65809185.082719997</v>
          </cell>
          <cell r="I140">
            <v>143952558.907343</v>
          </cell>
          <cell r="J140">
            <v>143952558.907343</v>
          </cell>
          <cell r="K140">
            <v>13598640.718369834</v>
          </cell>
          <cell r="L140">
            <v>27197281.436739668</v>
          </cell>
          <cell r="M140">
            <v>41139715.929813057</v>
          </cell>
          <cell r="N140">
            <v>55082150.422886446</v>
          </cell>
          <cell r="O140">
            <v>80849075.869176924</v>
          </cell>
          <cell r="P140">
            <v>87610083.518105686</v>
          </cell>
          <cell r="Q140">
            <v>79562945.678106025</v>
          </cell>
          <cell r="R140">
            <v>82016619.821660593</v>
          </cell>
          <cell r="T140">
            <v>0</v>
          </cell>
        </row>
        <row r="141">
          <cell r="G141" t="str">
            <v>1_4_101</v>
          </cell>
          <cell r="H141">
            <v>56524672</v>
          </cell>
          <cell r="I141">
            <v>130491000</v>
          </cell>
          <cell r="J141">
            <v>130491000</v>
          </cell>
          <cell r="K141">
            <v>0</v>
          </cell>
          <cell r="L141">
            <v>0</v>
          </cell>
          <cell r="M141">
            <v>13178761.363636367</v>
          </cell>
          <cell r="N141">
            <v>26357522.727272734</v>
          </cell>
          <cell r="O141">
            <v>51000000</v>
          </cell>
          <cell r="P141">
            <v>23040000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1_4_102</v>
          </cell>
          <cell r="H142">
            <v>46827731</v>
          </cell>
          <cell r="I142">
            <v>34176103.200000003</v>
          </cell>
          <cell r="J142">
            <v>34176103.200000003</v>
          </cell>
          <cell r="K142">
            <v>5700000</v>
          </cell>
          <cell r="L142">
            <v>11400000</v>
          </cell>
          <cell r="M142">
            <v>17100000</v>
          </cell>
          <cell r="N142">
            <v>22800000</v>
          </cell>
          <cell r="O142">
            <v>49046610</v>
          </cell>
          <cell r="P142">
            <v>97039470</v>
          </cell>
          <cell r="Q142">
            <v>157143480</v>
          </cell>
          <cell r="R142">
            <v>234769710</v>
          </cell>
          <cell r="T142">
            <v>0</v>
          </cell>
        </row>
      </sheetData>
      <sheetData sheetId="14" refreshError="1">
        <row r="83">
          <cell r="G83" t="str">
            <v>1_5_1</v>
          </cell>
          <cell r="H83">
            <v>6820322.8200000003</v>
          </cell>
          <cell r="I83">
            <v>6345216</v>
          </cell>
          <cell r="J83">
            <v>7967565.2700000005</v>
          </cell>
          <cell r="K83">
            <v>1101568.1199</v>
          </cell>
          <cell r="L83">
            <v>2203136.2398000001</v>
          </cell>
          <cell r="M83">
            <v>3304704.3597000004</v>
          </cell>
          <cell r="N83">
            <v>4406272.4796000002</v>
          </cell>
          <cell r="O83">
            <v>6959562</v>
          </cell>
          <cell r="P83">
            <v>6704587.5</v>
          </cell>
          <cell r="Q83">
            <v>6147871.5</v>
          </cell>
          <cell r="R83">
            <v>5602133.25</v>
          </cell>
          <cell r="T83">
            <v>0</v>
          </cell>
        </row>
        <row r="84">
          <cell r="G84" t="str">
            <v>1_5_2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1_5_3</v>
          </cell>
          <cell r="H85">
            <v>3816982.29</v>
          </cell>
          <cell r="I85">
            <v>5003284.62</v>
          </cell>
          <cell r="J85">
            <v>5607611.6699999999</v>
          </cell>
          <cell r="K85">
            <v>1053995.07</v>
          </cell>
          <cell r="L85">
            <v>2107990.14</v>
          </cell>
          <cell r="M85">
            <v>3161985.21</v>
          </cell>
          <cell r="N85">
            <v>4215980.28</v>
          </cell>
          <cell r="O85">
            <v>4578562.2300000004</v>
          </cell>
          <cell r="P85">
            <v>4344462.54</v>
          </cell>
          <cell r="Q85">
            <v>4090909.41</v>
          </cell>
          <cell r="R85">
            <v>3710175.54</v>
          </cell>
          <cell r="T85">
            <v>0</v>
          </cell>
        </row>
        <row r="86">
          <cell r="G86" t="str">
            <v>1_5_4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1_5_5</v>
          </cell>
          <cell r="H87">
            <v>800472.54</v>
          </cell>
          <cell r="I87">
            <v>495830.67</v>
          </cell>
          <cell r="J87">
            <v>681614.49</v>
          </cell>
          <cell r="K87">
            <v>9514.56</v>
          </cell>
          <cell r="L87">
            <v>19029.12</v>
          </cell>
          <cell r="M87">
            <v>28543.68</v>
          </cell>
          <cell r="N87">
            <v>38058.239999999998</v>
          </cell>
          <cell r="O87">
            <v>476199.75</v>
          </cell>
          <cell r="P87">
            <v>472024.89</v>
          </cell>
          <cell r="Q87">
            <v>411392.01</v>
          </cell>
          <cell r="R87">
            <v>378391.44</v>
          </cell>
          <cell r="T87">
            <v>0</v>
          </cell>
        </row>
        <row r="88">
          <cell r="G88" t="str">
            <v>1_5_6</v>
          </cell>
          <cell r="H88">
            <v>2095941.3900000001</v>
          </cell>
          <cell r="I88">
            <v>751750.71</v>
          </cell>
          <cell r="J88">
            <v>1586539.11</v>
          </cell>
          <cell r="K88">
            <v>38058.489900000117</v>
          </cell>
          <cell r="L88">
            <v>76116.979800000234</v>
          </cell>
          <cell r="M88">
            <v>114175.46970000035</v>
          </cell>
          <cell r="N88">
            <v>152233.95960000047</v>
          </cell>
          <cell r="O88">
            <v>1904800.02</v>
          </cell>
          <cell r="P88">
            <v>1888100.07</v>
          </cell>
          <cell r="Q88">
            <v>1645570.08</v>
          </cell>
          <cell r="R88">
            <v>1513566.27</v>
          </cell>
          <cell r="T88">
            <v>0</v>
          </cell>
        </row>
        <row r="89">
          <cell r="G89" t="str">
            <v>1_5_7</v>
          </cell>
          <cell r="H89">
            <v>1694646.36</v>
          </cell>
          <cell r="I89">
            <v>2971419.63</v>
          </cell>
          <cell r="J89">
            <v>2887624.59</v>
          </cell>
          <cell r="K89">
            <v>332043.02250000002</v>
          </cell>
          <cell r="L89">
            <v>664086.04500000004</v>
          </cell>
          <cell r="M89">
            <v>996129.0675</v>
          </cell>
          <cell r="N89">
            <v>1328172.0900000001</v>
          </cell>
          <cell r="O89">
            <v>1530319.77</v>
          </cell>
          <cell r="P89">
            <v>1292737.8</v>
          </cell>
          <cell r="Q89">
            <v>1064576.55</v>
          </cell>
          <cell r="R89">
            <v>747094.92</v>
          </cell>
          <cell r="T89">
            <v>0</v>
          </cell>
        </row>
        <row r="90">
          <cell r="G90" t="str">
            <v>1_5_8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1_5_9</v>
          </cell>
          <cell r="H91">
            <v>3935931.62898</v>
          </cell>
          <cell r="I91">
            <v>3987984.2689799997</v>
          </cell>
          <cell r="J91">
            <v>4738977.6289799996</v>
          </cell>
          <cell r="K91">
            <v>1908849.28128</v>
          </cell>
          <cell r="L91">
            <v>730470.6835800003</v>
          </cell>
          <cell r="M91">
            <v>1138630.6858800007</v>
          </cell>
          <cell r="N91">
            <v>1546790.688180001</v>
          </cell>
          <cell r="O91">
            <v>3408885.9193799994</v>
          </cell>
          <cell r="P91">
            <v>-2052884.1106200006</v>
          </cell>
          <cell r="Q91">
            <v>-5914346.5606200006</v>
          </cell>
          <cell r="R91">
            <v>-9133338.040620001</v>
          </cell>
          <cell r="T91">
            <v>0</v>
          </cell>
        </row>
        <row r="92">
          <cell r="G92" t="str">
            <v>1_5_10</v>
          </cell>
          <cell r="H92">
            <v>3935931.62898</v>
          </cell>
          <cell r="I92">
            <v>3987984.2689799997</v>
          </cell>
          <cell r="J92">
            <v>4738977.6289799996</v>
          </cell>
          <cell r="K92">
            <v>1908849.28128</v>
          </cell>
          <cell r="L92">
            <v>730470.6835800003</v>
          </cell>
          <cell r="M92">
            <v>1138630.6858800007</v>
          </cell>
          <cell r="N92">
            <v>1546790.688180001</v>
          </cell>
          <cell r="O92">
            <v>3408885.9193799994</v>
          </cell>
          <cell r="P92">
            <v>-2052884.1106200006</v>
          </cell>
          <cell r="Q92">
            <v>-5914346.5606200006</v>
          </cell>
          <cell r="R92">
            <v>-9133338.040620001</v>
          </cell>
          <cell r="T92">
            <v>0</v>
          </cell>
        </row>
        <row r="93">
          <cell r="G93" t="str">
            <v>1_5_11</v>
          </cell>
          <cell r="H93">
            <v>3790587.75</v>
          </cell>
          <cell r="I93">
            <v>3723170.34</v>
          </cell>
          <cell r="J93">
            <v>4474163.7</v>
          </cell>
          <cell r="K93">
            <v>370101.51240000012</v>
          </cell>
          <cell r="L93">
            <v>740203.02480000025</v>
          </cell>
          <cell r="M93">
            <v>1110304.5372000004</v>
          </cell>
          <cell r="N93">
            <v>1480406.0496000005</v>
          </cell>
          <cell r="O93">
            <v>3435119.79</v>
          </cell>
          <cell r="P93">
            <v>3180837.87</v>
          </cell>
          <cell r="Q93">
            <v>2710146.63</v>
          </cell>
          <cell r="R93">
            <v>2260661.19</v>
          </cell>
          <cell r="T93">
            <v>0</v>
          </cell>
        </row>
        <row r="94">
          <cell r="G94" t="str">
            <v>1_5_12</v>
          </cell>
          <cell r="H94">
            <v>145343.87897999983</v>
          </cell>
          <cell r="I94">
            <v>264813.92897999985</v>
          </cell>
          <cell r="J94">
            <v>264813.92897999985</v>
          </cell>
          <cell r="K94">
            <v>1538747.7688799999</v>
          </cell>
          <cell r="L94">
            <v>-9732.3412199999984</v>
          </cell>
          <cell r="M94">
            <v>28326.1486800005</v>
          </cell>
          <cell r="N94">
            <v>66384.638580000523</v>
          </cell>
          <cell r="O94">
            <v>-26233.870620000387</v>
          </cell>
          <cell r="P94">
            <v>-5233721.9806200005</v>
          </cell>
          <cell r="Q94">
            <v>-8624493.1906200014</v>
          </cell>
          <cell r="R94">
            <v>-11393999.230620001</v>
          </cell>
          <cell r="T94">
            <v>0</v>
          </cell>
        </row>
        <row r="95">
          <cell r="G95" t="str">
            <v>1_5_13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1_5_14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1_5_15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1_5_16</v>
          </cell>
          <cell r="H98">
            <v>515744.64</v>
          </cell>
          <cell r="I98">
            <v>3173935.02</v>
          </cell>
          <cell r="J98">
            <v>2653953.81</v>
          </cell>
          <cell r="K98">
            <v>931002.45000000007</v>
          </cell>
          <cell r="L98">
            <v>1862004.9000000001</v>
          </cell>
          <cell r="M98">
            <v>2793007.35</v>
          </cell>
          <cell r="N98">
            <v>3724009.8000000003</v>
          </cell>
          <cell r="O98">
            <v>1160959.92</v>
          </cell>
          <cell r="P98">
            <v>1182271.8</v>
          </cell>
          <cell r="Q98">
            <v>32252.400000000001</v>
          </cell>
          <cell r="R98">
            <v>2023.68</v>
          </cell>
          <cell r="T98">
            <v>0</v>
          </cell>
        </row>
        <row r="99">
          <cell r="G99" t="str">
            <v>1_5_17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1_5_18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1_5_19</v>
          </cell>
          <cell r="H101">
            <v>515744.64</v>
          </cell>
          <cell r="I101">
            <v>3173935.02</v>
          </cell>
          <cell r="J101">
            <v>2653953.81</v>
          </cell>
          <cell r="K101">
            <v>931002.45000000007</v>
          </cell>
          <cell r="L101">
            <v>1862004.9000000001</v>
          </cell>
          <cell r="M101">
            <v>2793007.35</v>
          </cell>
          <cell r="N101">
            <v>3724009.8000000003</v>
          </cell>
          <cell r="O101">
            <v>1160959.92</v>
          </cell>
          <cell r="P101">
            <v>1182271.8</v>
          </cell>
          <cell r="Q101">
            <v>32252.400000000001</v>
          </cell>
          <cell r="R101">
            <v>2023.68</v>
          </cell>
          <cell r="T101">
            <v>0</v>
          </cell>
        </row>
        <row r="102">
          <cell r="G102" t="str">
            <v>1_5_20</v>
          </cell>
          <cell r="H102">
            <v>515744.64</v>
          </cell>
          <cell r="I102">
            <v>3173935.02</v>
          </cell>
          <cell r="J102">
            <v>2653953.81</v>
          </cell>
          <cell r="K102">
            <v>931002.45000000007</v>
          </cell>
          <cell r="L102">
            <v>1862004.9000000001</v>
          </cell>
          <cell r="M102">
            <v>2793007.35</v>
          </cell>
          <cell r="N102">
            <v>3724009.8000000003</v>
          </cell>
          <cell r="O102">
            <v>1160959.92</v>
          </cell>
          <cell r="P102">
            <v>1182271.8</v>
          </cell>
          <cell r="Q102">
            <v>32252.400000000001</v>
          </cell>
          <cell r="R102">
            <v>2023.68</v>
          </cell>
          <cell r="T102">
            <v>0</v>
          </cell>
        </row>
        <row r="103">
          <cell r="G103" t="str">
            <v>1_5_21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1_5_22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1_5_23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1_5_24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1_5_25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1_5_26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1_5_27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1_5_28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1_5_29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1_5_30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1_5_31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1_5_32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1_5_33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1_5_34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1_5_35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1_5_36</v>
          </cell>
          <cell r="H118">
            <v>1209193.68</v>
          </cell>
          <cell r="I118">
            <v>909000.54</v>
          </cell>
          <cell r="J118">
            <v>1203533.19</v>
          </cell>
          <cell r="K118">
            <v>185055.54</v>
          </cell>
          <cell r="L118">
            <v>370111.08</v>
          </cell>
          <cell r="M118">
            <v>555166.62</v>
          </cell>
          <cell r="N118">
            <v>740222.16</v>
          </cell>
          <cell r="O118">
            <v>1173934.32</v>
          </cell>
          <cell r="P118">
            <v>1160528.46</v>
          </cell>
          <cell r="Q118">
            <v>1064571.96</v>
          </cell>
          <cell r="R118">
            <v>992571.69000000006</v>
          </cell>
          <cell r="T118">
            <v>0</v>
          </cell>
        </row>
        <row r="119">
          <cell r="G119" t="str">
            <v>1_5_37</v>
          </cell>
          <cell r="H119">
            <v>515744.64</v>
          </cell>
          <cell r="I119">
            <v>3173935.02</v>
          </cell>
          <cell r="J119">
            <v>2653953.81</v>
          </cell>
          <cell r="K119">
            <v>931002.45000000007</v>
          </cell>
          <cell r="L119">
            <v>1862004.9000000001</v>
          </cell>
          <cell r="M119">
            <v>2793007.35</v>
          </cell>
          <cell r="N119">
            <v>3724009.8000000003</v>
          </cell>
          <cell r="O119">
            <v>1160959.92</v>
          </cell>
          <cell r="P119">
            <v>1182271.8</v>
          </cell>
          <cell r="Q119">
            <v>32252.400000000001</v>
          </cell>
          <cell r="R119">
            <v>2023.68</v>
          </cell>
          <cell r="T119">
            <v>0</v>
          </cell>
        </row>
        <row r="120">
          <cell r="G120" t="str">
            <v>1_5_38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1_5_39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1_5_40</v>
          </cell>
          <cell r="H122">
            <v>144.90865384615384</v>
          </cell>
          <cell r="I122">
            <v>176.86413043478262</v>
          </cell>
          <cell r="J122">
            <v>188.65919384057972</v>
          </cell>
          <cell r="K122">
            <v>151</v>
          </cell>
          <cell r="L122">
            <v>151</v>
          </cell>
          <cell r="M122">
            <v>151</v>
          </cell>
          <cell r="N122">
            <v>151</v>
          </cell>
          <cell r="O122">
            <v>186.6134199134199</v>
          </cell>
          <cell r="P122">
            <v>203.99978632478633</v>
          </cell>
          <cell r="Q122">
            <v>220.76033755274261</v>
          </cell>
          <cell r="R122">
            <v>238.26208333333332</v>
          </cell>
          <cell r="T122">
            <v>0</v>
          </cell>
        </row>
        <row r="123">
          <cell r="G123" t="str">
            <v>1_5_41</v>
          </cell>
          <cell r="H123">
            <v>278.99451754385967</v>
          </cell>
          <cell r="I123">
            <v>297.32708333333335</v>
          </cell>
          <cell r="J123">
            <v>338.04166666666669</v>
          </cell>
          <cell r="K123">
            <v>227</v>
          </cell>
          <cell r="L123">
            <v>227</v>
          </cell>
          <cell r="M123">
            <v>227</v>
          </cell>
          <cell r="N123">
            <v>227</v>
          </cell>
          <cell r="O123">
            <v>296.41762452107281</v>
          </cell>
          <cell r="P123">
            <v>303.3</v>
          </cell>
          <cell r="Q123">
            <v>322.01481481481483</v>
          </cell>
          <cell r="R123">
            <v>324.42807017543856</v>
          </cell>
          <cell r="T123">
            <v>0</v>
          </cell>
        </row>
        <row r="124">
          <cell r="G124" t="str">
            <v>1_5_42</v>
          </cell>
          <cell r="H124">
            <v>185.64000000000001</v>
          </cell>
          <cell r="I124">
            <v>187.68</v>
          </cell>
          <cell r="J124">
            <v>187.68</v>
          </cell>
          <cell r="K124">
            <v>196.86</v>
          </cell>
          <cell r="L124">
            <v>196.86</v>
          </cell>
          <cell r="M124">
            <v>196.86</v>
          </cell>
          <cell r="N124">
            <v>196.86</v>
          </cell>
          <cell r="O124">
            <v>196.35</v>
          </cell>
          <cell r="P124">
            <v>198.9</v>
          </cell>
          <cell r="Q124">
            <v>201.45000000000002</v>
          </cell>
          <cell r="R124">
            <v>204</v>
          </cell>
          <cell r="T124">
            <v>0</v>
          </cell>
        </row>
        <row r="125">
          <cell r="G125" t="str">
            <v>1_5_43</v>
          </cell>
          <cell r="H125">
            <v>38.76</v>
          </cell>
          <cell r="I125">
            <v>40.799999999999997</v>
          </cell>
          <cell r="J125">
            <v>40.799999999999997</v>
          </cell>
          <cell r="K125">
            <v>53.04</v>
          </cell>
          <cell r="L125">
            <v>53.04</v>
          </cell>
          <cell r="M125">
            <v>53.04</v>
          </cell>
          <cell r="N125">
            <v>53.04</v>
          </cell>
          <cell r="O125">
            <v>44.37</v>
          </cell>
          <cell r="P125">
            <v>45.9</v>
          </cell>
          <cell r="Q125">
            <v>45.9</v>
          </cell>
          <cell r="R125">
            <v>48.45</v>
          </cell>
          <cell r="T125">
            <v>0</v>
          </cell>
        </row>
        <row r="126">
          <cell r="G126" t="str">
            <v>1_5_44</v>
          </cell>
          <cell r="H126">
            <v>322810.11</v>
          </cell>
          <cell r="I126">
            <v>398326.32</v>
          </cell>
          <cell r="J126">
            <v>424890.69</v>
          </cell>
          <cell r="K126">
            <v>108784.91250000001</v>
          </cell>
          <cell r="L126">
            <v>217569.82500000001</v>
          </cell>
          <cell r="M126">
            <v>326354.73749999999</v>
          </cell>
          <cell r="N126">
            <v>435139.65</v>
          </cell>
          <cell r="O126">
            <v>439698.54</v>
          </cell>
          <cell r="P126">
            <v>486906.69</v>
          </cell>
          <cell r="Q126">
            <v>533666.04</v>
          </cell>
          <cell r="R126">
            <v>583265.57999999996</v>
          </cell>
          <cell r="T126">
            <v>0</v>
          </cell>
        </row>
        <row r="127">
          <cell r="G127" t="str">
            <v>1_5_45</v>
          </cell>
          <cell r="H127">
            <v>129765.93000000001</v>
          </cell>
          <cell r="I127">
            <v>145571.34</v>
          </cell>
          <cell r="J127">
            <v>165505.20000000001</v>
          </cell>
          <cell r="K127">
            <v>36079.3125</v>
          </cell>
          <cell r="L127">
            <v>72158.625</v>
          </cell>
          <cell r="M127">
            <v>108237.9375</v>
          </cell>
          <cell r="N127">
            <v>144317.25</v>
          </cell>
          <cell r="O127">
            <v>157824.6</v>
          </cell>
          <cell r="P127">
            <v>167057.64000000001</v>
          </cell>
          <cell r="Q127">
            <v>177365.76000000001</v>
          </cell>
          <cell r="R127">
            <v>188622.48</v>
          </cell>
          <cell r="T127">
            <v>0</v>
          </cell>
        </row>
        <row r="128">
          <cell r="G128" t="str">
            <v>1_5_46</v>
          </cell>
          <cell r="H128">
            <v>3420186.9889799999</v>
          </cell>
          <cell r="I128">
            <v>814049.2489799998</v>
          </cell>
          <cell r="J128">
            <v>2085023.81898</v>
          </cell>
          <cell r="K128">
            <v>977846.83128000004</v>
          </cell>
          <cell r="L128">
            <v>-1131534.2164199997</v>
          </cell>
          <cell r="M128">
            <v>-1654376.6641199994</v>
          </cell>
          <cell r="N128">
            <v>-2177219.1118199993</v>
          </cell>
          <cell r="O128">
            <v>2247925.9993799995</v>
          </cell>
          <cell r="P128">
            <v>-3235155.9106200007</v>
          </cell>
          <cell r="Q128">
            <v>-5946598.960620001</v>
          </cell>
          <cell r="R128">
            <v>-9135361.7206200007</v>
          </cell>
          <cell r="T128">
            <v>0</v>
          </cell>
        </row>
        <row r="130">
          <cell r="G130" t="str">
            <v>1_5_47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1_5_48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1_5_49</v>
          </cell>
          <cell r="H132">
            <v>515744.64</v>
          </cell>
          <cell r="I132">
            <v>3173935.02</v>
          </cell>
          <cell r="J132">
            <v>2653953.81</v>
          </cell>
          <cell r="K132">
            <v>931002.45000000007</v>
          </cell>
          <cell r="L132">
            <v>1862004.9000000001</v>
          </cell>
          <cell r="M132">
            <v>2793007.35</v>
          </cell>
          <cell r="N132">
            <v>3724009.8000000003</v>
          </cell>
          <cell r="O132">
            <v>1160959.92</v>
          </cell>
          <cell r="P132">
            <v>1182271.8</v>
          </cell>
          <cell r="Q132">
            <v>32252.400000000001</v>
          </cell>
          <cell r="R132">
            <v>2023.68</v>
          </cell>
          <cell r="T132">
            <v>0</v>
          </cell>
        </row>
        <row r="133">
          <cell r="G133" t="str">
            <v>1_5_50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1_5_97</v>
          </cell>
          <cell r="H137">
            <v>6820322.8200000003</v>
          </cell>
          <cell r="I137">
            <v>6345216</v>
          </cell>
          <cell r="J137">
            <v>7967565.2700000005</v>
          </cell>
          <cell r="K137">
            <v>1101568.1199</v>
          </cell>
          <cell r="L137">
            <v>2203136.2398000001</v>
          </cell>
          <cell r="M137">
            <v>3304704.3597000004</v>
          </cell>
          <cell r="N137">
            <v>4406272.4796000002</v>
          </cell>
          <cell r="O137">
            <v>6959562</v>
          </cell>
          <cell r="P137">
            <v>6704587.5</v>
          </cell>
          <cell r="Q137">
            <v>6147871.5</v>
          </cell>
          <cell r="R137">
            <v>5602133.25</v>
          </cell>
          <cell r="T137">
            <v>0</v>
          </cell>
        </row>
        <row r="138">
          <cell r="G138" t="str">
            <v>1_5_98</v>
          </cell>
          <cell r="H138">
            <v>3816982.29</v>
          </cell>
          <cell r="I138">
            <v>5003284.62</v>
          </cell>
          <cell r="J138">
            <v>5607611.6699999999</v>
          </cell>
          <cell r="K138">
            <v>1053995.07</v>
          </cell>
          <cell r="L138">
            <v>2107990.14</v>
          </cell>
          <cell r="M138">
            <v>3161985.21</v>
          </cell>
          <cell r="N138">
            <v>4215980.28</v>
          </cell>
          <cell r="O138">
            <v>4578562.2300000004</v>
          </cell>
          <cell r="P138">
            <v>4344462.54</v>
          </cell>
          <cell r="Q138">
            <v>4090909.41</v>
          </cell>
          <cell r="R138">
            <v>3710175.54</v>
          </cell>
          <cell r="T138">
            <v>0</v>
          </cell>
        </row>
        <row r="139">
          <cell r="G139" t="str">
            <v>1_5_99</v>
          </cell>
          <cell r="H139">
            <v>2095941.3900000001</v>
          </cell>
          <cell r="I139">
            <v>751750.71</v>
          </cell>
          <cell r="J139">
            <v>1586539.11</v>
          </cell>
          <cell r="K139">
            <v>38058.489900000117</v>
          </cell>
          <cell r="L139">
            <v>76116.979800000234</v>
          </cell>
          <cell r="M139">
            <v>114175.46970000035</v>
          </cell>
          <cell r="N139">
            <v>152233.95960000047</v>
          </cell>
          <cell r="O139">
            <v>1904800.02</v>
          </cell>
          <cell r="P139">
            <v>1888100.07</v>
          </cell>
          <cell r="Q139">
            <v>1645570.08</v>
          </cell>
          <cell r="R139">
            <v>1513566.27</v>
          </cell>
          <cell r="T139">
            <v>0</v>
          </cell>
        </row>
        <row r="140">
          <cell r="G140" t="str">
            <v>1_5_100</v>
          </cell>
          <cell r="H140">
            <v>1209193.68</v>
          </cell>
          <cell r="I140">
            <v>909000.54</v>
          </cell>
          <cell r="J140">
            <v>1203533.19</v>
          </cell>
          <cell r="K140">
            <v>185055.54</v>
          </cell>
          <cell r="L140">
            <v>370111.08</v>
          </cell>
          <cell r="M140">
            <v>555166.62</v>
          </cell>
          <cell r="N140">
            <v>740222.16</v>
          </cell>
          <cell r="O140">
            <v>1173934.32</v>
          </cell>
          <cell r="P140">
            <v>1160528.46</v>
          </cell>
          <cell r="Q140">
            <v>1064571.96</v>
          </cell>
          <cell r="R140">
            <v>992571.69000000006</v>
          </cell>
          <cell r="T140">
            <v>0</v>
          </cell>
        </row>
        <row r="141">
          <cell r="G141" t="str">
            <v>1_5_101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1_5_102</v>
          </cell>
          <cell r="H142">
            <v>515744.64</v>
          </cell>
          <cell r="I142">
            <v>3173935.02</v>
          </cell>
          <cell r="J142">
            <v>2653953.81</v>
          </cell>
          <cell r="K142">
            <v>931002.45000000007</v>
          </cell>
          <cell r="L142">
            <v>1862004.9000000001</v>
          </cell>
          <cell r="M142">
            <v>2793007.35</v>
          </cell>
          <cell r="N142">
            <v>3724009.8000000003</v>
          </cell>
          <cell r="O142">
            <v>1160959.92</v>
          </cell>
          <cell r="P142">
            <v>1182271.8</v>
          </cell>
          <cell r="Q142">
            <v>32252.400000000001</v>
          </cell>
          <cell r="R142">
            <v>2023.68</v>
          </cell>
          <cell r="T142">
            <v>0</v>
          </cell>
        </row>
      </sheetData>
      <sheetData sheetId="15" refreshError="1">
        <row r="83">
          <cell r="G83" t="str">
            <v>1_6_1</v>
          </cell>
          <cell r="H83">
            <v>28434718</v>
          </cell>
          <cell r="I83">
            <v>26053672.799955077</v>
          </cell>
          <cell r="J83">
            <v>26669876.588251773</v>
          </cell>
          <cell r="K83">
            <v>5039054.9397499999</v>
          </cell>
          <cell r="L83">
            <v>9956153.3427499998</v>
          </cell>
          <cell r="M83">
            <v>14576686.908125</v>
          </cell>
          <cell r="N83">
            <v>18809142.048500001</v>
          </cell>
          <cell r="O83">
            <v>19279719.302380979</v>
          </cell>
          <cell r="P83">
            <v>25278273.054045178</v>
          </cell>
          <cell r="Q83">
            <v>26830362.899775881</v>
          </cell>
          <cell r="R83">
            <v>28275169.758240514</v>
          </cell>
          <cell r="T83">
            <v>0</v>
          </cell>
        </row>
        <row r="84">
          <cell r="G84" t="str">
            <v>1_6_2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1_6_3</v>
          </cell>
          <cell r="H85">
            <v>9692911.2619237509</v>
          </cell>
          <cell r="I85">
            <v>19340175.681438386</v>
          </cell>
          <cell r="J85">
            <v>18610332.263666153</v>
          </cell>
          <cell r="K85">
            <v>4487069.1389779318</v>
          </cell>
          <cell r="L85">
            <v>9341675.9339554664</v>
          </cell>
          <cell r="M85">
            <v>13951387.266267579</v>
          </cell>
          <cell r="N85">
            <v>18583737.443989471</v>
          </cell>
          <cell r="O85">
            <v>21048835.043738086</v>
          </cell>
          <cell r="P85">
            <v>24103551.318989974</v>
          </cell>
          <cell r="Q85">
            <v>26114588.624691255</v>
          </cell>
          <cell r="R85">
            <v>28740675.384698108</v>
          </cell>
          <cell r="T85">
            <v>0</v>
          </cell>
        </row>
        <row r="86">
          <cell r="G86" t="str">
            <v>1_6_4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1_6_5</v>
          </cell>
          <cell r="H87">
            <v>5157392.5</v>
          </cell>
          <cell r="I87">
            <v>2320781.0497004231</v>
          </cell>
          <cell r="J87">
            <v>2417742.2400465589</v>
          </cell>
          <cell r="K87">
            <v>45357.315362884197</v>
          </cell>
          <cell r="L87">
            <v>45357.315362884197</v>
          </cell>
          <cell r="M87">
            <v>45357.315362884197</v>
          </cell>
          <cell r="N87">
            <v>45357.315362884197</v>
          </cell>
          <cell r="O87">
            <v>0</v>
          </cell>
          <cell r="P87">
            <v>235047.7415975995</v>
          </cell>
          <cell r="Q87">
            <v>143258.25497649601</v>
          </cell>
          <cell r="R87">
            <v>0</v>
          </cell>
          <cell r="T87">
            <v>0</v>
          </cell>
        </row>
        <row r="88">
          <cell r="G88" t="str">
            <v>1_6_6</v>
          </cell>
          <cell r="H88">
            <v>9982024.2380762473</v>
          </cell>
          <cell r="I88">
            <v>2225201.2844481389</v>
          </cell>
          <cell r="J88">
            <v>3783466.0845390614</v>
          </cell>
          <cell r="K88">
            <v>506628.48540918378</v>
          </cell>
          <cell r="L88">
            <v>569120.09343164857</v>
          </cell>
          <cell r="M88">
            <v>579942.32649453892</v>
          </cell>
          <cell r="N88">
            <v>180047.28914764477</v>
          </cell>
          <cell r="O88">
            <v>-1769115.7413571065</v>
          </cell>
          <cell r="P88">
            <v>939673.99345760501</v>
          </cell>
          <cell r="Q88">
            <v>572516.02010812762</v>
          </cell>
          <cell r="R88">
            <v>-465505.62645759329</v>
          </cell>
          <cell r="T88">
            <v>0</v>
          </cell>
        </row>
        <row r="89">
          <cell r="G89" t="str">
            <v>1_6_7</v>
          </cell>
          <cell r="H89">
            <v>2775315.5</v>
          </cell>
          <cell r="I89">
            <v>5162684.5740861883</v>
          </cell>
          <cell r="J89">
            <v>4322189.8817897206</v>
          </cell>
          <cell r="K89">
            <v>1539041.2980669446</v>
          </cell>
          <cell r="L89">
            <v>3407516.3500405159</v>
          </cell>
          <cell r="M89">
            <v>5103226.7498886427</v>
          </cell>
          <cell r="N89">
            <v>6885661.125</v>
          </cell>
          <cell r="O89">
            <v>8247973.3500000006</v>
          </cell>
          <cell r="P89">
            <v>9882748.0199999996</v>
          </cell>
          <cell r="Q89">
            <v>11844477.623999998</v>
          </cell>
          <cell r="R89">
            <v>14198553.148800001</v>
          </cell>
          <cell r="T89">
            <v>0</v>
          </cell>
        </row>
        <row r="90">
          <cell r="G90" t="str">
            <v>1_6_8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1_6_9</v>
          </cell>
          <cell r="H91">
            <v>13149306.738076247</v>
          </cell>
          <cell r="I91">
            <v>17862283.470630392</v>
          </cell>
          <cell r="J91">
            <v>19136533.578424849</v>
          </cell>
          <cell r="K91">
            <v>3269220.1715575131</v>
          </cell>
          <cell r="L91">
            <v>4960424.8832168747</v>
          </cell>
          <cell r="M91">
            <v>6652240.9689532053</v>
          </cell>
          <cell r="N91">
            <v>7902922.5458729882</v>
          </cell>
          <cell r="O91">
            <v>24827949.820611771</v>
          </cell>
          <cell r="P91">
            <v>12547732.209731933</v>
          </cell>
          <cell r="Q91">
            <v>12813829.170424197</v>
          </cell>
          <cell r="R91">
            <v>14028481.675360892</v>
          </cell>
          <cell r="T91">
            <v>0</v>
          </cell>
        </row>
        <row r="92">
          <cell r="G92" t="str">
            <v>1_6_10</v>
          </cell>
          <cell r="H92">
            <v>13149306.738076247</v>
          </cell>
          <cell r="I92">
            <v>7862283.4706303906</v>
          </cell>
          <cell r="J92">
            <v>8580053.5784248468</v>
          </cell>
          <cell r="K92">
            <v>2769220.1715575131</v>
          </cell>
          <cell r="L92">
            <v>4460424.8832168747</v>
          </cell>
          <cell r="M92">
            <v>6152240.9689532053</v>
          </cell>
          <cell r="N92">
            <v>7902922.5458729882</v>
          </cell>
          <cell r="O92">
            <v>6827949.8206117703</v>
          </cell>
          <cell r="P92">
            <v>11047732.209731933</v>
          </cell>
          <cell r="Q92">
            <v>12813829.170424197</v>
          </cell>
          <cell r="R92">
            <v>14028481.675360892</v>
          </cell>
          <cell r="T92">
            <v>0</v>
          </cell>
        </row>
        <row r="93">
          <cell r="G93" t="str">
            <v>1_6_11</v>
          </cell>
          <cell r="H93">
            <v>12757339.738076247</v>
          </cell>
          <cell r="I93">
            <v>7387885.8585343268</v>
          </cell>
          <cell r="J93">
            <v>8105655.966328782</v>
          </cell>
          <cell r="K93">
            <v>2045669.7834761282</v>
          </cell>
          <cell r="L93">
            <v>3976636.4434721647</v>
          </cell>
          <cell r="M93">
            <v>5683169.0763831818</v>
          </cell>
          <cell r="N93">
            <v>7065708.4141476452</v>
          </cell>
          <cell r="O93">
            <v>6478857.6086428938</v>
          </cell>
          <cell r="P93">
            <v>10822422.013457604</v>
          </cell>
          <cell r="Q93">
            <v>12416993.644108126</v>
          </cell>
          <cell r="R93">
            <v>13733047.522342408</v>
          </cell>
          <cell r="T93">
            <v>0</v>
          </cell>
        </row>
        <row r="94">
          <cell r="G94" t="str">
            <v>1_6_12</v>
          </cell>
          <cell r="H94">
            <v>391967</v>
          </cell>
          <cell r="I94">
            <v>474397.61209606426</v>
          </cell>
          <cell r="J94">
            <v>474397.61209606426</v>
          </cell>
          <cell r="K94">
            <v>723550.38808138482</v>
          </cell>
          <cell r="L94">
            <v>483788.43974471046</v>
          </cell>
          <cell r="M94">
            <v>469071.89257002342</v>
          </cell>
          <cell r="N94">
            <v>837214.13172534294</v>
          </cell>
          <cell r="O94">
            <v>349092.21196887642</v>
          </cell>
          <cell r="P94">
            <v>225310.19627432898</v>
          </cell>
          <cell r="Q94">
            <v>396835.52631607093</v>
          </cell>
          <cell r="R94">
            <v>295434.15301848389</v>
          </cell>
          <cell r="T94">
            <v>0</v>
          </cell>
        </row>
        <row r="95">
          <cell r="G95" t="str">
            <v>1_6_13</v>
          </cell>
          <cell r="H95">
            <v>0</v>
          </cell>
          <cell r="I95">
            <v>10000000</v>
          </cell>
          <cell r="J95">
            <v>10556480</v>
          </cell>
          <cell r="K95">
            <v>500000</v>
          </cell>
          <cell r="L95">
            <v>500000</v>
          </cell>
          <cell r="M95">
            <v>500000</v>
          </cell>
          <cell r="N95">
            <v>0</v>
          </cell>
          <cell r="O95">
            <v>18000000</v>
          </cell>
          <cell r="P95">
            <v>1500000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1_6_14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1_6_15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1_6_16</v>
          </cell>
          <cell r="H98">
            <v>12860538.305980181</v>
          </cell>
          <cell r="I98">
            <v>17640209.958649755</v>
          </cell>
          <cell r="J98">
            <v>18819737.028833218</v>
          </cell>
          <cell r="K98">
            <v>3192185.5703025567</v>
          </cell>
          <cell r="L98">
            <v>4898106.8291366054</v>
          </cell>
          <cell r="M98">
            <v>6221780.6757176165</v>
          </cell>
          <cell r="N98">
            <v>7571776.6970395576</v>
          </cell>
          <cell r="O98">
            <v>24729287.486006659</v>
          </cell>
          <cell r="P98">
            <v>12260098.702895025</v>
          </cell>
          <cell r="Q98">
            <v>12665560.636960957</v>
          </cell>
          <cell r="R98">
            <v>13919935.636960957</v>
          </cell>
          <cell r="T98">
            <v>0</v>
          </cell>
        </row>
        <row r="99">
          <cell r="G99" t="str">
            <v>1_6_17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1_6_18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1_6_19</v>
          </cell>
          <cell r="H101">
            <v>9873637.1559801809</v>
          </cell>
          <cell r="I101">
            <v>17140209.958649755</v>
          </cell>
          <cell r="J101">
            <v>15230361.028833216</v>
          </cell>
          <cell r="K101">
            <v>3192185.5703025567</v>
          </cell>
          <cell r="L101">
            <v>4842228.0791366054</v>
          </cell>
          <cell r="M101">
            <v>6165901.9257176165</v>
          </cell>
          <cell r="N101">
            <v>7460018.9470395576</v>
          </cell>
          <cell r="O101">
            <v>24617529.486006659</v>
          </cell>
          <cell r="P101">
            <v>12204219.702895025</v>
          </cell>
          <cell r="Q101">
            <v>6565560.6369609581</v>
          </cell>
          <cell r="R101">
            <v>6619935.6369609581</v>
          </cell>
          <cell r="T101">
            <v>0</v>
          </cell>
        </row>
        <row r="102">
          <cell r="G102" t="str">
            <v>1_6_20</v>
          </cell>
          <cell r="H102">
            <v>9873637.1559801809</v>
          </cell>
          <cell r="I102">
            <v>17140209.958649755</v>
          </cell>
          <cell r="J102">
            <v>15230361.028833216</v>
          </cell>
          <cell r="K102">
            <v>3192185.5703025567</v>
          </cell>
          <cell r="L102">
            <v>4842228.0791366054</v>
          </cell>
          <cell r="M102">
            <v>6165901.9257176165</v>
          </cell>
          <cell r="N102">
            <v>7460018.9470395576</v>
          </cell>
          <cell r="O102">
            <v>24617529.486006659</v>
          </cell>
          <cell r="P102">
            <v>12204219.702895025</v>
          </cell>
          <cell r="Q102">
            <v>6565560.6369609581</v>
          </cell>
          <cell r="R102">
            <v>6619935.6369609581</v>
          </cell>
          <cell r="T102">
            <v>0</v>
          </cell>
        </row>
        <row r="103">
          <cell r="G103" t="str">
            <v>1_6_21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1_6_22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1_6_23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1_6_24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1_6_25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1_6_26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1_6_27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1_6_28</v>
          </cell>
          <cell r="H110">
            <v>2986901.15</v>
          </cell>
          <cell r="I110">
            <v>500000</v>
          </cell>
          <cell r="J110">
            <v>3589376</v>
          </cell>
          <cell r="K110">
            <v>0</v>
          </cell>
          <cell r="L110">
            <v>55878.75</v>
          </cell>
          <cell r="M110">
            <v>55878.75</v>
          </cell>
          <cell r="N110">
            <v>111757.75</v>
          </cell>
          <cell r="O110">
            <v>111758</v>
          </cell>
          <cell r="P110">
            <v>55879</v>
          </cell>
          <cell r="Q110">
            <v>6100000</v>
          </cell>
          <cell r="R110">
            <v>7300000</v>
          </cell>
          <cell r="T110">
            <v>0</v>
          </cell>
        </row>
        <row r="111">
          <cell r="G111" t="str">
            <v>1_6_29</v>
          </cell>
          <cell r="H111">
            <v>2986901.15</v>
          </cell>
          <cell r="I111">
            <v>500000</v>
          </cell>
          <cell r="J111">
            <v>3589376</v>
          </cell>
          <cell r="K111">
            <v>0</v>
          </cell>
          <cell r="L111">
            <v>55878.75</v>
          </cell>
          <cell r="M111">
            <v>55878.75</v>
          </cell>
          <cell r="N111">
            <v>111757.75</v>
          </cell>
          <cell r="O111">
            <v>111758</v>
          </cell>
          <cell r="P111">
            <v>55879</v>
          </cell>
          <cell r="Q111">
            <v>6100000</v>
          </cell>
          <cell r="R111">
            <v>7300000</v>
          </cell>
          <cell r="T111">
            <v>0</v>
          </cell>
        </row>
        <row r="112">
          <cell r="G112" t="str">
            <v>1_6_30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1_6_31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1_6_32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1_6_33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1_6_34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1_6_35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1_6_36</v>
          </cell>
          <cell r="H118">
            <v>8922673.1699999999</v>
          </cell>
          <cell r="I118">
            <v>7992644.166343336</v>
          </cell>
          <cell r="J118">
            <v>10321603.841510242</v>
          </cell>
          <cell r="K118">
            <v>1175198.5265590828</v>
          </cell>
          <cell r="L118">
            <v>3912867.0168925617</v>
          </cell>
          <cell r="M118">
            <v>4737833.2458573133</v>
          </cell>
          <cell r="N118">
            <v>5545726.3316060537</v>
          </cell>
          <cell r="O118">
            <v>2872538.3788231034</v>
          </cell>
          <cell r="P118">
            <v>3271412.8688687617</v>
          </cell>
          <cell r="Q118">
            <v>3074410.4487465131</v>
          </cell>
          <cell r="R118">
            <v>3103111.0568271247</v>
          </cell>
          <cell r="T118">
            <v>0</v>
          </cell>
        </row>
        <row r="119">
          <cell r="G119" t="str">
            <v>1_6_37</v>
          </cell>
          <cell r="H119">
            <v>12860538.305980181</v>
          </cell>
          <cell r="I119">
            <v>17640209.958649755</v>
          </cell>
          <cell r="J119">
            <v>18819737.028833218</v>
          </cell>
          <cell r="K119">
            <v>3192185.5703025567</v>
          </cell>
          <cell r="L119">
            <v>4898106.8291366054</v>
          </cell>
          <cell r="M119">
            <v>6221780.6757176165</v>
          </cell>
          <cell r="N119">
            <v>7571776.6970395576</v>
          </cell>
          <cell r="O119">
            <v>24729287.486006659</v>
          </cell>
          <cell r="P119">
            <v>12260098.702895025</v>
          </cell>
          <cell r="Q119">
            <v>12665560.636960957</v>
          </cell>
          <cell r="R119">
            <v>13919935.636960957</v>
          </cell>
          <cell r="T119">
            <v>0</v>
          </cell>
        </row>
        <row r="120">
          <cell r="G120" t="str">
            <v>1_6_38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1_6_39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1_6_40</v>
          </cell>
          <cell r="H122">
            <v>205.13512996941895</v>
          </cell>
          <cell r="I122">
            <v>207.28615880030858</v>
          </cell>
          <cell r="J122">
            <v>218.38119961819223</v>
          </cell>
          <cell r="K122">
            <v>203.16378726195833</v>
          </cell>
          <cell r="L122">
            <v>213.28150401746527</v>
          </cell>
          <cell r="M122">
            <v>215.59932500242195</v>
          </cell>
          <cell r="N122">
            <v>216.5355381014069</v>
          </cell>
          <cell r="O122">
            <v>257.24301816337822</v>
          </cell>
          <cell r="P122">
            <v>257.24301816337822</v>
          </cell>
          <cell r="Q122">
            <v>229.17934626436781</v>
          </cell>
          <cell r="R122">
            <v>232.01622569699191</v>
          </cell>
          <cell r="T122">
            <v>0</v>
          </cell>
        </row>
        <row r="123">
          <cell r="G123" t="str">
            <v>1_6_41</v>
          </cell>
          <cell r="H123">
            <v>291.52467105263156</v>
          </cell>
          <cell r="I123">
            <v>268.35839982236843</v>
          </cell>
          <cell r="J123">
            <v>259.26699091620497</v>
          </cell>
          <cell r="K123">
            <v>257.6459642233857</v>
          </cell>
          <cell r="L123">
            <v>295.86127224008578</v>
          </cell>
          <cell r="M123">
            <v>308.67542730085074</v>
          </cell>
          <cell r="N123">
            <v>315.11652480338779</v>
          </cell>
          <cell r="O123">
            <v>396.20221982758613</v>
          </cell>
          <cell r="P123">
            <v>396.20221982758613</v>
          </cell>
          <cell r="Q123">
            <v>378.03281830238728</v>
          </cell>
          <cell r="R123">
            <v>390.34051061007955</v>
          </cell>
          <cell r="T123">
            <v>0</v>
          </cell>
        </row>
        <row r="124">
          <cell r="G124" t="str">
            <v>1_6_42</v>
          </cell>
          <cell r="H124">
            <v>218</v>
          </cell>
          <cell r="I124">
            <v>225</v>
          </cell>
          <cell r="J124">
            <v>222.5</v>
          </cell>
          <cell r="K124">
            <v>225</v>
          </cell>
          <cell r="L124">
            <v>206</v>
          </cell>
          <cell r="M124">
            <v>199.66666666666666</v>
          </cell>
          <cell r="N124">
            <v>196.5</v>
          </cell>
          <cell r="O124">
            <v>187</v>
          </cell>
          <cell r="P124">
            <v>187</v>
          </cell>
          <cell r="Q124">
            <v>282</v>
          </cell>
          <cell r="R124">
            <v>282</v>
          </cell>
          <cell r="T124">
            <v>0</v>
          </cell>
        </row>
        <row r="125">
          <cell r="G125" t="str">
            <v>1_6_43</v>
          </cell>
          <cell r="H125">
            <v>76</v>
          </cell>
          <cell r="I125">
            <v>95</v>
          </cell>
          <cell r="J125">
            <v>107</v>
          </cell>
          <cell r="K125">
            <v>95.5</v>
          </cell>
          <cell r="L125">
            <v>77.75</v>
          </cell>
          <cell r="M125">
            <v>71.833333333333329</v>
          </cell>
          <cell r="N125">
            <v>68.875</v>
          </cell>
          <cell r="O125">
            <v>60</v>
          </cell>
          <cell r="P125">
            <v>60</v>
          </cell>
          <cell r="Q125">
            <v>65</v>
          </cell>
          <cell r="R125">
            <v>65</v>
          </cell>
          <cell r="T125">
            <v>0</v>
          </cell>
        </row>
        <row r="126">
          <cell r="G126" t="str">
            <v>1_6_44</v>
          </cell>
          <cell r="H126">
            <v>536633.5</v>
          </cell>
          <cell r="I126">
            <v>559672.62876083318</v>
          </cell>
          <cell r="J126">
            <v>583077.80298057327</v>
          </cell>
          <cell r="K126">
            <v>137135.55640182187</v>
          </cell>
          <cell r="L126">
            <v>263615.93896558706</v>
          </cell>
          <cell r="M126">
            <v>387431.98702935223</v>
          </cell>
          <cell r="N126">
            <v>510590.79884311743</v>
          </cell>
          <cell r="O126">
            <v>577253.33275862073</v>
          </cell>
          <cell r="P126">
            <v>577253.33275862073</v>
          </cell>
          <cell r="Q126">
            <v>775542.90775862068</v>
          </cell>
          <cell r="R126">
            <v>785142.90775862068</v>
          </cell>
          <cell r="T126">
            <v>0</v>
          </cell>
        </row>
        <row r="127">
          <cell r="G127" t="str">
            <v>1_6_45</v>
          </cell>
          <cell r="H127">
            <v>265870.5</v>
          </cell>
          <cell r="I127">
            <v>305928.57579750003</v>
          </cell>
          <cell r="J127">
            <v>332898.81633640721</v>
          </cell>
          <cell r="K127">
            <v>73815.568750000006</v>
          </cell>
          <cell r="L127">
            <v>138019.28350000002</v>
          </cell>
          <cell r="M127">
            <v>199558.66375000001</v>
          </cell>
          <cell r="N127">
            <v>260443.80775000001</v>
          </cell>
          <cell r="O127">
            <v>285265.59827586205</v>
          </cell>
          <cell r="P127">
            <v>285265.59827586205</v>
          </cell>
          <cell r="Q127">
            <v>294865.59827586205</v>
          </cell>
          <cell r="R127">
            <v>304465.59827586205</v>
          </cell>
          <cell r="T127">
            <v>0</v>
          </cell>
        </row>
        <row r="128">
          <cell r="G128" t="str">
            <v>1_6_46</v>
          </cell>
          <cell r="H128">
            <v>288768.43209606595</v>
          </cell>
          <cell r="I128">
            <v>222073.51198063791</v>
          </cell>
          <cell r="J128">
            <v>316796.5495916307</v>
          </cell>
          <cell r="K128">
            <v>77034.601254956331</v>
          </cell>
          <cell r="L128">
            <v>62318.054080269299</v>
          </cell>
          <cell r="M128">
            <v>430460.29323558882</v>
          </cell>
          <cell r="N128">
            <v>331145.84883343056</v>
          </cell>
          <cell r="O128">
            <v>98662.334605112672</v>
          </cell>
          <cell r="P128">
            <v>287633.50683690794</v>
          </cell>
          <cell r="Q128">
            <v>148268.53346323967</v>
          </cell>
          <cell r="R128">
            <v>108546.03839993477</v>
          </cell>
          <cell r="T128">
            <v>0</v>
          </cell>
        </row>
        <row r="130">
          <cell r="G130" t="str">
            <v>1_6_47</v>
          </cell>
          <cell r="H130">
            <v>967211</v>
          </cell>
          <cell r="I130">
            <v>1024305.7778520172</v>
          </cell>
          <cell r="J130">
            <v>620912.94138963439</v>
          </cell>
          <cell r="K130">
            <v>234115.06049654668</v>
          </cell>
          <cell r="L130">
            <v>543042.62099309335</v>
          </cell>
          <cell r="M130">
            <v>879813.93148964015</v>
          </cell>
          <cell r="N130">
            <v>1205886.9894471243</v>
          </cell>
          <cell r="O130">
            <v>1865590.9720795215</v>
          </cell>
          <cell r="P130">
            <v>2303357.8833790114</v>
          </cell>
          <cell r="Q130">
            <v>1828605.9920558459</v>
          </cell>
          <cell r="R130">
            <v>1293908.9187865313</v>
          </cell>
          <cell r="T130">
            <v>0</v>
          </cell>
        </row>
        <row r="131">
          <cell r="G131" t="str">
            <v>1_6_48</v>
          </cell>
          <cell r="H131">
            <v>8270290.5354190478</v>
          </cell>
          <cell r="I131">
            <v>15086312.79525</v>
          </cell>
          <cell r="J131">
            <v>13699234.24457223</v>
          </cell>
          <cell r="K131">
            <v>2948895.7774098041</v>
          </cell>
          <cell r="L131">
            <v>3971309.0774098043</v>
          </cell>
          <cell r="M131">
            <v>4887365.3274098039</v>
          </cell>
          <cell r="N131">
            <v>6014996.5774098048</v>
          </cell>
          <cell r="O131">
            <v>22827515.934065945</v>
          </cell>
          <cell r="P131">
            <v>10736034.065934068</v>
          </cell>
          <cell r="Q131">
            <v>5107875.0000000009</v>
          </cell>
          <cell r="R131">
            <v>5154750.0000000009</v>
          </cell>
          <cell r="T131">
            <v>0</v>
          </cell>
        </row>
        <row r="132">
          <cell r="G132" t="str">
            <v>1_6_49</v>
          </cell>
          <cell r="H132">
            <v>1521085.0651111328</v>
          </cell>
          <cell r="I132">
            <v>1956324.263399757</v>
          </cell>
          <cell r="J132">
            <v>1451218.1667958985</v>
          </cell>
          <cell r="K132">
            <v>240133.68844733117</v>
          </cell>
          <cell r="L132">
            <v>864606.79283595795</v>
          </cell>
          <cell r="M132">
            <v>1269068.2849715482</v>
          </cell>
          <cell r="N132">
            <v>1432322.9518480664</v>
          </cell>
          <cell r="O132">
            <v>1780638.551940714</v>
          </cell>
          <cell r="P132">
            <v>1457310.6369609572</v>
          </cell>
          <cell r="Q132">
            <v>1457310.6369609572</v>
          </cell>
          <cell r="R132">
            <v>1457310.6369609572</v>
          </cell>
          <cell r="T132">
            <v>0</v>
          </cell>
        </row>
        <row r="133">
          <cell r="G133" t="str">
            <v>1_6_50</v>
          </cell>
          <cell r="H133">
            <v>82261.555449999985</v>
          </cell>
          <cell r="I133">
            <v>97572.9</v>
          </cell>
          <cell r="J133">
            <v>79908.617465087329</v>
          </cell>
          <cell r="K133">
            <v>3156.1044454215562</v>
          </cell>
          <cell r="L133">
            <v>6312.2088908431124</v>
          </cell>
          <cell r="M133">
            <v>9468.3133362646695</v>
          </cell>
          <cell r="N133">
            <v>12699.417781686225</v>
          </cell>
          <cell r="O133">
            <v>9375</v>
          </cell>
          <cell r="P133">
            <v>10875.000000000002</v>
          </cell>
          <cell r="Q133">
            <v>375.00000000000006</v>
          </cell>
          <cell r="R133">
            <v>7875.0000000000018</v>
          </cell>
          <cell r="T133">
            <v>0</v>
          </cell>
        </row>
        <row r="137">
          <cell r="G137" t="str">
            <v>1_6_97</v>
          </cell>
          <cell r="H137">
            <v>28434718</v>
          </cell>
          <cell r="I137">
            <v>26053672.799955077</v>
          </cell>
          <cell r="J137">
            <v>26669876.588251773</v>
          </cell>
          <cell r="K137">
            <v>5039054.9397499999</v>
          </cell>
          <cell r="L137">
            <v>9956153.3427499998</v>
          </cell>
          <cell r="M137">
            <v>14576686.908125</v>
          </cell>
          <cell r="N137">
            <v>18809142.048500001</v>
          </cell>
          <cell r="O137">
            <v>19279719.302380979</v>
          </cell>
          <cell r="P137">
            <v>25278273.054045178</v>
          </cell>
          <cell r="Q137">
            <v>26830362.899775881</v>
          </cell>
          <cell r="R137">
            <v>28275169.758240514</v>
          </cell>
          <cell r="T137">
            <v>0</v>
          </cell>
        </row>
        <row r="138">
          <cell r="G138" t="str">
            <v>1_6_98</v>
          </cell>
          <cell r="H138">
            <v>9692911.2619237509</v>
          </cell>
          <cell r="I138">
            <v>19340175.681438386</v>
          </cell>
          <cell r="J138">
            <v>18610332.263666153</v>
          </cell>
          <cell r="K138">
            <v>4487069.1389779318</v>
          </cell>
          <cell r="L138">
            <v>9341675.9339554664</v>
          </cell>
          <cell r="M138">
            <v>13951387.266267579</v>
          </cell>
          <cell r="N138">
            <v>18583737.443989471</v>
          </cell>
          <cell r="O138">
            <v>21048835.043738086</v>
          </cell>
          <cell r="P138">
            <v>24103551.318989974</v>
          </cell>
          <cell r="Q138">
            <v>26114588.624691255</v>
          </cell>
          <cell r="R138">
            <v>28740675.384698108</v>
          </cell>
          <cell r="T138">
            <v>0</v>
          </cell>
        </row>
        <row r="139">
          <cell r="G139" t="str">
            <v>1_6_99</v>
          </cell>
          <cell r="H139">
            <v>9982024.2380762473</v>
          </cell>
          <cell r="I139">
            <v>2225201.2844481389</v>
          </cell>
          <cell r="J139">
            <v>3783466.0845390614</v>
          </cell>
          <cell r="K139">
            <v>506628.48540918378</v>
          </cell>
          <cell r="L139">
            <v>569120.09343164857</v>
          </cell>
          <cell r="M139">
            <v>579942.32649453892</v>
          </cell>
          <cell r="N139">
            <v>180047.28914764477</v>
          </cell>
          <cell r="O139">
            <v>-1769115.7413571065</v>
          </cell>
          <cell r="P139">
            <v>939673.99345760501</v>
          </cell>
          <cell r="Q139">
            <v>572516.02010812762</v>
          </cell>
          <cell r="R139">
            <v>-465505.62645759329</v>
          </cell>
          <cell r="T139">
            <v>0</v>
          </cell>
        </row>
        <row r="140">
          <cell r="G140" t="str">
            <v>1_6_100</v>
          </cell>
          <cell r="H140">
            <v>8922673.1699999999</v>
          </cell>
          <cell r="I140">
            <v>7992644.166343336</v>
          </cell>
          <cell r="J140">
            <v>10321603.841510242</v>
          </cell>
          <cell r="K140">
            <v>1175198.5265590828</v>
          </cell>
          <cell r="L140">
            <v>3912867.0168925617</v>
          </cell>
          <cell r="M140">
            <v>4737833.2458573133</v>
          </cell>
          <cell r="N140">
            <v>5545726.3316060537</v>
          </cell>
          <cell r="O140">
            <v>2872538.3788231034</v>
          </cell>
          <cell r="P140">
            <v>3271412.8688687617</v>
          </cell>
          <cell r="Q140">
            <v>3074410.4487465131</v>
          </cell>
          <cell r="R140">
            <v>3103111.0568271247</v>
          </cell>
          <cell r="T140">
            <v>0</v>
          </cell>
        </row>
        <row r="141">
          <cell r="G141" t="str">
            <v>1_6_101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1_6_102</v>
          </cell>
          <cell r="H142">
            <v>9873637.1559801809</v>
          </cell>
          <cell r="I142">
            <v>17140209.958649755</v>
          </cell>
          <cell r="J142">
            <v>15230361.028833216</v>
          </cell>
          <cell r="K142">
            <v>3192185.5703025567</v>
          </cell>
          <cell r="L142">
            <v>4842228.0791366054</v>
          </cell>
          <cell r="M142">
            <v>6165901.9257176165</v>
          </cell>
          <cell r="N142">
            <v>7460018.9470395576</v>
          </cell>
          <cell r="O142">
            <v>24617529.486006659</v>
          </cell>
          <cell r="P142">
            <v>12204219.702895025</v>
          </cell>
          <cell r="Q142">
            <v>6565560.6369609581</v>
          </cell>
          <cell r="R142">
            <v>6619935.6369609581</v>
          </cell>
          <cell r="T142">
            <v>0</v>
          </cell>
        </row>
      </sheetData>
      <sheetData sheetId="16" refreshError="1">
        <row r="83">
          <cell r="G83" t="str">
            <v>1_7_1</v>
          </cell>
          <cell r="H83">
            <v>419.28600000000006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</row>
        <row r="84">
          <cell r="G84" t="str">
            <v>1_7_2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1_7_3</v>
          </cell>
          <cell r="H85">
            <v>9497.25</v>
          </cell>
          <cell r="I85">
            <v>13293.79595229432</v>
          </cell>
          <cell r="J85">
            <v>13293.79595229432</v>
          </cell>
          <cell r="K85">
            <v>2236.180079138795</v>
          </cell>
          <cell r="L85">
            <v>8369.5168193698901</v>
          </cell>
          <cell r="M85">
            <v>10940.477538170646</v>
          </cell>
          <cell r="N85">
            <v>13036.108212321415</v>
          </cell>
          <cell r="O85">
            <v>44566.844935175286</v>
          </cell>
          <cell r="P85">
            <v>63166.920790709191</v>
          </cell>
          <cell r="Q85">
            <v>92334.087142022458</v>
          </cell>
          <cell r="R85">
            <v>120070.22800611117</v>
          </cell>
          <cell r="T85">
            <v>0</v>
          </cell>
        </row>
        <row r="86">
          <cell r="G86" t="str">
            <v>1_7_4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1_7_5</v>
          </cell>
          <cell r="H87">
            <v>7.0350000000000001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1_7_6</v>
          </cell>
          <cell r="H88">
            <v>-9084.9989999999998</v>
          </cell>
          <cell r="I88">
            <v>-13293.79595229432</v>
          </cell>
          <cell r="J88">
            <v>-13293.79595229432</v>
          </cell>
          <cell r="K88">
            <v>-2236.180079138795</v>
          </cell>
          <cell r="L88">
            <v>-8369.5168193698901</v>
          </cell>
          <cell r="M88">
            <v>-10940.477538170646</v>
          </cell>
          <cell r="N88">
            <v>-13036.108212321415</v>
          </cell>
          <cell r="O88">
            <v>-44566.844935175286</v>
          </cell>
          <cell r="P88">
            <v>-63166.920790709191</v>
          </cell>
          <cell r="Q88">
            <v>-92334.087142022458</v>
          </cell>
          <cell r="R88">
            <v>-120070.22800611117</v>
          </cell>
          <cell r="T88">
            <v>0</v>
          </cell>
        </row>
        <row r="89">
          <cell r="G89" t="str">
            <v>1_7_7</v>
          </cell>
          <cell r="H89">
            <v>393.96000000000004</v>
          </cell>
          <cell r="I89">
            <v>599.24757201646082</v>
          </cell>
          <cell r="J89">
            <v>599.24757201646082</v>
          </cell>
          <cell r="K89">
            <v>170.95364346766866</v>
          </cell>
          <cell r="L89">
            <v>347.21927089355023</v>
          </cell>
          <cell r="M89">
            <v>523.48489831943186</v>
          </cell>
          <cell r="N89">
            <v>699.75052574531355</v>
          </cell>
          <cell r="O89">
            <v>1482.1583908662983</v>
          </cell>
          <cell r="P89">
            <v>2153.1027634404163</v>
          </cell>
          <cell r="Q89">
            <v>3314.6832934181189</v>
          </cell>
          <cell r="R89">
            <v>4079.6102072838389</v>
          </cell>
          <cell r="T89">
            <v>0</v>
          </cell>
        </row>
        <row r="90">
          <cell r="G90" t="str">
            <v>1_7_8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1_7_9</v>
          </cell>
          <cell r="H91">
            <v>90062.945000000007</v>
          </cell>
          <cell r="I91">
            <v>217914.024691358</v>
          </cell>
          <cell r="J91">
            <v>217914.024691358</v>
          </cell>
          <cell r="K91">
            <v>40082.24651833003</v>
          </cell>
          <cell r="L91">
            <v>100495.33396527378</v>
          </cell>
          <cell r="M91">
            <v>154781.72319134875</v>
          </cell>
          <cell r="N91">
            <v>341110.8716469775</v>
          </cell>
          <cell r="O91">
            <v>1982532.9464959609</v>
          </cell>
          <cell r="P91">
            <v>1452532.8005318942</v>
          </cell>
          <cell r="Q91">
            <v>9240246.8185530938</v>
          </cell>
          <cell r="R91">
            <v>60306237.556320377</v>
          </cell>
          <cell r="T91">
            <v>0</v>
          </cell>
        </row>
        <row r="92">
          <cell r="G92" t="str">
            <v>1_7_10</v>
          </cell>
          <cell r="H92">
            <v>2324.7700000000004</v>
          </cell>
          <cell r="I92">
            <v>-7419.3086419753072</v>
          </cell>
          <cell r="J92">
            <v>-7419.308641975309</v>
          </cell>
          <cell r="K92">
            <v>-713.85555450835466</v>
          </cell>
          <cell r="L92">
            <v>-6594.433975926996</v>
          </cell>
          <cell r="M92">
            <v>-8912.6363759152973</v>
          </cell>
          <cell r="N92">
            <v>-10755.508731253614</v>
          </cell>
          <cell r="O92">
            <v>-41973.618868644189</v>
          </cell>
          <cell r="P92">
            <v>-56922.976163125961</v>
          </cell>
          <cell r="Q92">
            <v>-84212.261470028418</v>
          </cell>
          <cell r="R92">
            <v>-111514.73536349574</v>
          </cell>
          <cell r="T92">
            <v>0</v>
          </cell>
        </row>
        <row r="93">
          <cell r="G93" t="str">
            <v>1_7_11</v>
          </cell>
          <cell r="H93">
            <v>-8493.59</v>
          </cell>
          <cell r="I93">
            <v>-12279.275720164607</v>
          </cell>
          <cell r="J93">
            <v>-12279.275720164609</v>
          </cell>
          <cell r="K93">
            <v>-1988.7337442845544</v>
          </cell>
          <cell r="L93">
            <v>-7869.3121657031961</v>
          </cell>
          <cell r="M93">
            <v>-10187.514565691496</v>
          </cell>
          <cell r="N93">
            <v>-12030.386921029813</v>
          </cell>
          <cell r="O93">
            <v>-42574.735268398508</v>
          </cell>
          <cell r="P93">
            <v>-60503.866751358284</v>
          </cell>
          <cell r="Q93">
            <v>-88509.452572693874</v>
          </cell>
          <cell r="R93">
            <v>-115480.66652291686</v>
          </cell>
          <cell r="T93">
            <v>0</v>
          </cell>
        </row>
        <row r="94">
          <cell r="G94" t="str">
            <v>1_7_12</v>
          </cell>
          <cell r="H94">
            <v>10818.36</v>
          </cell>
          <cell r="I94">
            <v>4859.9670781893001</v>
          </cell>
          <cell r="J94">
            <v>4859.9670781893001</v>
          </cell>
          <cell r="K94">
            <v>1274.8781897761996</v>
          </cell>
          <cell r="L94">
            <v>1274.8781897761996</v>
          </cell>
          <cell r="M94">
            <v>1274.8781897761996</v>
          </cell>
          <cell r="N94">
            <v>1274.8781897761996</v>
          </cell>
          <cell r="O94">
            <v>601.11639975432001</v>
          </cell>
          <cell r="P94">
            <v>3580.8905882323261</v>
          </cell>
          <cell r="Q94">
            <v>4297.1911026654579</v>
          </cell>
          <cell r="R94">
            <v>3965.9311594211185</v>
          </cell>
          <cell r="T94">
            <v>0</v>
          </cell>
        </row>
        <row r="95">
          <cell r="G95" t="str">
            <v>1_7_13</v>
          </cell>
          <cell r="H95">
            <v>87738.175000000003</v>
          </cell>
          <cell r="I95">
            <v>225333.33333333331</v>
          </cell>
          <cell r="J95">
            <v>225333.33333333331</v>
          </cell>
          <cell r="K95">
            <v>40796.102072838388</v>
          </cell>
          <cell r="L95">
            <v>107089.76794120077</v>
          </cell>
          <cell r="M95">
            <v>163694.35956726404</v>
          </cell>
          <cell r="N95">
            <v>351866.38037823112</v>
          </cell>
          <cell r="O95">
            <v>2024506.565364605</v>
          </cell>
          <cell r="P95">
            <v>1509455.7766950203</v>
          </cell>
          <cell r="Q95">
            <v>9324459.080023123</v>
          </cell>
          <cell r="R95">
            <v>60417752.291683875</v>
          </cell>
          <cell r="T95">
            <v>0</v>
          </cell>
        </row>
        <row r="96">
          <cell r="G96" t="str">
            <v>1_7_14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1_7_15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1_7_16</v>
          </cell>
          <cell r="H98">
            <v>85203.23000000001</v>
          </cell>
          <cell r="I98">
            <v>216523.0781893004</v>
          </cell>
          <cell r="J98">
            <v>216523.0781893004</v>
          </cell>
          <cell r="K98">
            <v>39716.866551608982</v>
          </cell>
          <cell r="L98">
            <v>99802.153826982743</v>
          </cell>
          <cell r="M98">
            <v>153705.84875823231</v>
          </cell>
          <cell r="N98">
            <v>340509.75524722313</v>
          </cell>
          <cell r="O98">
            <v>1978952.0559077286</v>
          </cell>
          <cell r="P98">
            <v>1448235.6094292291</v>
          </cell>
          <cell r="Q98">
            <v>9236280.8873936739</v>
          </cell>
          <cell r="R98">
            <v>60302322.276849151</v>
          </cell>
          <cell r="T98">
            <v>0</v>
          </cell>
        </row>
        <row r="99">
          <cell r="G99" t="str">
            <v>1_7_17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1_7_18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1_7_19</v>
          </cell>
          <cell r="H101">
            <v>82893.405000000013</v>
          </cell>
          <cell r="I101">
            <v>205248.06584362139</v>
          </cell>
          <cell r="J101">
            <v>205248.06584362139</v>
          </cell>
          <cell r="K101">
            <v>39716.866551608982</v>
          </cell>
          <cell r="L101">
            <v>89858.103946728384</v>
          </cell>
          <cell r="M101">
            <v>132542.87080794742</v>
          </cell>
          <cell r="N101">
            <v>319346.77729693823</v>
          </cell>
          <cell r="O101">
            <v>1948329.0515179152</v>
          </cell>
          <cell r="P101">
            <v>1224483.6761564566</v>
          </cell>
          <cell r="Q101">
            <v>8891772.4919853006</v>
          </cell>
          <cell r="R101">
            <v>59211857.15503893</v>
          </cell>
          <cell r="T101">
            <v>0</v>
          </cell>
        </row>
        <row r="102">
          <cell r="G102" t="str">
            <v>1_7_20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</row>
        <row r="103">
          <cell r="G103" t="str">
            <v>1_7_21</v>
          </cell>
          <cell r="H103">
            <v>82893.405000000013</v>
          </cell>
          <cell r="I103">
            <v>205248.06584362139</v>
          </cell>
          <cell r="J103">
            <v>205248.06584362139</v>
          </cell>
          <cell r="K103">
            <v>39716.866551608982</v>
          </cell>
          <cell r="L103">
            <v>89858.103946728384</v>
          </cell>
          <cell r="M103">
            <v>132542.87080794742</v>
          </cell>
          <cell r="N103">
            <v>319346.77729693823</v>
          </cell>
          <cell r="O103">
            <v>1948329.0515179152</v>
          </cell>
          <cell r="P103">
            <v>1224483.6761564566</v>
          </cell>
          <cell r="Q103">
            <v>8891772.4919853006</v>
          </cell>
          <cell r="R103">
            <v>59211857.15503893</v>
          </cell>
          <cell r="T103">
            <v>0</v>
          </cell>
        </row>
        <row r="104">
          <cell r="G104" t="str">
            <v>1_7_22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1_7_23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1_7_24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1_7_25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1_7_26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1_7_27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1_7_28</v>
          </cell>
          <cell r="H110">
            <v>2309.8250000000003</v>
          </cell>
          <cell r="I110">
            <v>11275.012345679012</v>
          </cell>
          <cell r="J110">
            <v>11275.012345679012</v>
          </cell>
          <cell r="K110">
            <v>0</v>
          </cell>
          <cell r="L110">
            <v>9944.049880254357</v>
          </cell>
          <cell r="M110">
            <v>21162.977950284912</v>
          </cell>
          <cell r="N110">
            <v>21162.977950284912</v>
          </cell>
          <cell r="O110">
            <v>30623.004389813366</v>
          </cell>
          <cell r="P110">
            <v>223751.93327277235</v>
          </cell>
          <cell r="Q110">
            <v>344508.39540837391</v>
          </cell>
          <cell r="R110">
            <v>1090465.1218102239</v>
          </cell>
          <cell r="T110">
            <v>0</v>
          </cell>
        </row>
        <row r="111">
          <cell r="G111" t="str">
            <v>1_7_29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1_7_30</v>
          </cell>
          <cell r="H112">
            <v>2309.8250000000003</v>
          </cell>
          <cell r="I112">
            <v>11275.012345679012</v>
          </cell>
          <cell r="J112">
            <v>11275.012345679012</v>
          </cell>
          <cell r="K112">
            <v>0</v>
          </cell>
          <cell r="L112">
            <v>9944.049880254357</v>
          </cell>
          <cell r="M112">
            <v>21162.977950284912</v>
          </cell>
          <cell r="N112">
            <v>21162.977950284912</v>
          </cell>
          <cell r="O112">
            <v>30623.004389813366</v>
          </cell>
          <cell r="P112">
            <v>223751.93327277235</v>
          </cell>
          <cell r="Q112">
            <v>344508.39540837391</v>
          </cell>
          <cell r="R112">
            <v>1090465.1218102239</v>
          </cell>
          <cell r="T112">
            <v>0</v>
          </cell>
        </row>
        <row r="113">
          <cell r="G113" t="str">
            <v>1_7_31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1_7_32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1_7_33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1_7_34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1_7_35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1_7_36</v>
          </cell>
          <cell r="H118">
            <v>12420.456650000004</v>
          </cell>
          <cell r="I118">
            <v>34789.724756543204</v>
          </cell>
          <cell r="J118">
            <v>34789.724756543204</v>
          </cell>
          <cell r="K118">
            <v>3870.0043428833787</v>
          </cell>
          <cell r="L118">
            <v>10941.976571525378</v>
          </cell>
          <cell r="M118">
            <v>20496.680072038158</v>
          </cell>
          <cell r="N118">
            <v>192158.53819598531</v>
          </cell>
          <cell r="O118">
            <v>305073.04523814918</v>
          </cell>
          <cell r="P118">
            <v>201180.40984100665</v>
          </cell>
          <cell r="Q118">
            <v>1376231.4548037404</v>
          </cell>
          <cell r="R118">
            <v>9058403.3958719019</v>
          </cell>
          <cell r="T118">
            <v>0</v>
          </cell>
        </row>
        <row r="119">
          <cell r="G119" t="str">
            <v>1_7_37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</row>
        <row r="120">
          <cell r="G120" t="str">
            <v>1_7_38</v>
          </cell>
          <cell r="H120">
            <v>85203.23000000001</v>
          </cell>
          <cell r="I120">
            <v>216523.0781893004</v>
          </cell>
          <cell r="J120">
            <v>216523.0781893004</v>
          </cell>
          <cell r="K120">
            <v>39716.866551608982</v>
          </cell>
          <cell r="L120">
            <v>99802.153826982743</v>
          </cell>
          <cell r="M120">
            <v>153705.84875823231</v>
          </cell>
          <cell r="N120">
            <v>340509.75524722313</v>
          </cell>
          <cell r="O120">
            <v>1978952.0559077286</v>
          </cell>
          <cell r="P120">
            <v>1448235.6094292291</v>
          </cell>
          <cell r="Q120">
            <v>9236280.8873936739</v>
          </cell>
          <cell r="R120">
            <v>60302322.276849151</v>
          </cell>
          <cell r="T120">
            <v>0</v>
          </cell>
        </row>
        <row r="121">
          <cell r="G121" t="str">
            <v>1_7_39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1_7_40</v>
          </cell>
          <cell r="H122">
            <v>383.64981666666677</v>
          </cell>
          <cell r="I122">
            <v>473.16615363511659</v>
          </cell>
          <cell r="J122">
            <v>473.16615363511659</v>
          </cell>
          <cell r="K122">
            <v>441.74472614492447</v>
          </cell>
          <cell r="L122">
            <v>479.38672291500359</v>
          </cell>
          <cell r="M122">
            <v>458.45718932657996</v>
          </cell>
          <cell r="N122">
            <v>441.70577153357016</v>
          </cell>
          <cell r="O122">
            <v>675.78316100644031</v>
          </cell>
          <cell r="P122">
            <v>582.73714984908099</v>
          </cell>
          <cell r="Q122">
            <v>579.03000843392829</v>
          </cell>
          <cell r="R122">
            <v>585.20798966677694</v>
          </cell>
          <cell r="T122">
            <v>0</v>
          </cell>
        </row>
        <row r="123">
          <cell r="G123" t="str">
            <v>1_7_41</v>
          </cell>
          <cell r="H123">
            <v>383.64981666666677</v>
          </cell>
          <cell r="I123">
            <v>473.16615363511659</v>
          </cell>
          <cell r="J123">
            <v>473.16615363511659</v>
          </cell>
          <cell r="K123">
            <v>441.74472614492447</v>
          </cell>
          <cell r="L123">
            <v>479.38672291500359</v>
          </cell>
          <cell r="M123">
            <v>458.45718932657996</v>
          </cell>
          <cell r="N123">
            <v>441.70577153357016</v>
          </cell>
          <cell r="O123">
            <v>675.78316100644031</v>
          </cell>
          <cell r="P123">
            <v>582.73714984908099</v>
          </cell>
          <cell r="Q123">
            <v>579.03000843392829</v>
          </cell>
          <cell r="R123">
            <v>585.20798966677694</v>
          </cell>
          <cell r="T123">
            <v>0</v>
          </cell>
        </row>
        <row r="124">
          <cell r="G124" t="str">
            <v>1_7_42</v>
          </cell>
          <cell r="H124">
            <v>5</v>
          </cell>
          <cell r="I124">
            <v>5</v>
          </cell>
          <cell r="J124">
            <v>5</v>
          </cell>
          <cell r="K124">
            <v>5</v>
          </cell>
          <cell r="L124">
            <v>5</v>
          </cell>
          <cell r="M124">
            <v>5</v>
          </cell>
          <cell r="N124">
            <v>5</v>
          </cell>
          <cell r="O124">
            <v>10.5</v>
          </cell>
          <cell r="P124">
            <v>18.5</v>
          </cell>
          <cell r="Q124">
            <v>29</v>
          </cell>
          <cell r="R124">
            <v>38</v>
          </cell>
          <cell r="T124">
            <v>0</v>
          </cell>
        </row>
        <row r="125">
          <cell r="G125" t="str">
            <v>1_7_43</v>
          </cell>
          <cell r="H125">
            <v>5</v>
          </cell>
          <cell r="I125">
            <v>5</v>
          </cell>
          <cell r="J125">
            <v>5</v>
          </cell>
          <cell r="K125">
            <v>5</v>
          </cell>
          <cell r="L125">
            <v>5</v>
          </cell>
          <cell r="M125">
            <v>5</v>
          </cell>
          <cell r="N125">
            <v>5</v>
          </cell>
          <cell r="O125">
            <v>10.5</v>
          </cell>
          <cell r="P125">
            <v>18.5</v>
          </cell>
          <cell r="Q125">
            <v>29</v>
          </cell>
          <cell r="R125">
            <v>38</v>
          </cell>
          <cell r="T125">
            <v>0</v>
          </cell>
        </row>
        <row r="126">
          <cell r="G126" t="str">
            <v>1_7_44</v>
          </cell>
          <cell r="H126">
            <v>22068.795000000002</v>
          </cell>
          <cell r="I126">
            <v>28389.218106995882</v>
          </cell>
          <cell r="J126">
            <v>28389.218106995882</v>
          </cell>
          <cell r="K126">
            <v>6626.1708921738664</v>
          </cell>
          <cell r="L126">
            <v>14381.601687450109</v>
          </cell>
          <cell r="M126">
            <v>20630.5735196961</v>
          </cell>
          <cell r="N126">
            <v>26502.346292014208</v>
          </cell>
          <cell r="O126">
            <v>85148.678286811482</v>
          </cell>
          <cell r="P126">
            <v>129367.64726649599</v>
          </cell>
          <cell r="Q126">
            <v>201502.44293500704</v>
          </cell>
          <cell r="R126">
            <v>266854.84328805027</v>
          </cell>
          <cell r="T126">
            <v>0</v>
          </cell>
        </row>
        <row r="127">
          <cell r="G127" t="str">
            <v>1_7_45</v>
          </cell>
          <cell r="H127">
            <v>22068.795000000002</v>
          </cell>
          <cell r="I127">
            <v>28389.218106995882</v>
          </cell>
          <cell r="J127">
            <v>28389.218106995882</v>
          </cell>
          <cell r="K127">
            <v>6626.1708921738664</v>
          </cell>
          <cell r="L127">
            <v>14381.601687450109</v>
          </cell>
          <cell r="M127">
            <v>20630.5735196961</v>
          </cell>
          <cell r="N127">
            <v>26502.346292014208</v>
          </cell>
          <cell r="O127">
            <v>85148.678286811482</v>
          </cell>
          <cell r="P127">
            <v>129367.64726649599</v>
          </cell>
          <cell r="Q127">
            <v>201502.44293500704</v>
          </cell>
          <cell r="R127">
            <v>266854.84328805027</v>
          </cell>
          <cell r="T127">
            <v>0</v>
          </cell>
        </row>
        <row r="128">
          <cell r="G128" t="str">
            <v>1_7_46</v>
          </cell>
          <cell r="H128">
            <v>4859.7149999999965</v>
          </cell>
          <cell r="I128">
            <v>1390.9465020576026</v>
          </cell>
          <cell r="J128">
            <v>1390.9465020576026</v>
          </cell>
          <cell r="K128">
            <v>365.37996672104782</v>
          </cell>
          <cell r="L128">
            <v>693.18013829103438</v>
          </cell>
          <cell r="M128">
            <v>1075.8744331164344</v>
          </cell>
          <cell r="N128">
            <v>601.11639975436265</v>
          </cell>
          <cell r="O128">
            <v>3580.8905882323161</v>
          </cell>
          <cell r="P128">
            <v>4297.1911026651505</v>
          </cell>
          <cell r="Q128">
            <v>3965.9311594199389</v>
          </cell>
          <cell r="R128">
            <v>3915.2794712260365</v>
          </cell>
          <cell r="T128">
            <v>0</v>
          </cell>
        </row>
        <row r="129">
          <cell r="G129" t="str">
            <v>4_26_23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</row>
        <row r="130">
          <cell r="G130" t="str">
            <v>1_7_47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1_7_48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1_7_49</v>
          </cell>
          <cell r="H132">
            <v>79819.11</v>
          </cell>
          <cell r="I132">
            <v>196674.27160493826</v>
          </cell>
          <cell r="J132">
            <v>196674.27160493826</v>
          </cell>
          <cell r="K132">
            <v>20775.384951067233</v>
          </cell>
          <cell r="L132">
            <v>62698.287448836556</v>
          </cell>
          <cell r="M132">
            <v>122885.60965515599</v>
          </cell>
          <cell r="N132">
            <v>333061.51728829293</v>
          </cell>
          <cell r="O132">
            <v>1883436.625901435</v>
          </cell>
          <cell r="P132">
            <v>1394618.2143830815</v>
          </cell>
          <cell r="Q132">
            <v>8645677.7504635416</v>
          </cell>
          <cell r="R132">
            <v>56131644.772699617</v>
          </cell>
          <cell r="T132">
            <v>0</v>
          </cell>
        </row>
        <row r="133">
          <cell r="G133" t="str">
            <v>1_7_50</v>
          </cell>
          <cell r="H133">
            <v>2858.5550000000003</v>
          </cell>
          <cell r="I133">
            <v>216.98765432098764</v>
          </cell>
          <cell r="J133">
            <v>216.98765432098764</v>
          </cell>
          <cell r="K133">
            <v>254.97563795523993</v>
          </cell>
          <cell r="L133">
            <v>254.97563795523993</v>
          </cell>
          <cell r="M133">
            <v>254.97563795523993</v>
          </cell>
          <cell r="N133">
            <v>254.97563795523993</v>
          </cell>
          <cell r="O133">
            <v>1911.0424064745232</v>
          </cell>
          <cell r="P133">
            <v>2468.1641754067223</v>
          </cell>
          <cell r="Q133">
            <v>4765.494673383434</v>
          </cell>
          <cell r="R133">
            <v>4069.411181765629</v>
          </cell>
          <cell r="T133">
            <v>0</v>
          </cell>
        </row>
        <row r="134">
          <cell r="G134" t="str">
            <v>4_26_28</v>
          </cell>
          <cell r="H134">
            <v>61306913</v>
          </cell>
          <cell r="I134">
            <v>560242002.42877448</v>
          </cell>
          <cell r="J134">
            <v>432409444</v>
          </cell>
          <cell r="K134">
            <v>12218312.449999999</v>
          </cell>
          <cell r="L134">
            <v>36868921.450000003</v>
          </cell>
          <cell r="M134">
            <v>66219410.504999995</v>
          </cell>
          <cell r="N134">
            <v>98020019.337399989</v>
          </cell>
          <cell r="O134">
            <v>554638390.25034809</v>
          </cell>
          <cell r="P134">
            <v>111580497.83239999</v>
          </cell>
          <cell r="Q134">
            <v>149080497.83239999</v>
          </cell>
          <cell r="R134">
            <v>124318492.71794832</v>
          </cell>
          <cell r="T134">
            <v>0</v>
          </cell>
        </row>
        <row r="135">
          <cell r="G135" t="str">
            <v>4_26_29</v>
          </cell>
          <cell r="H135">
            <v>9584527.0145062804</v>
          </cell>
          <cell r="I135">
            <v>85766671.59304601</v>
          </cell>
          <cell r="J135">
            <v>127500202</v>
          </cell>
          <cell r="K135">
            <v>12218312.449999999</v>
          </cell>
          <cell r="L135">
            <v>36868921.450000003</v>
          </cell>
          <cell r="M135">
            <v>66219410.504999995</v>
          </cell>
          <cell r="N135">
            <v>93971019.337399989</v>
          </cell>
          <cell r="O135">
            <v>471640967.83239996</v>
          </cell>
          <cell r="P135">
            <v>96580497.832399994</v>
          </cell>
          <cell r="Q135">
            <v>96580497.832399994</v>
          </cell>
          <cell r="R135">
            <v>96580497.832399994</v>
          </cell>
          <cell r="T135">
            <v>0</v>
          </cell>
        </row>
        <row r="136">
          <cell r="G136" t="str">
            <v>4_26_30</v>
          </cell>
          <cell r="H136">
            <v>51722385.98549372</v>
          </cell>
          <cell r="I136">
            <v>474475330.83572847</v>
          </cell>
          <cell r="J136">
            <v>304909242</v>
          </cell>
          <cell r="K136">
            <v>0</v>
          </cell>
          <cell r="L136">
            <v>0</v>
          </cell>
          <cell r="M136">
            <v>0</v>
          </cell>
          <cell r="N136">
            <v>4049000</v>
          </cell>
          <cell r="O136">
            <v>82997422.417948127</v>
          </cell>
          <cell r="P136">
            <v>15000000</v>
          </cell>
          <cell r="Q136">
            <v>52500000</v>
          </cell>
          <cell r="R136">
            <v>27737994.885548316</v>
          </cell>
          <cell r="T136">
            <v>0</v>
          </cell>
        </row>
        <row r="137">
          <cell r="G137" t="str">
            <v>1_7_97</v>
          </cell>
          <cell r="H137">
            <v>419.28600000000006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1_7_98</v>
          </cell>
          <cell r="H138">
            <v>9497.25</v>
          </cell>
          <cell r="I138">
            <v>13293.79595229432</v>
          </cell>
          <cell r="J138">
            <v>13293.79595229432</v>
          </cell>
          <cell r="K138">
            <v>2236.180079138795</v>
          </cell>
          <cell r="L138">
            <v>8369.5168193698901</v>
          </cell>
          <cell r="M138">
            <v>10940.477538170646</v>
          </cell>
          <cell r="N138">
            <v>13036.108212321415</v>
          </cell>
          <cell r="O138">
            <v>44566.844935175286</v>
          </cell>
          <cell r="P138">
            <v>63166.920790709191</v>
          </cell>
          <cell r="Q138">
            <v>92334.087142022458</v>
          </cell>
          <cell r="R138">
            <v>120070.22800611117</v>
          </cell>
          <cell r="T138">
            <v>0</v>
          </cell>
        </row>
        <row r="139">
          <cell r="G139" t="str">
            <v>1_7_99</v>
          </cell>
          <cell r="H139">
            <v>-9084.9989999999998</v>
          </cell>
          <cell r="I139">
            <v>-13293.79595229432</v>
          </cell>
          <cell r="J139">
            <v>-13293.79595229432</v>
          </cell>
          <cell r="K139">
            <v>-2236.180079138795</v>
          </cell>
          <cell r="L139">
            <v>-8369.5168193698901</v>
          </cell>
          <cell r="M139">
            <v>-10940.477538170646</v>
          </cell>
          <cell r="N139">
            <v>-13036.108212321415</v>
          </cell>
          <cell r="O139">
            <v>-44566.844935175286</v>
          </cell>
          <cell r="P139">
            <v>-63166.920790709191</v>
          </cell>
          <cell r="Q139">
            <v>-92334.087142022458</v>
          </cell>
          <cell r="R139">
            <v>-120070.22800611117</v>
          </cell>
          <cell r="T139">
            <v>0</v>
          </cell>
        </row>
        <row r="140">
          <cell r="G140" t="str">
            <v>1_7_100</v>
          </cell>
          <cell r="H140">
            <v>12420.456650000004</v>
          </cell>
          <cell r="I140">
            <v>34789.724756543204</v>
          </cell>
          <cell r="J140">
            <v>34789.724756543204</v>
          </cell>
          <cell r="K140">
            <v>3870.0043428833787</v>
          </cell>
          <cell r="L140">
            <v>10941.976571525378</v>
          </cell>
          <cell r="M140">
            <v>20496.680072038158</v>
          </cell>
          <cell r="N140">
            <v>192158.53819598531</v>
          </cell>
          <cell r="O140">
            <v>305073.04523814918</v>
          </cell>
          <cell r="P140">
            <v>201180.40984100665</v>
          </cell>
          <cell r="Q140">
            <v>1376231.4548037404</v>
          </cell>
          <cell r="R140">
            <v>9058403.3958719019</v>
          </cell>
          <cell r="T140">
            <v>0</v>
          </cell>
        </row>
        <row r="141">
          <cell r="G141" t="str">
            <v>1_7_101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1_7_102</v>
          </cell>
          <cell r="H142">
            <v>82893.405000000013</v>
          </cell>
          <cell r="I142">
            <v>205248.06584362139</v>
          </cell>
          <cell r="J142">
            <v>205248.06584362139</v>
          </cell>
          <cell r="K142">
            <v>39716.866551608982</v>
          </cell>
          <cell r="L142">
            <v>89858.103946728384</v>
          </cell>
          <cell r="M142">
            <v>132542.87080794742</v>
          </cell>
          <cell r="N142">
            <v>319346.77729693823</v>
          </cell>
          <cell r="O142">
            <v>1948329.0515179152</v>
          </cell>
          <cell r="P142">
            <v>1224483.6761564566</v>
          </cell>
          <cell r="Q142">
            <v>8891772.4919853006</v>
          </cell>
          <cell r="R142">
            <v>59211857.15503893</v>
          </cell>
          <cell r="T142">
            <v>0</v>
          </cell>
        </row>
      </sheetData>
      <sheetData sheetId="17" refreshError="1"/>
      <sheetData sheetId="18" refreshError="1"/>
      <sheetData sheetId="19" refreshError="1">
        <row r="83">
          <cell r="G83" t="str">
            <v>2_11_1</v>
          </cell>
          <cell r="H83">
            <v>110485354</v>
          </cell>
          <cell r="I83">
            <v>119256604.10978161</v>
          </cell>
          <cell r="J83">
            <v>137351641.93132168</v>
          </cell>
          <cell r="K83">
            <v>38752958.017582357</v>
          </cell>
          <cell r="L83">
            <v>70919339.78252463</v>
          </cell>
          <cell r="M83">
            <v>102644076.68242013</v>
          </cell>
          <cell r="N83">
            <v>134251532.78723612</v>
          </cell>
          <cell r="O83">
            <v>129975768.6446241</v>
          </cell>
          <cell r="P83">
            <v>133421251.30850764</v>
          </cell>
          <cell r="Q83">
            <v>135697569.18546444</v>
          </cell>
          <cell r="R83">
            <v>136502824.82626173</v>
          </cell>
          <cell r="T83">
            <v>0</v>
          </cell>
        </row>
        <row r="84">
          <cell r="G84" t="str">
            <v>2_11_2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2_11_3</v>
          </cell>
          <cell r="H85">
            <v>86824119</v>
          </cell>
          <cell r="I85">
            <v>87651683.662795961</v>
          </cell>
          <cell r="J85">
            <v>117984965.06488289</v>
          </cell>
          <cell r="K85">
            <v>54043219.968342647</v>
          </cell>
          <cell r="L85">
            <v>76674867.037009746</v>
          </cell>
          <cell r="M85">
            <v>99503374.344295308</v>
          </cell>
          <cell r="N85">
            <v>122612151.42705655</v>
          </cell>
          <cell r="O85">
            <v>97782740.150589943</v>
          </cell>
          <cell r="P85">
            <v>101295454.01540782</v>
          </cell>
          <cell r="Q85">
            <v>104038782.41135609</v>
          </cell>
          <cell r="R85">
            <v>104813986.50157894</v>
          </cell>
          <cell r="T85">
            <v>0</v>
          </cell>
        </row>
        <row r="86">
          <cell r="G86" t="str">
            <v>2_11_4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2_11_5</v>
          </cell>
          <cell r="H87">
            <v>9481204</v>
          </cell>
          <cell r="I87">
            <v>11950292.619708799</v>
          </cell>
          <cell r="J87">
            <v>-942277.70683049969</v>
          </cell>
          <cell r="K87">
            <v>1506336.9763886102</v>
          </cell>
          <cell r="L87">
            <v>2987963.0738753537</v>
          </cell>
          <cell r="M87">
            <v>4440526.0771853542</v>
          </cell>
          <cell r="N87">
            <v>6534326.8355180565</v>
          </cell>
          <cell r="O87">
            <v>5691187.5579319391</v>
          </cell>
          <cell r="P87">
            <v>4618805.4247589624</v>
          </cell>
          <cell r="Q87">
            <v>4336478.4749156283</v>
          </cell>
          <cell r="R87">
            <v>4340165.4450370381</v>
          </cell>
          <cell r="T87">
            <v>0</v>
          </cell>
        </row>
        <row r="88">
          <cell r="G88" t="str">
            <v>2_11_6</v>
          </cell>
          <cell r="H88">
            <v>13562626.500389993</v>
          </cell>
          <cell r="I88">
            <v>19116603.955201149</v>
          </cell>
          <cell r="J88">
            <v>20048380.682723124</v>
          </cell>
          <cell r="K88">
            <v>-17045100.911727086</v>
          </cell>
          <cell r="L88">
            <v>-9179013.8040196858</v>
          </cell>
          <cell r="M88">
            <v>-1858041.2669723276</v>
          </cell>
          <cell r="N88">
            <v>4412079.9198098676</v>
          </cell>
          <cell r="O88">
            <v>25911286.680358149</v>
          </cell>
          <cell r="P88">
            <v>26916437.623248078</v>
          </cell>
          <cell r="Q88">
            <v>26731754.062335119</v>
          </cell>
          <cell r="R88">
            <v>26758118.598426186</v>
          </cell>
          <cell r="T88">
            <v>0</v>
          </cell>
        </row>
        <row r="89">
          <cell r="G89" t="str">
            <v>2_11_7</v>
          </cell>
          <cell r="H89">
            <v>18673183.019266404</v>
          </cell>
          <cell r="I89">
            <v>19722146.663362976</v>
          </cell>
          <cell r="J89">
            <v>20291224.933921311</v>
          </cell>
          <cell r="K89">
            <v>4902636.0892141145</v>
          </cell>
          <cell r="L89">
            <v>9482681.8860647045</v>
          </cell>
          <cell r="M89">
            <v>13861014.917673491</v>
          </cell>
          <cell r="N89">
            <v>19459325.293839328</v>
          </cell>
          <cell r="O89">
            <v>22881459.502662934</v>
          </cell>
          <cell r="P89">
            <v>24136023.085450441</v>
          </cell>
          <cell r="Q89">
            <v>25349666.446906794</v>
          </cell>
          <cell r="R89">
            <v>25437688.339218006</v>
          </cell>
          <cell r="T89">
            <v>0</v>
          </cell>
        </row>
        <row r="90">
          <cell r="G90" t="str">
            <v>2_11_8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2_11_9</v>
          </cell>
          <cell r="H91">
            <v>41478100.052438281</v>
          </cell>
          <cell r="I91">
            <v>122468609.53879318</v>
          </cell>
          <cell r="J91">
            <v>36510093.699492268</v>
          </cell>
          <cell r="K91">
            <v>6968888.2428731527</v>
          </cell>
          <cell r="L91">
            <v>13937776.485746305</v>
          </cell>
          <cell r="M91">
            <v>20906664.728619456</v>
          </cell>
          <cell r="N91">
            <v>47045862.309562072</v>
          </cell>
          <cell r="O91">
            <v>56120313.464368917</v>
          </cell>
          <cell r="P91">
            <v>39268100.130768999</v>
          </cell>
          <cell r="Q91">
            <v>47514029.25183294</v>
          </cell>
          <cell r="R91">
            <v>46020502.914797246</v>
          </cell>
          <cell r="T91">
            <v>0</v>
          </cell>
        </row>
        <row r="92">
          <cell r="G92" t="str">
            <v>2_11_10</v>
          </cell>
          <cell r="H92">
            <v>36371571.545377143</v>
          </cell>
          <cell r="I92">
            <v>40573287.009100199</v>
          </cell>
          <cell r="J92">
            <v>36510093.699492268</v>
          </cell>
          <cell r="K92">
            <v>1478710.2404255248</v>
          </cell>
          <cell r="L92">
            <v>2957420.4808510495</v>
          </cell>
          <cell r="M92">
            <v>4436130.7212765738</v>
          </cell>
          <cell r="N92">
            <v>29728958.616591606</v>
          </cell>
          <cell r="O92">
            <v>43674819.592368916</v>
          </cell>
          <cell r="P92">
            <v>26285066.258769002</v>
          </cell>
          <cell r="Q92">
            <v>25786472.52269008</v>
          </cell>
          <cell r="R92">
            <v>24539946.185654391</v>
          </cell>
          <cell r="T92">
            <v>0</v>
          </cell>
        </row>
        <row r="93">
          <cell r="G93" t="str">
            <v>2_11_11</v>
          </cell>
          <cell r="H93">
            <v>34347251</v>
          </cell>
          <cell r="I93">
            <v>38776722.988551959</v>
          </cell>
          <cell r="J93">
            <v>29212607.6813908</v>
          </cell>
          <cell r="K93">
            <v>284900.82104936987</v>
          </cell>
          <cell r="L93">
            <v>569801.64209873974</v>
          </cell>
          <cell r="M93">
            <v>854702.46314810961</v>
          </cell>
          <cell r="N93">
            <v>23730590.370665293</v>
          </cell>
          <cell r="O93">
            <v>48573414.592155978</v>
          </cell>
          <cell r="P93">
            <v>50825624.416845724</v>
          </cell>
          <cell r="Q93">
            <v>51881646.653681487</v>
          </cell>
          <cell r="R93">
            <v>51992915.959359288</v>
          </cell>
          <cell r="T93">
            <v>0</v>
          </cell>
        </row>
        <row r="94">
          <cell r="G94" t="str">
            <v>2_11_12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2_11_13</v>
          </cell>
          <cell r="H95">
            <v>5106528.5070611406</v>
          </cell>
          <cell r="I95">
            <v>81895322.529692978</v>
          </cell>
          <cell r="J95">
            <v>0</v>
          </cell>
          <cell r="K95">
            <v>5490178.0024476275</v>
          </cell>
          <cell r="L95">
            <v>10980356.004895255</v>
          </cell>
          <cell r="M95">
            <v>16470534.007342882</v>
          </cell>
          <cell r="N95">
            <v>17316903.692970462</v>
          </cell>
          <cell r="O95">
            <v>12445493.872</v>
          </cell>
          <cell r="P95">
            <v>12983033.872</v>
          </cell>
          <cell r="Q95">
            <v>21727556.72914286</v>
          </cell>
          <cell r="R95">
            <v>21480556.72914286</v>
          </cell>
          <cell r="T95">
            <v>0</v>
          </cell>
        </row>
        <row r="96">
          <cell r="G96" t="str">
            <v>2_11_14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2_11_15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2_11_16</v>
          </cell>
          <cell r="H98">
            <v>41478100.052438281</v>
          </cell>
          <cell r="I98">
            <v>122468609.53879318</v>
          </cell>
          <cell r="J98">
            <v>112246781.60219994</v>
          </cell>
          <cell r="K98">
            <v>6968888.2428731527</v>
          </cell>
          <cell r="L98">
            <v>13937776.485746305</v>
          </cell>
          <cell r="M98">
            <v>20906664.728619456</v>
          </cell>
          <cell r="N98">
            <v>41423020.311670199</v>
          </cell>
          <cell r="O98">
            <v>49146927.809858657</v>
          </cell>
          <cell r="P98">
            <v>31993168.595811076</v>
          </cell>
          <cell r="Q98">
            <v>40294502.787619457</v>
          </cell>
          <cell r="R98">
            <v>38793067.392257862</v>
          </cell>
          <cell r="T98">
            <v>0</v>
          </cell>
        </row>
        <row r="99">
          <cell r="G99" t="str">
            <v>2_11_17</v>
          </cell>
          <cell r="H99">
            <v>5544283.6472534621</v>
          </cell>
          <cell r="I99">
            <v>7318364.9181089988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2_11_18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2_11_19</v>
          </cell>
          <cell r="H101">
            <v>31220749.405184817</v>
          </cell>
          <cell r="I101">
            <v>76430811.057684183</v>
          </cell>
          <cell r="J101">
            <v>73527348.039199948</v>
          </cell>
          <cell r="K101">
            <v>6968888.2428731527</v>
          </cell>
          <cell r="L101">
            <v>13937776.485746305</v>
          </cell>
          <cell r="M101">
            <v>20906664.728619456</v>
          </cell>
          <cell r="N101">
            <v>41423020.311670199</v>
          </cell>
          <cell r="O101">
            <v>36701433.937858656</v>
          </cell>
          <cell r="P101">
            <v>19010134.723811075</v>
          </cell>
          <cell r="Q101">
            <v>18566946.058476597</v>
          </cell>
          <cell r="R101">
            <v>17312510.663115002</v>
          </cell>
          <cell r="T101">
            <v>0</v>
          </cell>
        </row>
        <row r="102">
          <cell r="G102" t="str">
            <v>2_11_20</v>
          </cell>
          <cell r="H102">
            <v>30827287.898123678</v>
          </cell>
          <cell r="I102">
            <v>33254922.090991199</v>
          </cell>
          <cell r="J102">
            <v>34772799.823028959</v>
          </cell>
          <cell r="K102">
            <v>1478710.2404255248</v>
          </cell>
          <cell r="L102">
            <v>2957420.4808510495</v>
          </cell>
          <cell r="M102">
            <v>4436130.7212765738</v>
          </cell>
          <cell r="N102">
            <v>24106116.618699737</v>
          </cell>
          <cell r="O102">
            <v>36701433.937858656</v>
          </cell>
          <cell r="P102">
            <v>19010134.723811075</v>
          </cell>
          <cell r="Q102">
            <v>18566946.058476597</v>
          </cell>
          <cell r="R102">
            <v>17312510.663115002</v>
          </cell>
          <cell r="T102">
            <v>0</v>
          </cell>
        </row>
        <row r="103">
          <cell r="G103" t="str">
            <v>2_11_21</v>
          </cell>
          <cell r="H103">
            <v>393461.50706114032</v>
          </cell>
          <cell r="I103">
            <v>43175888.966692984</v>
          </cell>
          <cell r="J103">
            <v>38754548.216170996</v>
          </cell>
          <cell r="K103">
            <v>5490178.0024476275</v>
          </cell>
          <cell r="L103">
            <v>10980356.004895255</v>
          </cell>
          <cell r="M103">
            <v>16470534.007342882</v>
          </cell>
          <cell r="N103">
            <v>17316903.692970462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2_11_22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2_11_23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2_11_24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2_11_25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2_11_26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2_11_27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2_11_28</v>
          </cell>
          <cell r="H110">
            <v>4713067</v>
          </cell>
          <cell r="I110">
            <v>38719433.563000001</v>
          </cell>
          <cell r="J110">
            <v>38719433.563000001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12445493.872</v>
          </cell>
          <cell r="P110">
            <v>12983033.872</v>
          </cell>
          <cell r="Q110">
            <v>21727556.72914286</v>
          </cell>
          <cell r="R110">
            <v>21480556.72914286</v>
          </cell>
          <cell r="T110">
            <v>0</v>
          </cell>
        </row>
        <row r="111">
          <cell r="G111" t="str">
            <v>2_11_29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12445493.872</v>
          </cell>
          <cell r="P111">
            <v>12983033.872</v>
          </cell>
          <cell r="Q111">
            <v>21727556.72914286</v>
          </cell>
          <cell r="R111">
            <v>21480556.72914286</v>
          </cell>
          <cell r="T111">
            <v>0</v>
          </cell>
        </row>
        <row r="112">
          <cell r="G112" t="str">
            <v>2_11_30</v>
          </cell>
          <cell r="H112">
            <v>4713067</v>
          </cell>
          <cell r="I112">
            <v>38719433.563000001</v>
          </cell>
          <cell r="J112">
            <v>38719433.563000001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2_11_31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2_11_32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2_11_33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2_11_34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2_11_35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2_11_36</v>
          </cell>
          <cell r="H118">
            <v>11377251</v>
          </cell>
          <cell r="I118">
            <v>14288373.120564329</v>
          </cell>
          <cell r="J118">
            <v>14288373.300000001</v>
          </cell>
          <cell r="K118">
            <v>3800916.4964036578</v>
          </cell>
          <cell r="L118">
            <v>7577122.1139054485</v>
          </cell>
          <cell r="M118">
            <v>11324264.637230497</v>
          </cell>
          <cell r="N118">
            <v>15050433.462090991</v>
          </cell>
          <cell r="O118">
            <v>14210257.272268889</v>
          </cell>
          <cell r="P118">
            <v>14126756.562128702</v>
          </cell>
          <cell r="Q118">
            <v>14273066.30962419</v>
          </cell>
          <cell r="R118">
            <v>14560545.386007538</v>
          </cell>
          <cell r="T118">
            <v>0</v>
          </cell>
        </row>
        <row r="119">
          <cell r="G119" t="str">
            <v>2_11_37</v>
          </cell>
          <cell r="H119">
            <v>36371571.545377143</v>
          </cell>
          <cell r="I119">
            <v>40573287.009100199</v>
          </cell>
          <cell r="J119">
            <v>34772799.823028959</v>
          </cell>
          <cell r="K119">
            <v>1478710.2404255248</v>
          </cell>
          <cell r="L119">
            <v>2957420.4808510495</v>
          </cell>
          <cell r="M119">
            <v>4436130.7212765738</v>
          </cell>
          <cell r="N119">
            <v>24106116.618699737</v>
          </cell>
          <cell r="O119">
            <v>49146927.809858657</v>
          </cell>
          <cell r="P119">
            <v>31993168.595811076</v>
          </cell>
          <cell r="Q119">
            <v>40294502.787619457</v>
          </cell>
          <cell r="R119">
            <v>38793067.392257862</v>
          </cell>
          <cell r="T119">
            <v>0</v>
          </cell>
        </row>
        <row r="120">
          <cell r="G120" t="str">
            <v>2_11_38</v>
          </cell>
          <cell r="H120">
            <v>5106528.5070611406</v>
          </cell>
          <cell r="I120">
            <v>81895322.529692978</v>
          </cell>
          <cell r="J120">
            <v>77473981.77917099</v>
          </cell>
          <cell r="K120">
            <v>5490178.0024476275</v>
          </cell>
          <cell r="L120">
            <v>10980356.004895255</v>
          </cell>
          <cell r="M120">
            <v>16470534.007342882</v>
          </cell>
          <cell r="N120">
            <v>17316903.692970462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2_11_39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2_11_40</v>
          </cell>
          <cell r="H122">
            <v>183.70099999999999</v>
          </cell>
          <cell r="I122">
            <v>191.79128807658833</v>
          </cell>
          <cell r="J122">
            <v>180.54714720065877</v>
          </cell>
          <cell r="K122">
            <v>185.37406771013187</v>
          </cell>
          <cell r="L122">
            <v>185.37406771013187</v>
          </cell>
          <cell r="M122">
            <v>185.37406771013187</v>
          </cell>
          <cell r="N122">
            <v>185.37406771013187</v>
          </cell>
          <cell r="O122">
            <v>193.25054677381857</v>
          </cell>
          <cell r="P122">
            <v>207.35312811737029</v>
          </cell>
          <cell r="Q122">
            <v>221.82731431532241</v>
          </cell>
          <cell r="R122">
            <v>229.88718328737738</v>
          </cell>
          <cell r="T122">
            <v>0</v>
          </cell>
        </row>
        <row r="123">
          <cell r="G123" t="str">
            <v>2_11_41</v>
          </cell>
          <cell r="H123">
            <v>387.68299999999999</v>
          </cell>
          <cell r="I123">
            <v>501.06714015151516</v>
          </cell>
          <cell r="J123">
            <v>489.00058342741795</v>
          </cell>
          <cell r="K123">
            <v>482.27247906470325</v>
          </cell>
          <cell r="L123">
            <v>482.27247906470325</v>
          </cell>
          <cell r="M123">
            <v>482.27247906470325</v>
          </cell>
          <cell r="N123">
            <v>482.27247906470325</v>
          </cell>
          <cell r="O123">
            <v>489.68719077606806</v>
          </cell>
          <cell r="P123">
            <v>521.12347574595708</v>
          </cell>
          <cell r="Q123">
            <v>553.36980618166547</v>
          </cell>
          <cell r="R123">
            <v>584.76440638964141</v>
          </cell>
          <cell r="T123">
            <v>0</v>
          </cell>
        </row>
        <row r="124">
          <cell r="G124" t="str">
            <v>2_11_42</v>
          </cell>
          <cell r="H124">
            <v>7872</v>
          </cell>
          <cell r="I124">
            <v>10341</v>
          </cell>
          <cell r="J124">
            <v>9915</v>
          </cell>
          <cell r="K124">
            <v>10181.540000000001</v>
          </cell>
          <cell r="L124">
            <v>10181.540000000001</v>
          </cell>
          <cell r="M124">
            <v>10181.540000000001</v>
          </cell>
          <cell r="N124">
            <v>10181.540000000001</v>
          </cell>
          <cell r="O124">
            <v>10172.540000000001</v>
          </cell>
          <cell r="P124">
            <v>10146.540000000001</v>
          </cell>
          <cell r="Q124">
            <v>10146.540000000001</v>
          </cell>
          <cell r="R124">
            <v>10146.540000000001</v>
          </cell>
          <cell r="T124">
            <v>0</v>
          </cell>
        </row>
        <row r="125">
          <cell r="G125" t="str">
            <v>2_11_43</v>
          </cell>
          <cell r="H125">
            <v>1225</v>
          </cell>
          <cell r="I125">
            <v>1320</v>
          </cell>
          <cell r="J125">
            <v>784.4</v>
          </cell>
          <cell r="K125">
            <v>817.9</v>
          </cell>
          <cell r="L125">
            <v>817.9</v>
          </cell>
          <cell r="M125">
            <v>817.9</v>
          </cell>
          <cell r="N125">
            <v>817.9</v>
          </cell>
          <cell r="O125">
            <v>820.9</v>
          </cell>
          <cell r="P125">
            <v>820.9</v>
          </cell>
          <cell r="Q125">
            <v>820.9</v>
          </cell>
          <cell r="R125">
            <v>820.9</v>
          </cell>
          <cell r="T125">
            <v>0</v>
          </cell>
        </row>
        <row r="126">
          <cell r="G126" t="str">
            <v>2_11_44</v>
          </cell>
          <cell r="H126">
            <v>17353158.920002401</v>
          </cell>
          <cell r="I126">
            <v>23799765.194863394</v>
          </cell>
          <cell r="J126">
            <v>21481499.728704385</v>
          </cell>
          <cell r="K126">
            <v>5305264.9008432105</v>
          </cell>
          <cell r="L126">
            <v>10435757.790574647</v>
          </cell>
          <cell r="M126">
            <v>14259840.934820119</v>
          </cell>
          <cell r="N126">
            <v>22648722.279240992</v>
          </cell>
          <cell r="O126">
            <v>23590186.767083395</v>
          </cell>
          <cell r="P126">
            <v>25247001.864957169</v>
          </cell>
          <cell r="Q126">
            <v>27009356.773840711</v>
          </cell>
          <cell r="R126">
            <v>27990714.166924976</v>
          </cell>
          <cell r="T126">
            <v>0</v>
          </cell>
        </row>
        <row r="127">
          <cell r="G127" t="str">
            <v>2_11_45</v>
          </cell>
          <cell r="H127">
            <v>5698938</v>
          </cell>
          <cell r="I127">
            <v>7936903.5</v>
          </cell>
          <cell r="J127">
            <v>4602864.6916855993</v>
          </cell>
          <cell r="K127">
            <v>1149616.8191777817</v>
          </cell>
          <cell r="L127">
            <v>2470214.4248429565</v>
          </cell>
          <cell r="M127">
            <v>2834163.0176339489</v>
          </cell>
          <cell r="N127">
            <v>4733407.9275242491</v>
          </cell>
          <cell r="O127">
            <v>4823810.5788968913</v>
          </cell>
          <cell r="P127">
            <v>5133483.1348782731</v>
          </cell>
          <cell r="Q127">
            <v>5451135.28673435</v>
          </cell>
          <cell r="R127">
            <v>5760397.2144630793</v>
          </cell>
          <cell r="T127">
            <v>0</v>
          </cell>
        </row>
        <row r="128">
          <cell r="G128" t="str">
            <v>2_11_46</v>
          </cell>
          <cell r="H128">
            <v>0</v>
          </cell>
          <cell r="I128">
            <v>0</v>
          </cell>
          <cell r="J128">
            <v>-75736687.902707666</v>
          </cell>
          <cell r="K128">
            <v>0</v>
          </cell>
          <cell r="L128">
            <v>0</v>
          </cell>
          <cell r="M128">
            <v>0</v>
          </cell>
          <cell r="N128">
            <v>5622841.9978918731</v>
          </cell>
          <cell r="O128">
            <v>6973385.6545102596</v>
          </cell>
          <cell r="P128">
            <v>7274931.534957923</v>
          </cell>
          <cell r="Q128">
            <v>7219526.464213483</v>
          </cell>
          <cell r="R128">
            <v>7227435.5225393847</v>
          </cell>
          <cell r="T128">
            <v>0</v>
          </cell>
        </row>
        <row r="130">
          <cell r="G130" t="str">
            <v>2_11_47</v>
          </cell>
          <cell r="H130">
            <v>4756464</v>
          </cell>
          <cell r="I130">
            <v>5649388.6028230786</v>
          </cell>
          <cell r="J130">
            <v>4916458.0798829999</v>
          </cell>
          <cell r="K130">
            <v>1533579.2525254686</v>
          </cell>
          <cell r="L130">
            <v>3041724.9243635056</v>
          </cell>
          <cell r="M130">
            <v>4561784.955459916</v>
          </cell>
          <cell r="N130">
            <v>6302546.9939583698</v>
          </cell>
          <cell r="O130">
            <v>9679737.9264712837</v>
          </cell>
          <cell r="P130">
            <v>8836751.7283129711</v>
          </cell>
          <cell r="Q130">
            <v>8168340.5320937354</v>
          </cell>
          <cell r="R130">
            <v>7520421.3570782086</v>
          </cell>
          <cell r="T130">
            <v>0</v>
          </cell>
        </row>
        <row r="131">
          <cell r="G131" t="str">
            <v>2_11_48</v>
          </cell>
          <cell r="H131">
            <v>3679233.4167861408</v>
          </cell>
          <cell r="I131">
            <v>43588364</v>
          </cell>
          <cell r="J131">
            <v>40811357.216170996</v>
          </cell>
          <cell r="K131">
            <v>5444226.534575847</v>
          </cell>
          <cell r="L131">
            <v>10888453.069151694</v>
          </cell>
          <cell r="M131">
            <v>16332679.603727542</v>
          </cell>
          <cell r="N131">
            <v>17184941.57148334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2_11_49</v>
          </cell>
          <cell r="H132">
            <v>26189163.543435872</v>
          </cell>
          <cell r="I132">
            <v>31651130.976357758</v>
          </cell>
          <cell r="J132">
            <v>31563171.592232496</v>
          </cell>
          <cell r="K132">
            <v>1440570.8269419475</v>
          </cell>
          <cell r="L132">
            <v>2881141.6538838949</v>
          </cell>
          <cell r="M132">
            <v>4321711.4808258424</v>
          </cell>
          <cell r="N132">
            <v>23548388.300288644</v>
          </cell>
          <cell r="O132">
            <v>36658543.084478304</v>
          </cell>
          <cell r="P132">
            <v>18970043.870430723</v>
          </cell>
          <cell r="Q132">
            <v>18467055.205096241</v>
          </cell>
          <cell r="R132">
            <v>17269619.809734643</v>
          </cell>
          <cell r="T132">
            <v>0</v>
          </cell>
        </row>
        <row r="133">
          <cell r="G133" t="str">
            <v>2_11_50</v>
          </cell>
          <cell r="H133">
            <v>1352352.120465907</v>
          </cell>
          <cell r="I133">
            <v>1191316.0813264244</v>
          </cell>
          <cell r="J133">
            <v>1152819.2307964601</v>
          </cell>
          <cell r="K133">
            <v>84090.881355357138</v>
          </cell>
          <cell r="L133">
            <v>168181.76271071428</v>
          </cell>
          <cell r="M133">
            <v>252272.64406607143</v>
          </cell>
          <cell r="N133">
            <v>689690.9398982143</v>
          </cell>
          <cell r="O133">
            <v>42890.853380357141</v>
          </cell>
          <cell r="P133">
            <v>40090.853380357141</v>
          </cell>
          <cell r="Q133">
            <v>99890.853380357148</v>
          </cell>
          <cell r="R133">
            <v>42890.853380357141</v>
          </cell>
          <cell r="T133">
            <v>0</v>
          </cell>
        </row>
        <row r="137">
          <cell r="G137" t="str">
            <v>2_11_97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2_11_98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2_11_99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2_11_100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2_11_101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2_11_102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20" refreshError="1"/>
      <sheetData sheetId="21" refreshError="1">
        <row r="83">
          <cell r="G83" t="str">
            <v>2_12_1</v>
          </cell>
          <cell r="H83">
            <v>5693356</v>
          </cell>
          <cell r="I83">
            <v>5170917</v>
          </cell>
          <cell r="J83">
            <v>7187834.5</v>
          </cell>
          <cell r="K83">
            <v>3009195</v>
          </cell>
          <cell r="L83">
            <v>8248004</v>
          </cell>
          <cell r="M83">
            <v>14110698</v>
          </cell>
          <cell r="N83">
            <v>19650441</v>
          </cell>
          <cell r="O83">
            <v>19650066</v>
          </cell>
          <cell r="P83">
            <v>19650066</v>
          </cell>
          <cell r="Q83">
            <v>19650066</v>
          </cell>
          <cell r="R83">
            <v>19650066</v>
          </cell>
          <cell r="T83">
            <v>0</v>
          </cell>
        </row>
        <row r="84">
          <cell r="G84" t="str">
            <v>2_12_2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2_12_3</v>
          </cell>
          <cell r="H85">
            <v>5444094</v>
          </cell>
          <cell r="I85">
            <v>5025959.5</v>
          </cell>
          <cell r="J85">
            <v>6501304</v>
          </cell>
          <cell r="K85">
            <v>3857469.4522087118</v>
          </cell>
          <cell r="L85">
            <v>8558078.0044174232</v>
          </cell>
          <cell r="M85">
            <v>13344808.841426136</v>
          </cell>
          <cell r="N85">
            <v>17959211.878571328</v>
          </cell>
          <cell r="O85">
            <v>17917715.960653253</v>
          </cell>
          <cell r="P85">
            <v>17849238.198036425</v>
          </cell>
          <cell r="Q85">
            <v>17794265.658688392</v>
          </cell>
          <cell r="R85">
            <v>17752769.70727139</v>
          </cell>
          <cell r="T85">
            <v>0</v>
          </cell>
        </row>
        <row r="86">
          <cell r="G86" t="str">
            <v>2_12_4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2_12_5</v>
          </cell>
          <cell r="H87">
            <v>511372.5</v>
          </cell>
          <cell r="I87">
            <v>55405</v>
          </cell>
          <cell r="J87">
            <v>-219335</v>
          </cell>
          <cell r="K87">
            <v>0</v>
          </cell>
          <cell r="L87">
            <v>0</v>
          </cell>
          <cell r="M87">
            <v>0</v>
          </cell>
          <cell r="N87">
            <v>414992</v>
          </cell>
          <cell r="O87">
            <v>198054</v>
          </cell>
          <cell r="P87">
            <v>231217.12398468005</v>
          </cell>
          <cell r="Q87">
            <v>233168.36400000012</v>
          </cell>
          <cell r="R87">
            <v>238329</v>
          </cell>
          <cell r="T87">
            <v>0</v>
          </cell>
        </row>
        <row r="88">
          <cell r="G88" t="str">
            <v>2_12_6</v>
          </cell>
          <cell r="H88">
            <v>-262110.5</v>
          </cell>
          <cell r="I88">
            <v>89552</v>
          </cell>
          <cell r="J88">
            <v>895524</v>
          </cell>
          <cell r="K88">
            <v>-848274.45220871188</v>
          </cell>
          <cell r="L88">
            <v>-310074.00441742386</v>
          </cell>
          <cell r="M88">
            <v>765889.15857386426</v>
          </cell>
          <cell r="N88">
            <v>1276237.1214286694</v>
          </cell>
          <cell r="O88">
            <v>1534296.0393467462</v>
          </cell>
          <cell r="P88">
            <v>1569610.6779788942</v>
          </cell>
          <cell r="Q88">
            <v>1622631.9773116047</v>
          </cell>
          <cell r="R88">
            <v>1658967.2927286089</v>
          </cell>
          <cell r="T88">
            <v>0</v>
          </cell>
        </row>
        <row r="89">
          <cell r="G89" t="str">
            <v>2_12_7</v>
          </cell>
          <cell r="H89">
            <v>255445</v>
          </cell>
          <cell r="I89">
            <v>265478</v>
          </cell>
          <cell r="J89">
            <v>279918</v>
          </cell>
          <cell r="K89">
            <v>137568</v>
          </cell>
          <cell r="L89">
            <v>275137</v>
          </cell>
          <cell r="M89">
            <v>412705</v>
          </cell>
          <cell r="N89">
            <v>550274</v>
          </cell>
          <cell r="O89">
            <v>550274</v>
          </cell>
          <cell r="P89">
            <v>550274</v>
          </cell>
          <cell r="Q89">
            <v>550274</v>
          </cell>
          <cell r="R89">
            <v>550274</v>
          </cell>
          <cell r="T89">
            <v>0</v>
          </cell>
        </row>
        <row r="90">
          <cell r="G90" t="str">
            <v>2_12_8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2_12_9</v>
          </cell>
          <cell r="H91">
            <v>3137849.5</v>
          </cell>
          <cell r="I91">
            <v>2078029.5</v>
          </cell>
          <cell r="J91">
            <v>2763920.4955496313</v>
          </cell>
          <cell r="K91">
            <v>5492819.5688554943</v>
          </cell>
          <cell r="L91">
            <v>5676894.3144982625</v>
          </cell>
          <cell r="M91">
            <v>6478078.3324704021</v>
          </cell>
          <cell r="N91">
            <v>7200133.4648410864</v>
          </cell>
          <cell r="O91">
            <v>8006115.908364485</v>
          </cell>
          <cell r="P91">
            <v>1673930.5469966331</v>
          </cell>
          <cell r="Q91">
            <v>1726951.8463293435</v>
          </cell>
          <cell r="R91">
            <v>1763287.1617463476</v>
          </cell>
          <cell r="T91">
            <v>0</v>
          </cell>
        </row>
        <row r="92">
          <cell r="G92" t="str">
            <v>2_12_10</v>
          </cell>
          <cell r="H92">
            <v>1396533</v>
          </cell>
          <cell r="I92">
            <v>1330458</v>
          </cell>
          <cell r="J92">
            <v>2277920.4955496313</v>
          </cell>
          <cell r="K92">
            <v>-132180.43114450527</v>
          </cell>
          <cell r="L92">
            <v>51894.314498262771</v>
          </cell>
          <cell r="M92">
            <v>853078.33247040235</v>
          </cell>
          <cell r="N92">
            <v>1575133.464841086</v>
          </cell>
          <cell r="O92">
            <v>1638615.9083644853</v>
          </cell>
          <cell r="P92">
            <v>1673930.5469966331</v>
          </cell>
          <cell r="Q92">
            <v>1726951.8463293435</v>
          </cell>
          <cell r="R92">
            <v>1763287.1617463476</v>
          </cell>
          <cell r="T92">
            <v>0</v>
          </cell>
        </row>
        <row r="93">
          <cell r="G93" t="str">
            <v>2_12_11</v>
          </cell>
          <cell r="H93">
            <v>-6875</v>
          </cell>
          <cell r="I93">
            <v>355031.5</v>
          </cell>
          <cell r="J93">
            <v>1175442</v>
          </cell>
          <cell r="K93">
            <v>-507769.51313750085</v>
          </cell>
          <cell r="L93">
            <v>51894.314498262771</v>
          </cell>
          <cell r="M93">
            <v>853078.33247040235</v>
          </cell>
          <cell r="N93">
            <v>1575133.464841086</v>
          </cell>
          <cell r="O93">
            <v>1638615.9083644853</v>
          </cell>
          <cell r="P93">
            <v>1673930.5469966331</v>
          </cell>
          <cell r="Q93">
            <v>1726951.8463293435</v>
          </cell>
          <cell r="R93">
            <v>1763287.1617463476</v>
          </cell>
          <cell r="T93">
            <v>0</v>
          </cell>
        </row>
        <row r="94">
          <cell r="G94" t="str">
            <v>2_12_12</v>
          </cell>
          <cell r="H94">
            <v>1403408</v>
          </cell>
          <cell r="I94">
            <v>975427</v>
          </cell>
          <cell r="J94">
            <v>1102478.4955496313</v>
          </cell>
          <cell r="K94">
            <v>375589.08199299558</v>
          </cell>
          <cell r="L94">
            <v>5911400.7297628438</v>
          </cell>
          <cell r="M94">
            <v>5136283.856405911</v>
          </cell>
          <cell r="N94">
            <v>753467.5012139543</v>
          </cell>
          <cell r="O94">
            <v>906166.82300531282</v>
          </cell>
          <cell r="P94">
            <v>1789882.8135681017</v>
          </cell>
          <cell r="Q94">
            <v>2863055.1602999214</v>
          </cell>
          <cell r="R94">
            <v>4181151.2105444511</v>
          </cell>
          <cell r="T94">
            <v>0</v>
          </cell>
        </row>
        <row r="95">
          <cell r="G95" t="str">
            <v>2_12_13</v>
          </cell>
          <cell r="H95">
            <v>1741316.5</v>
          </cell>
          <cell r="I95">
            <v>747571.5</v>
          </cell>
          <cell r="J95">
            <v>486000</v>
          </cell>
          <cell r="K95">
            <v>5625000</v>
          </cell>
          <cell r="L95">
            <v>5625000</v>
          </cell>
          <cell r="M95">
            <v>5625000</v>
          </cell>
          <cell r="N95">
            <v>5625000</v>
          </cell>
          <cell r="O95">
            <v>6367500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2_12_14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2_12_15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2_12_16</v>
          </cell>
          <cell r="H98">
            <v>3137849.5</v>
          </cell>
          <cell r="I98">
            <v>2078029.5</v>
          </cell>
          <cell r="J98">
            <v>2763920.5</v>
          </cell>
          <cell r="K98">
            <v>5492819.6624999996</v>
          </cell>
          <cell r="L98">
            <v>5676894.4824999999</v>
          </cell>
          <cell r="M98">
            <v>6478078.2756032385</v>
          </cell>
          <cell r="N98">
            <v>7200133.1682261629</v>
          </cell>
          <cell r="O98">
            <v>8006115.5014449563</v>
          </cell>
          <cell r="P98">
            <v>1673930.6972397785</v>
          </cell>
          <cell r="Q98">
            <v>1726951.5366396848</v>
          </cell>
          <cell r="R98">
            <v>1763278.3350089155</v>
          </cell>
          <cell r="T98">
            <v>0</v>
          </cell>
        </row>
        <row r="99">
          <cell r="G99" t="str">
            <v>2_12_17</v>
          </cell>
          <cell r="H99">
            <v>0</v>
          </cell>
          <cell r="I99">
            <v>8955.5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153728.91972616286</v>
          </cell>
          <cell r="O99">
            <v>163251.28625467277</v>
          </cell>
          <cell r="P99">
            <v>168548.48204949495</v>
          </cell>
          <cell r="Q99">
            <v>176501.67694940153</v>
          </cell>
          <cell r="R99">
            <v>181951.97426195213</v>
          </cell>
          <cell r="T99">
            <v>0</v>
          </cell>
        </row>
        <row r="100">
          <cell r="G100" t="str">
            <v>2_12_18</v>
          </cell>
          <cell r="H100">
            <v>0</v>
          </cell>
          <cell r="I100">
            <v>4477.75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2_12_19</v>
          </cell>
          <cell r="H101">
            <v>1869212.5</v>
          </cell>
          <cell r="I101">
            <v>1226572.5</v>
          </cell>
          <cell r="J101">
            <v>850487.5</v>
          </cell>
          <cell r="K101">
            <v>91097.662500000006</v>
          </cell>
          <cell r="L101">
            <v>242381.24849999999</v>
          </cell>
          <cell r="M101">
            <v>281239.24849999999</v>
          </cell>
          <cell r="N101">
            <v>5918511.2484999998</v>
          </cell>
          <cell r="O101">
            <v>6694836.4610000001</v>
          </cell>
          <cell r="P101">
            <v>188236.46100000001</v>
          </cell>
          <cell r="Q101">
            <v>204636.52350000001</v>
          </cell>
          <cell r="R101">
            <v>201961.02350000001</v>
          </cell>
          <cell r="T101">
            <v>0</v>
          </cell>
        </row>
        <row r="102">
          <cell r="G102" t="str">
            <v>2_12_20</v>
          </cell>
          <cell r="H102">
            <v>178244.5</v>
          </cell>
          <cell r="I102">
            <v>479001</v>
          </cell>
          <cell r="J102">
            <v>376291</v>
          </cell>
          <cell r="K102">
            <v>91097.662500000006</v>
          </cell>
          <cell r="L102">
            <v>242381.24849999999</v>
          </cell>
          <cell r="M102">
            <v>281239.24849999999</v>
          </cell>
          <cell r="N102">
            <v>293511.24849999999</v>
          </cell>
          <cell r="O102">
            <v>327336.46100000001</v>
          </cell>
          <cell r="P102">
            <v>188236.46100000001</v>
          </cell>
          <cell r="Q102">
            <v>204636.52350000001</v>
          </cell>
          <cell r="R102">
            <v>201961.02350000001</v>
          </cell>
          <cell r="T102">
            <v>0</v>
          </cell>
        </row>
        <row r="103">
          <cell r="G103" t="str">
            <v>2_12_21</v>
          </cell>
          <cell r="H103">
            <v>1690968</v>
          </cell>
          <cell r="I103">
            <v>747571.5</v>
          </cell>
          <cell r="J103">
            <v>474196.5</v>
          </cell>
          <cell r="K103">
            <v>0</v>
          </cell>
          <cell r="L103">
            <v>0</v>
          </cell>
          <cell r="M103">
            <v>0</v>
          </cell>
          <cell r="N103">
            <v>5625000</v>
          </cell>
          <cell r="O103">
            <v>6367500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2_12_22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2_12_23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2_12_24</v>
          </cell>
          <cell r="H106">
            <v>0</v>
          </cell>
          <cell r="I106">
            <v>60750</v>
          </cell>
          <cell r="J106">
            <v>79711.5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2_12_25</v>
          </cell>
          <cell r="H107">
            <v>0</v>
          </cell>
          <cell r="I107">
            <v>60750</v>
          </cell>
          <cell r="J107">
            <v>79711.5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2_12_26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2_12_27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2_12_28</v>
          </cell>
          <cell r="H110">
            <v>265810</v>
          </cell>
          <cell r="I110">
            <v>472064</v>
          </cell>
          <cell r="J110">
            <v>480853.5</v>
          </cell>
          <cell r="K110">
            <v>86539</v>
          </cell>
          <cell r="L110">
            <v>216679.234</v>
          </cell>
          <cell r="M110">
            <v>89913.027103238855</v>
          </cell>
          <cell r="N110">
            <v>613185</v>
          </cell>
          <cell r="O110">
            <v>809945.75419028348</v>
          </cell>
          <cell r="P110">
            <v>720797.75419028336</v>
          </cell>
          <cell r="Q110">
            <v>512277.33619028341</v>
          </cell>
          <cell r="R110">
            <v>512277.33724696352</v>
          </cell>
          <cell r="T110">
            <v>0</v>
          </cell>
        </row>
        <row r="111">
          <cell r="G111" t="str">
            <v>2_12_29</v>
          </cell>
          <cell r="H111">
            <v>265810</v>
          </cell>
          <cell r="I111">
            <v>472064</v>
          </cell>
          <cell r="J111">
            <v>480853.5</v>
          </cell>
          <cell r="K111">
            <v>86539</v>
          </cell>
          <cell r="L111">
            <v>216679.234</v>
          </cell>
          <cell r="M111">
            <v>89913.027103238855</v>
          </cell>
          <cell r="N111">
            <v>613185</v>
          </cell>
          <cell r="O111">
            <v>809945.75419028348</v>
          </cell>
          <cell r="P111">
            <v>720797.75419028336</v>
          </cell>
          <cell r="Q111">
            <v>512277.33619028341</v>
          </cell>
          <cell r="R111">
            <v>512277.33724696352</v>
          </cell>
          <cell r="T111">
            <v>0</v>
          </cell>
        </row>
        <row r="112">
          <cell r="G112" t="str">
            <v>2_12_30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2_12_31</v>
          </cell>
          <cell r="H113">
            <v>1002827</v>
          </cell>
          <cell r="I113">
            <v>309687.5</v>
          </cell>
          <cell r="J113">
            <v>1352868</v>
          </cell>
          <cell r="K113">
            <v>5315183</v>
          </cell>
          <cell r="L113">
            <v>5217834</v>
          </cell>
          <cell r="M113">
            <v>6106926</v>
          </cell>
          <cell r="N113">
            <v>514708</v>
          </cell>
          <cell r="O113">
            <v>338082</v>
          </cell>
          <cell r="P113">
            <v>596348</v>
          </cell>
          <cell r="Q113">
            <v>833536</v>
          </cell>
          <cell r="R113">
            <v>867088</v>
          </cell>
          <cell r="T113">
            <v>0</v>
          </cell>
        </row>
        <row r="114">
          <cell r="G114" t="str">
            <v>2_12_32</v>
          </cell>
          <cell r="H114">
            <v>737017</v>
          </cell>
          <cell r="I114">
            <v>0</v>
          </cell>
          <cell r="J114">
            <v>0</v>
          </cell>
          <cell r="K114">
            <v>5315183</v>
          </cell>
          <cell r="L114">
            <v>5217834</v>
          </cell>
          <cell r="M114">
            <v>6106926</v>
          </cell>
          <cell r="N114">
            <v>514708</v>
          </cell>
          <cell r="O114">
            <v>338082</v>
          </cell>
          <cell r="P114">
            <v>596348</v>
          </cell>
          <cell r="Q114">
            <v>833536</v>
          </cell>
          <cell r="R114">
            <v>867088</v>
          </cell>
          <cell r="T114">
            <v>0</v>
          </cell>
        </row>
        <row r="115">
          <cell r="G115" t="str">
            <v>2_12_33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2_12_34</v>
          </cell>
          <cell r="H116">
            <v>265810</v>
          </cell>
          <cell r="I116">
            <v>309687.5</v>
          </cell>
          <cell r="J116">
            <v>1352868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2_12_35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2_12_36</v>
          </cell>
          <cell r="H118">
            <v>377893.5</v>
          </cell>
          <cell r="I118">
            <v>209661</v>
          </cell>
          <cell r="J118">
            <v>209661</v>
          </cell>
          <cell r="K118">
            <v>23841</v>
          </cell>
          <cell r="L118">
            <v>191758</v>
          </cell>
          <cell r="M118">
            <v>401375</v>
          </cell>
          <cell r="N118">
            <v>975499</v>
          </cell>
          <cell r="O118">
            <v>771073</v>
          </cell>
          <cell r="P118">
            <v>816282.12398468005</v>
          </cell>
          <cell r="Q118">
            <v>835160.36400000006</v>
          </cell>
          <cell r="R118">
            <v>868489</v>
          </cell>
          <cell r="T118">
            <v>0</v>
          </cell>
        </row>
        <row r="119">
          <cell r="G119" t="str">
            <v>2_12_37</v>
          </cell>
          <cell r="H119">
            <v>1446881.5</v>
          </cell>
          <cell r="I119">
            <v>1330458</v>
          </cell>
          <cell r="J119">
            <v>2289724</v>
          </cell>
          <cell r="K119">
            <v>5492819.6624999996</v>
          </cell>
          <cell r="L119">
            <v>5676894.4824999999</v>
          </cell>
          <cell r="M119">
            <v>6478078.2756032385</v>
          </cell>
          <cell r="N119">
            <v>1575133.1682261629</v>
          </cell>
          <cell r="O119">
            <v>1638615.5014449563</v>
          </cell>
          <cell r="P119">
            <v>1673930.6972397785</v>
          </cell>
          <cell r="Q119">
            <v>1726951.5366396848</v>
          </cell>
          <cell r="R119">
            <v>1763278.3350089155</v>
          </cell>
          <cell r="T119">
            <v>0</v>
          </cell>
        </row>
        <row r="120">
          <cell r="G120" t="str">
            <v>2_12_38</v>
          </cell>
          <cell r="H120">
            <v>1690968</v>
          </cell>
          <cell r="I120">
            <v>747571.5</v>
          </cell>
          <cell r="J120">
            <v>474196.5</v>
          </cell>
          <cell r="K120">
            <v>0</v>
          </cell>
          <cell r="L120">
            <v>0</v>
          </cell>
          <cell r="M120">
            <v>0</v>
          </cell>
          <cell r="N120">
            <v>5625000</v>
          </cell>
          <cell r="O120">
            <v>6367500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2_12_39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2_12_40</v>
          </cell>
          <cell r="H122">
            <v>213</v>
          </cell>
          <cell r="I122">
            <v>214</v>
          </cell>
          <cell r="J122">
            <v>218</v>
          </cell>
          <cell r="K122">
            <v>253.65546218487395</v>
          </cell>
          <cell r="L122">
            <v>253.65546218487395</v>
          </cell>
          <cell r="M122">
            <v>252.00248988484282</v>
          </cell>
          <cell r="N122">
            <v>233.12360034453059</v>
          </cell>
          <cell r="O122">
            <v>242</v>
          </cell>
          <cell r="P122">
            <v>242</v>
          </cell>
          <cell r="Q122">
            <v>242</v>
          </cell>
          <cell r="R122">
            <v>242</v>
          </cell>
          <cell r="T122">
            <v>0</v>
          </cell>
        </row>
        <row r="123">
          <cell r="G123" t="str">
            <v>2_12_41</v>
          </cell>
          <cell r="H123">
            <v>393.07629107981217</v>
          </cell>
          <cell r="I123">
            <v>431.79861111111109</v>
          </cell>
          <cell r="J123">
            <v>369.59607843137252</v>
          </cell>
          <cell r="K123">
            <v>474.98701298701297</v>
          </cell>
          <cell r="L123">
            <v>474.98701298701297</v>
          </cell>
          <cell r="M123">
            <v>474.98701298701297</v>
          </cell>
          <cell r="N123">
            <v>496.18722943722946</v>
          </cell>
          <cell r="O123">
            <v>496</v>
          </cell>
          <cell r="P123">
            <v>496</v>
          </cell>
          <cell r="Q123">
            <v>496</v>
          </cell>
          <cell r="R123">
            <v>496</v>
          </cell>
          <cell r="T123">
            <v>0</v>
          </cell>
        </row>
        <row r="124">
          <cell r="G124" t="str">
            <v>2_12_42</v>
          </cell>
          <cell r="H124">
            <v>123.5</v>
          </cell>
          <cell r="I124">
            <v>182.5</v>
          </cell>
          <cell r="J124">
            <v>182.5</v>
          </cell>
          <cell r="K124">
            <v>357</v>
          </cell>
          <cell r="L124">
            <v>357</v>
          </cell>
          <cell r="M124">
            <v>357</v>
          </cell>
          <cell r="N124">
            <v>387</v>
          </cell>
          <cell r="O124">
            <v>395</v>
          </cell>
          <cell r="P124">
            <v>395</v>
          </cell>
          <cell r="Q124">
            <v>395</v>
          </cell>
          <cell r="R124">
            <v>395</v>
          </cell>
          <cell r="T124">
            <v>0</v>
          </cell>
        </row>
        <row r="125">
          <cell r="G125" t="str">
            <v>2_12_43</v>
          </cell>
          <cell r="H125">
            <v>35.5</v>
          </cell>
          <cell r="I125">
            <v>42</v>
          </cell>
          <cell r="J125">
            <v>42.5</v>
          </cell>
          <cell r="K125">
            <v>77</v>
          </cell>
          <cell r="L125">
            <v>77</v>
          </cell>
          <cell r="M125">
            <v>77</v>
          </cell>
          <cell r="N125">
            <v>77</v>
          </cell>
          <cell r="O125">
            <v>84</v>
          </cell>
          <cell r="P125">
            <v>84</v>
          </cell>
          <cell r="Q125">
            <v>84</v>
          </cell>
          <cell r="R125">
            <v>84</v>
          </cell>
          <cell r="T125">
            <v>0</v>
          </cell>
        </row>
        <row r="126">
          <cell r="G126" t="str">
            <v>2_12_44</v>
          </cell>
          <cell r="H126">
            <v>308621.5</v>
          </cell>
          <cell r="I126">
            <v>469195</v>
          </cell>
          <cell r="J126">
            <v>553971.02639600006</v>
          </cell>
          <cell r="K126">
            <v>259585</v>
          </cell>
          <cell r="L126">
            <v>519468</v>
          </cell>
          <cell r="M126">
            <v>778754</v>
          </cell>
          <cell r="N126">
            <v>1050686</v>
          </cell>
          <cell r="O126">
            <v>1050686</v>
          </cell>
          <cell r="P126">
            <v>1050686</v>
          </cell>
          <cell r="Q126">
            <v>1050686</v>
          </cell>
          <cell r="R126">
            <v>1050686</v>
          </cell>
          <cell r="T126">
            <v>0</v>
          </cell>
        </row>
        <row r="127">
          <cell r="G127" t="str">
            <v>2_12_45</v>
          </cell>
          <cell r="H127">
            <v>167450.5</v>
          </cell>
          <cell r="I127">
            <v>217626.5</v>
          </cell>
          <cell r="J127">
            <v>188494</v>
          </cell>
          <cell r="K127">
            <v>103830</v>
          </cell>
          <cell r="L127">
            <v>207659</v>
          </cell>
          <cell r="M127">
            <v>311490</v>
          </cell>
          <cell r="N127">
            <v>421811</v>
          </cell>
          <cell r="O127">
            <v>421811</v>
          </cell>
          <cell r="P127">
            <v>421811</v>
          </cell>
          <cell r="Q127">
            <v>421811</v>
          </cell>
          <cell r="R127">
            <v>421811</v>
          </cell>
          <cell r="T127">
            <v>0</v>
          </cell>
        </row>
        <row r="128">
          <cell r="G128" t="str">
            <v>2_12_46</v>
          </cell>
          <cell r="H128">
            <v>0</v>
          </cell>
          <cell r="I128">
            <v>0</v>
          </cell>
          <cell r="J128">
            <v>-4.450368694961071E-3</v>
          </cell>
          <cell r="K128">
            <v>-9.3644505366683006E-2</v>
          </cell>
          <cell r="L128">
            <v>-0.16800173744559288</v>
          </cell>
          <cell r="M128">
            <v>5.6867163628339767E-2</v>
          </cell>
          <cell r="N128">
            <v>0.29661492351442575</v>
          </cell>
          <cell r="O128">
            <v>0.40691952873021364</v>
          </cell>
          <cell r="P128">
            <v>-0.15024314541369677</v>
          </cell>
          <cell r="Q128">
            <v>0.30968965869396925</v>
          </cell>
          <cell r="R128">
            <v>8.8267374320421368</v>
          </cell>
          <cell r="T128">
            <v>0</v>
          </cell>
        </row>
        <row r="130">
          <cell r="G130" t="str">
            <v>2_12_47</v>
          </cell>
          <cell r="H130">
            <v>433428.5</v>
          </cell>
          <cell r="I130">
            <v>171914.5</v>
          </cell>
          <cell r="J130">
            <v>374668.5</v>
          </cell>
          <cell r="K130">
            <v>79714</v>
          </cell>
          <cell r="L130">
            <v>154932</v>
          </cell>
          <cell r="M130">
            <v>227419</v>
          </cell>
          <cell r="N130">
            <v>330281.44255500002</v>
          </cell>
          <cell r="O130">
            <v>288785.5246369231</v>
          </cell>
          <cell r="P130">
            <v>220307.76202009522</v>
          </cell>
          <cell r="Q130">
            <v>165335.22267206479</v>
          </cell>
          <cell r="R130">
            <v>123839.27125506072</v>
          </cell>
          <cell r="T130">
            <v>0</v>
          </cell>
        </row>
        <row r="131">
          <cell r="G131" t="str">
            <v>2_12_48</v>
          </cell>
          <cell r="H131">
            <v>1561500.5</v>
          </cell>
          <cell r="I131">
            <v>1141389.5</v>
          </cell>
          <cell r="J131">
            <v>798406.5</v>
          </cell>
          <cell r="K131">
            <v>82694.387499999997</v>
          </cell>
          <cell r="L131">
            <v>220638.38750000001</v>
          </cell>
          <cell r="M131">
            <v>268240</v>
          </cell>
          <cell r="N131">
            <v>5866363.7750000004</v>
          </cell>
          <cell r="O131">
            <v>6664824.5</v>
          </cell>
          <cell r="P131">
            <v>158224.5</v>
          </cell>
          <cell r="Q131">
            <v>174624.5625</v>
          </cell>
          <cell r="R131">
            <v>171949.0625</v>
          </cell>
          <cell r="T131">
            <v>0</v>
          </cell>
        </row>
        <row r="132">
          <cell r="G132" t="str">
            <v>2_12_49</v>
          </cell>
          <cell r="H132">
            <v>227653</v>
          </cell>
          <cell r="I132">
            <v>35238.5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2_12_50</v>
          </cell>
          <cell r="H133">
            <v>80059</v>
          </cell>
          <cell r="I133">
            <v>49944.5</v>
          </cell>
          <cell r="J133">
            <v>52081</v>
          </cell>
          <cell r="K133">
            <v>8403.6124999999993</v>
          </cell>
          <cell r="L133">
            <v>21743.612499999999</v>
          </cell>
          <cell r="M133">
            <v>13000</v>
          </cell>
          <cell r="N133">
            <v>52147.224999999999</v>
          </cell>
          <cell r="O133">
            <v>30011.960999999999</v>
          </cell>
          <cell r="P133">
            <v>30011.960999999999</v>
          </cell>
          <cell r="Q133">
            <v>30011.960999999999</v>
          </cell>
          <cell r="R133">
            <v>30011.960999999999</v>
          </cell>
          <cell r="T133">
            <v>0</v>
          </cell>
        </row>
        <row r="137">
          <cell r="G137" t="str">
            <v>2_12_97</v>
          </cell>
          <cell r="H137">
            <v>5693356</v>
          </cell>
          <cell r="I137">
            <v>5170917</v>
          </cell>
          <cell r="J137">
            <v>7187834.5</v>
          </cell>
          <cell r="K137">
            <v>3009195</v>
          </cell>
          <cell r="L137">
            <v>8248004</v>
          </cell>
          <cell r="M137">
            <v>14110698</v>
          </cell>
          <cell r="N137">
            <v>19650441</v>
          </cell>
          <cell r="O137">
            <v>19650066</v>
          </cell>
          <cell r="P137">
            <v>19650066</v>
          </cell>
          <cell r="Q137">
            <v>19650066</v>
          </cell>
          <cell r="R137">
            <v>19650066</v>
          </cell>
          <cell r="T137">
            <v>0</v>
          </cell>
        </row>
        <row r="138">
          <cell r="G138" t="str">
            <v>2_12_98</v>
          </cell>
          <cell r="H138">
            <v>5444094</v>
          </cell>
          <cell r="I138">
            <v>5025959.5</v>
          </cell>
          <cell r="J138">
            <v>6501304</v>
          </cell>
          <cell r="K138">
            <v>3857469.4522087118</v>
          </cell>
          <cell r="L138">
            <v>8558078.0044174232</v>
          </cell>
          <cell r="M138">
            <v>13344808.841426136</v>
          </cell>
          <cell r="N138">
            <v>17959211.878571328</v>
          </cell>
          <cell r="O138">
            <v>17917715.960653253</v>
          </cell>
          <cell r="P138">
            <v>17849238.198036425</v>
          </cell>
          <cell r="Q138">
            <v>17794265.658688392</v>
          </cell>
          <cell r="R138">
            <v>17752769.70727139</v>
          </cell>
          <cell r="T138">
            <v>0</v>
          </cell>
        </row>
        <row r="139">
          <cell r="G139" t="str">
            <v>2_12_99</v>
          </cell>
          <cell r="H139">
            <v>-262110.5</v>
          </cell>
          <cell r="I139">
            <v>89552</v>
          </cell>
          <cell r="J139">
            <v>895524</v>
          </cell>
          <cell r="K139">
            <v>-848274.45220871188</v>
          </cell>
          <cell r="L139">
            <v>-310074.00441742386</v>
          </cell>
          <cell r="M139">
            <v>765889.15857386426</v>
          </cell>
          <cell r="N139">
            <v>1276237.1214286694</v>
          </cell>
          <cell r="O139">
            <v>1534296.0393467462</v>
          </cell>
          <cell r="P139">
            <v>1569610.6779788942</v>
          </cell>
          <cell r="Q139">
            <v>1622631.9773116047</v>
          </cell>
          <cell r="R139">
            <v>1658967.2927286089</v>
          </cell>
          <cell r="T139">
            <v>0</v>
          </cell>
        </row>
        <row r="140">
          <cell r="G140" t="str">
            <v>2_12_100</v>
          </cell>
          <cell r="H140">
            <v>377893.5</v>
          </cell>
          <cell r="I140">
            <v>209661</v>
          </cell>
          <cell r="J140">
            <v>209661</v>
          </cell>
          <cell r="K140">
            <v>23841</v>
          </cell>
          <cell r="L140">
            <v>191758</v>
          </cell>
          <cell r="M140">
            <v>401375</v>
          </cell>
          <cell r="N140">
            <v>975499</v>
          </cell>
          <cell r="O140">
            <v>771073</v>
          </cell>
          <cell r="P140">
            <v>816282.12398468005</v>
          </cell>
          <cell r="Q140">
            <v>835160.36400000006</v>
          </cell>
          <cell r="R140">
            <v>868489</v>
          </cell>
          <cell r="T140">
            <v>0</v>
          </cell>
        </row>
        <row r="141">
          <cell r="G141" t="str">
            <v>2_12_101</v>
          </cell>
          <cell r="H141">
            <v>0</v>
          </cell>
          <cell r="I141">
            <v>8955.5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153728.91972616286</v>
          </cell>
          <cell r="O141">
            <v>163251.28625467277</v>
          </cell>
          <cell r="P141">
            <v>168548.48204949495</v>
          </cell>
          <cell r="Q141">
            <v>176501.67694940153</v>
          </cell>
          <cell r="R141">
            <v>181951.97426195213</v>
          </cell>
          <cell r="T141">
            <v>0</v>
          </cell>
        </row>
        <row r="142">
          <cell r="G142" t="str">
            <v>2_12_102</v>
          </cell>
          <cell r="H142">
            <v>1869212.5</v>
          </cell>
          <cell r="I142">
            <v>1226572.5</v>
          </cell>
          <cell r="J142">
            <v>850487.5</v>
          </cell>
          <cell r="K142">
            <v>91097.662500000006</v>
          </cell>
          <cell r="L142">
            <v>242381.24849999999</v>
          </cell>
          <cell r="M142">
            <v>281239.24849999999</v>
          </cell>
          <cell r="N142">
            <v>5918511.2484999998</v>
          </cell>
          <cell r="O142">
            <v>6694836.4610000001</v>
          </cell>
          <cell r="P142">
            <v>188236.46100000001</v>
          </cell>
          <cell r="Q142">
            <v>204636.52350000001</v>
          </cell>
          <cell r="R142">
            <v>201961.02350000001</v>
          </cell>
          <cell r="T142">
            <v>0</v>
          </cell>
        </row>
      </sheetData>
      <sheetData sheetId="22" refreshError="1">
        <row r="109">
          <cell r="G109" t="str">
            <v>2_13_1</v>
          </cell>
          <cell r="H109">
            <v>178986283</v>
          </cell>
          <cell r="I109">
            <v>214060104.72982469</v>
          </cell>
          <cell r="J109">
            <v>214060104.72982469</v>
          </cell>
          <cell r="K109">
            <v>77179473.992879331</v>
          </cell>
          <cell r="L109">
            <v>135525106.89175814</v>
          </cell>
          <cell r="M109">
            <v>189760707.37589097</v>
          </cell>
          <cell r="N109">
            <v>271729659.9147982</v>
          </cell>
          <cell r="O109">
            <v>315871922.33807373</v>
          </cell>
          <cell r="P109">
            <v>359887669.59981817</v>
          </cell>
          <cell r="Q109">
            <v>408465423.16526461</v>
          </cell>
          <cell r="R109">
            <v>436385809.28345758</v>
          </cell>
          <cell r="T109">
            <v>0</v>
          </cell>
        </row>
        <row r="110">
          <cell r="G110" t="str">
            <v>2_13_2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2_13_3</v>
          </cell>
          <cell r="H111">
            <v>134383708</v>
          </cell>
          <cell r="I111">
            <v>188325700.59435135</v>
          </cell>
          <cell r="J111">
            <v>188325700.59435135</v>
          </cell>
          <cell r="K111">
            <v>87854390.628283441</v>
          </cell>
          <cell r="L111">
            <v>143225093.10688266</v>
          </cell>
          <cell r="M111">
            <v>198266225.1737093</v>
          </cell>
          <cell r="N111">
            <v>269849922.08189517</v>
          </cell>
          <cell r="O111">
            <v>297138967.4730562</v>
          </cell>
          <cell r="P111">
            <v>322227836.66710848</v>
          </cell>
          <cell r="Q111">
            <v>336703156.37365586</v>
          </cell>
          <cell r="R111">
            <v>349012162.64570093</v>
          </cell>
          <cell r="T111">
            <v>0</v>
          </cell>
        </row>
        <row r="112">
          <cell r="G112" t="str">
            <v>2_13_4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2_13_5</v>
          </cell>
          <cell r="H113">
            <v>15873722</v>
          </cell>
          <cell r="I113">
            <v>8739617</v>
          </cell>
          <cell r="J113">
            <v>8739617</v>
          </cell>
          <cell r="K113">
            <v>2638052.0939630531</v>
          </cell>
          <cell r="L113">
            <v>4661036.3236421794</v>
          </cell>
          <cell r="M113">
            <v>6293805.7707263241</v>
          </cell>
          <cell r="N113">
            <v>9104866.6460380703</v>
          </cell>
          <cell r="O113">
            <v>8789464.651917547</v>
          </cell>
          <cell r="P113">
            <v>8857902.9679547921</v>
          </cell>
          <cell r="Q113">
            <v>10145891.979969211</v>
          </cell>
          <cell r="R113">
            <v>13647031.679581502</v>
          </cell>
          <cell r="T113">
            <v>0</v>
          </cell>
        </row>
        <row r="114">
          <cell r="G114" t="str">
            <v>2_13_6</v>
          </cell>
          <cell r="H114">
            <v>25449449</v>
          </cell>
          <cell r="I114">
            <v>17044100.135473382</v>
          </cell>
          <cell r="J114">
            <v>17044100.135473382</v>
          </cell>
          <cell r="K114">
            <v>-13312968.729367159</v>
          </cell>
          <cell r="L114">
            <v>-12361022.538766686</v>
          </cell>
          <cell r="M114">
            <v>-14799323.568544693</v>
          </cell>
          <cell r="N114">
            <v>-7126237.9931350425</v>
          </cell>
          <cell r="O114">
            <v>10042381.213100035</v>
          </cell>
          <cell r="P114">
            <v>28900820.964754887</v>
          </cell>
          <cell r="Q114">
            <v>61715265.81163957</v>
          </cell>
          <cell r="R114">
            <v>73825505.958175123</v>
          </cell>
          <cell r="T114">
            <v>0</v>
          </cell>
        </row>
        <row r="115">
          <cell r="G115" t="str">
            <v>2_13_7</v>
          </cell>
          <cell r="H115">
            <v>10723766.89866933</v>
          </cell>
          <cell r="I115">
            <v>16928142.545749921</v>
          </cell>
          <cell r="J115">
            <v>16928142.545749921</v>
          </cell>
          <cell r="K115">
            <v>4724739.2334046662</v>
          </cell>
          <cell r="L115">
            <v>9449480.5283700265</v>
          </cell>
          <cell r="M115">
            <v>14173073.428961206</v>
          </cell>
          <cell r="N115">
            <v>18908342.175369844</v>
          </cell>
          <cell r="O115">
            <v>30216202.949870791</v>
          </cell>
          <cell r="P115">
            <v>35889836.48733779</v>
          </cell>
          <cell r="Q115">
            <v>38340967.166170172</v>
          </cell>
          <cell r="R115">
            <v>39279947.650810122</v>
          </cell>
          <cell r="T115">
            <v>0</v>
          </cell>
        </row>
        <row r="116">
          <cell r="G116" t="str">
            <v>2_13_8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2_13_9</v>
          </cell>
          <cell r="H117">
            <v>162756977</v>
          </cell>
          <cell r="I117">
            <v>104253100.2643472</v>
          </cell>
          <cell r="J117">
            <v>104253100.2643472</v>
          </cell>
          <cell r="K117">
            <v>220972380</v>
          </cell>
          <cell r="L117">
            <v>222622380</v>
          </cell>
          <cell r="M117">
            <v>225147680</v>
          </cell>
          <cell r="N117">
            <v>238907680</v>
          </cell>
          <cell r="O117">
            <v>72109680</v>
          </cell>
          <cell r="P117">
            <v>23367040</v>
          </cell>
          <cell r="Q117">
            <v>20380578</v>
          </cell>
          <cell r="R117">
            <v>21050000</v>
          </cell>
          <cell r="T117">
            <v>0</v>
          </cell>
        </row>
        <row r="118">
          <cell r="G118" t="str">
            <v>2_13_10</v>
          </cell>
          <cell r="H118">
            <v>91978841</v>
          </cell>
          <cell r="I118">
            <v>77217247.059729815</v>
          </cell>
          <cell r="J118">
            <v>77217247.059729815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G119" t="str">
            <v>2_13_11</v>
          </cell>
          <cell r="H119">
            <v>36637516</v>
          </cell>
          <cell r="I119">
            <v>33989070.603897512</v>
          </cell>
          <cell r="J119">
            <v>33989070.603897512</v>
          </cell>
          <cell r="K119">
            <v>-8588229.4959624931</v>
          </cell>
          <cell r="L119">
            <v>-2911542.0103966594</v>
          </cell>
          <cell r="M119">
            <v>-626250.13958348706</v>
          </cell>
          <cell r="N119">
            <v>11782104.182234801</v>
          </cell>
          <cell r="O119">
            <v>40258584.162970826</v>
          </cell>
          <cell r="P119">
            <v>64790657.452092677</v>
          </cell>
          <cell r="Q119">
            <v>100056232.97780974</v>
          </cell>
          <cell r="R119">
            <v>113105453.60898525</v>
          </cell>
          <cell r="T119">
            <v>0</v>
          </cell>
        </row>
        <row r="120">
          <cell r="G120" t="str">
            <v>2_13_12</v>
          </cell>
          <cell r="H120">
            <v>55341325</v>
          </cell>
          <cell r="I120">
            <v>43228176.455832303</v>
          </cell>
          <cell r="J120">
            <v>43228176.455832303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2_13_13</v>
          </cell>
          <cell r="H121">
            <v>70778136</v>
          </cell>
          <cell r="I121">
            <v>27035853.204617381</v>
          </cell>
          <cell r="J121">
            <v>27035853.204617381</v>
          </cell>
          <cell r="K121">
            <v>220972380</v>
          </cell>
          <cell r="L121">
            <v>222622380</v>
          </cell>
          <cell r="M121">
            <v>225147680</v>
          </cell>
          <cell r="N121">
            <v>238907680</v>
          </cell>
          <cell r="O121">
            <v>72109680</v>
          </cell>
          <cell r="P121">
            <v>23367040</v>
          </cell>
          <cell r="Q121">
            <v>20380578</v>
          </cell>
          <cell r="R121">
            <v>21050000</v>
          </cell>
          <cell r="T121">
            <v>0</v>
          </cell>
        </row>
        <row r="122">
          <cell r="G122" t="str">
            <v>2_13_14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</row>
        <row r="123">
          <cell r="G123" t="str">
            <v>2_13_15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</row>
        <row r="124">
          <cell r="G124" t="str">
            <v>2_13_16</v>
          </cell>
          <cell r="H124">
            <v>174827009.46685079</v>
          </cell>
          <cell r="I124">
            <v>52756006.565783367</v>
          </cell>
          <cell r="J124">
            <v>52756006.689283371</v>
          </cell>
          <cell r="K124">
            <v>64517328.620141104</v>
          </cell>
          <cell r="L124">
            <v>128303382.66023575</v>
          </cell>
          <cell r="M124">
            <v>196452243.51850036</v>
          </cell>
          <cell r="N124">
            <v>270923481.07821947</v>
          </cell>
          <cell r="O124">
            <v>120987240.99206802</v>
          </cell>
          <cell r="P124">
            <v>107317770.57862796</v>
          </cell>
          <cell r="Q124">
            <v>91912986.994017631</v>
          </cell>
          <cell r="R124">
            <v>95016636.395331144</v>
          </cell>
          <cell r="T124">
            <v>0</v>
          </cell>
        </row>
        <row r="125">
          <cell r="G125" t="str">
            <v>2_13_17</v>
          </cell>
          <cell r="H125">
            <v>835000</v>
          </cell>
          <cell r="I125">
            <v>1000000</v>
          </cell>
          <cell r="J125">
            <v>1000000</v>
          </cell>
          <cell r="K125">
            <v>0</v>
          </cell>
          <cell r="L125">
            <v>0</v>
          </cell>
          <cell r="M125">
            <v>0</v>
          </cell>
          <cell r="N125">
            <v>5113230.0406420147</v>
          </cell>
          <cell r="O125">
            <v>6336299.6641081376</v>
          </cell>
          <cell r="P125">
            <v>180813.44678953913</v>
          </cell>
          <cell r="Q125">
            <v>6506614.3002551477</v>
          </cell>
          <cell r="R125">
            <v>14628109.208423309</v>
          </cell>
          <cell r="T125">
            <v>0</v>
          </cell>
        </row>
        <row r="126">
          <cell r="G126" t="str">
            <v>2_13_18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</row>
        <row r="127">
          <cell r="G127" t="str">
            <v>2_13_19</v>
          </cell>
          <cell r="H127">
            <v>91978842</v>
          </cell>
          <cell r="I127">
            <v>40218542.565783367</v>
          </cell>
          <cell r="J127">
            <v>40218542.565783367</v>
          </cell>
          <cell r="K127">
            <v>58158909.684189305</v>
          </cell>
          <cell r="L127">
            <v>122112872.00628395</v>
          </cell>
          <cell r="M127">
            <v>187980476.90024796</v>
          </cell>
          <cell r="N127">
            <v>249574740.08967388</v>
          </cell>
          <cell r="O127">
            <v>97562170.823959887</v>
          </cell>
          <cell r="P127">
            <v>56516428.127838418</v>
          </cell>
          <cell r="Q127">
            <v>69995523.689762473</v>
          </cell>
          <cell r="R127">
            <v>65216220.806907833</v>
          </cell>
          <cell r="T127">
            <v>0</v>
          </cell>
        </row>
        <row r="128">
          <cell r="G128" t="str">
            <v>2_13_20</v>
          </cell>
          <cell r="H128">
            <v>21200705</v>
          </cell>
          <cell r="I128">
            <v>26208736.435783368</v>
          </cell>
          <cell r="J128">
            <v>26208736.435783368</v>
          </cell>
          <cell r="K128">
            <v>7543702.861111111</v>
          </cell>
          <cell r="L128">
            <v>15916701.527777778</v>
          </cell>
          <cell r="M128">
            <v>8134616.527777778</v>
          </cell>
          <cell r="N128">
            <v>9115895.527777778</v>
          </cell>
          <cell r="O128">
            <v>16258355</v>
          </cell>
          <cell r="P128">
            <v>2333821</v>
          </cell>
          <cell r="Q128">
            <v>11936273.560000002</v>
          </cell>
          <cell r="R128">
            <v>7760501.2736</v>
          </cell>
          <cell r="T128">
            <v>0</v>
          </cell>
        </row>
        <row r="129">
          <cell r="G129" t="str">
            <v>2_13_21</v>
          </cell>
          <cell r="H129">
            <v>70778137</v>
          </cell>
          <cell r="I129">
            <v>14009806.129999999</v>
          </cell>
          <cell r="J129">
            <v>14009806.129999999</v>
          </cell>
          <cell r="K129">
            <v>50615206.823078193</v>
          </cell>
          <cell r="L129">
            <v>106196170.47850618</v>
          </cell>
          <cell r="M129">
            <v>179845860.37247017</v>
          </cell>
          <cell r="N129">
            <v>240458844.56189609</v>
          </cell>
          <cell r="O129">
            <v>81303815.823959887</v>
          </cell>
          <cell r="P129">
            <v>54182607.127838418</v>
          </cell>
          <cell r="Q129">
            <v>58059250.129762471</v>
          </cell>
          <cell r="R129">
            <v>57455719.533307835</v>
          </cell>
          <cell r="T129">
            <v>0</v>
          </cell>
        </row>
        <row r="130">
          <cell r="G130" t="str">
            <v>2_13_22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2_13_23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2_13_24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2_13_25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4">
          <cell r="G134" t="str">
            <v>2_13_26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T134">
            <v>0</v>
          </cell>
        </row>
        <row r="135">
          <cell r="G135" t="str">
            <v>2_13_27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</row>
        <row r="136">
          <cell r="G136" t="str">
            <v>2_13_28</v>
          </cell>
          <cell r="H136">
            <v>82013167.466850787</v>
          </cell>
          <cell r="I136">
            <v>11537464</v>
          </cell>
          <cell r="J136">
            <v>11537464.123500001</v>
          </cell>
          <cell r="K136">
            <v>6358418.9359518001</v>
          </cell>
          <cell r="L136">
            <v>6190510.6539518004</v>
          </cell>
          <cell r="M136">
            <v>8471766.6182524003</v>
          </cell>
          <cell r="N136">
            <v>16235510.9479036</v>
          </cell>
          <cell r="O136">
            <v>17088770.504000001</v>
          </cell>
          <cell r="P136">
            <v>50620529.004000001</v>
          </cell>
          <cell r="Q136">
            <v>15410849.004000001</v>
          </cell>
          <cell r="R136">
            <v>15172306.380000001</v>
          </cell>
          <cell r="T136">
            <v>0</v>
          </cell>
        </row>
        <row r="137">
          <cell r="G137" t="str">
            <v>2_13_29</v>
          </cell>
          <cell r="H137">
            <v>21765769</v>
          </cell>
          <cell r="I137">
            <v>11537464</v>
          </cell>
          <cell r="J137">
            <v>11537464.123500001</v>
          </cell>
          <cell r="K137">
            <v>5107450.4359518001</v>
          </cell>
          <cell r="L137">
            <v>6190510.6539518004</v>
          </cell>
          <cell r="M137">
            <v>8471766.6182524003</v>
          </cell>
          <cell r="N137">
            <v>14984542.4479036</v>
          </cell>
          <cell r="O137">
            <v>15853770.504000001</v>
          </cell>
          <cell r="P137">
            <v>47780029.004000001</v>
          </cell>
          <cell r="Q137">
            <v>12570349.004000001</v>
          </cell>
          <cell r="R137">
            <v>12331806.380000001</v>
          </cell>
          <cell r="T137">
            <v>0</v>
          </cell>
        </row>
        <row r="138">
          <cell r="G138" t="str">
            <v>2_13_30</v>
          </cell>
          <cell r="H138">
            <v>60247398.466850787</v>
          </cell>
          <cell r="I138">
            <v>0</v>
          </cell>
          <cell r="J138">
            <v>0</v>
          </cell>
          <cell r="K138">
            <v>1250968.5</v>
          </cell>
          <cell r="L138">
            <v>0</v>
          </cell>
          <cell r="M138">
            <v>0</v>
          </cell>
          <cell r="N138">
            <v>1250968.5</v>
          </cell>
          <cell r="O138">
            <v>1235000</v>
          </cell>
          <cell r="P138">
            <v>2840500</v>
          </cell>
          <cell r="Q138">
            <v>2840500</v>
          </cell>
          <cell r="R138">
            <v>2840500</v>
          </cell>
          <cell r="T138">
            <v>0</v>
          </cell>
        </row>
        <row r="139">
          <cell r="G139" t="str">
            <v>2_13_31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2_13_32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2_13_33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2_13_34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  <row r="143">
          <cell r="G143" t="str">
            <v>2_13_35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T143">
            <v>0</v>
          </cell>
        </row>
        <row r="144">
          <cell r="G144" t="str">
            <v>2_13_36</v>
          </cell>
          <cell r="H144">
            <v>19403345</v>
          </cell>
          <cell r="I144">
            <v>11535201.095971601</v>
          </cell>
          <cell r="J144">
            <v>11535201.095971601</v>
          </cell>
          <cell r="K144">
            <v>4876891.1283582319</v>
          </cell>
          <cell r="L144">
            <v>8163106.410273619</v>
          </cell>
          <cell r="M144">
            <v>10735301.630330302</v>
          </cell>
          <cell r="N144">
            <v>14178782.582186885</v>
          </cell>
          <cell r="O144">
            <v>11298114.971913677</v>
          </cell>
          <cell r="P144">
            <v>11366553.287950924</v>
          </cell>
          <cell r="Q144">
            <v>12654542.299965341</v>
          </cell>
          <cell r="R144">
            <v>16157765.999577632</v>
          </cell>
          <cell r="T144">
            <v>0</v>
          </cell>
        </row>
        <row r="145">
          <cell r="G145" t="str">
            <v>2_13_37</v>
          </cell>
          <cell r="H145">
            <v>43801474</v>
          </cell>
          <cell r="I145">
            <v>38746200.435783371</v>
          </cell>
          <cell r="J145">
            <v>38746200.559283368</v>
          </cell>
          <cell r="K145">
            <v>12651153.297062911</v>
          </cell>
          <cell r="L145">
            <v>22107212.181729577</v>
          </cell>
          <cell r="M145">
            <v>16606383.146030178</v>
          </cell>
          <cell r="N145">
            <v>29213668.016323391</v>
          </cell>
          <cell r="O145">
            <v>38448425.168108135</v>
          </cell>
          <cell r="P145">
            <v>50294663.450789541</v>
          </cell>
          <cell r="Q145">
            <v>31013236.864255153</v>
          </cell>
          <cell r="R145">
            <v>34720416.862023309</v>
          </cell>
          <cell r="T145">
            <v>0</v>
          </cell>
        </row>
        <row r="146">
          <cell r="G146" t="str">
            <v>2_13_38</v>
          </cell>
          <cell r="H146">
            <v>131025535.46685079</v>
          </cell>
          <cell r="I146">
            <v>14009806.129999999</v>
          </cell>
          <cell r="J146">
            <v>14009806.129999999</v>
          </cell>
          <cell r="K146">
            <v>51866175.323078193</v>
          </cell>
          <cell r="L146">
            <v>106196170.47850618</v>
          </cell>
          <cell r="M146">
            <v>179845860.37247017</v>
          </cell>
          <cell r="N146">
            <v>241709813.06189609</v>
          </cell>
          <cell r="O146">
            <v>82538815.823959887</v>
          </cell>
          <cell r="P146">
            <v>57023107.127838418</v>
          </cell>
          <cell r="Q146">
            <v>60899750.129762471</v>
          </cell>
          <cell r="R146">
            <v>60296219.533307835</v>
          </cell>
          <cell r="T146">
            <v>0</v>
          </cell>
        </row>
        <row r="147">
          <cell r="G147" t="str">
            <v>2_13_39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0</v>
          </cell>
        </row>
        <row r="148">
          <cell r="G148" t="str">
            <v>2_13_40</v>
          </cell>
          <cell r="H148">
            <v>88</v>
          </cell>
          <cell r="I148">
            <v>113.76295711654826</v>
          </cell>
          <cell r="J148">
            <v>113.76295711654826</v>
          </cell>
          <cell r="K148">
            <v>127.38796220731555</v>
          </cell>
          <cell r="L148">
            <v>127.38796220731555</v>
          </cell>
          <cell r="M148">
            <v>127.38796220731555</v>
          </cell>
          <cell r="N148">
            <v>127.38796220731555</v>
          </cell>
          <cell r="O148">
            <v>136.30511956182764</v>
          </cell>
          <cell r="P148">
            <v>145.84647793115559</v>
          </cell>
          <cell r="Q148">
            <v>156.05573138633648</v>
          </cell>
          <cell r="R148">
            <v>166.97963258338007</v>
          </cell>
          <cell r="T148">
            <v>0</v>
          </cell>
        </row>
        <row r="149">
          <cell r="G149" t="str">
            <v>2_13_41</v>
          </cell>
          <cell r="H149">
            <v>161</v>
          </cell>
          <cell r="I149">
            <v>230.35086002372478</v>
          </cell>
          <cell r="J149">
            <v>230.35086002372478</v>
          </cell>
          <cell r="K149">
            <v>273.11733278013457</v>
          </cell>
          <cell r="L149">
            <v>273.11733278013457</v>
          </cell>
          <cell r="M149">
            <v>273.11733278013457</v>
          </cell>
          <cell r="N149">
            <v>273.11733278013457</v>
          </cell>
          <cell r="O149">
            <v>292.23554607474398</v>
          </cell>
          <cell r="P149">
            <v>312.69203429997606</v>
          </cell>
          <cell r="Q149">
            <v>334.58047670097437</v>
          </cell>
          <cell r="R149">
            <v>358.00111007004273</v>
          </cell>
          <cell r="T149">
            <v>0</v>
          </cell>
        </row>
        <row r="150">
          <cell r="G150" t="str">
            <v>2_13_42</v>
          </cell>
          <cell r="H150">
            <v>18165</v>
          </cell>
          <cell r="I150">
            <v>19005</v>
          </cell>
          <cell r="J150">
            <v>19005</v>
          </cell>
          <cell r="K150">
            <v>19051.266666666666</v>
          </cell>
          <cell r="L150">
            <v>19051.266666666666</v>
          </cell>
          <cell r="M150">
            <v>19051.266666666666</v>
          </cell>
          <cell r="N150">
            <v>19051.266666666666</v>
          </cell>
          <cell r="O150">
            <v>19051.266666666666</v>
          </cell>
          <cell r="P150">
            <v>19051.266666666666</v>
          </cell>
          <cell r="Q150">
            <v>19051.266666666666</v>
          </cell>
          <cell r="R150">
            <v>19051.266666666666</v>
          </cell>
          <cell r="T150">
            <v>0</v>
          </cell>
        </row>
        <row r="151">
          <cell r="G151" t="str">
            <v>2_13_43</v>
          </cell>
          <cell r="H151">
            <v>2757</v>
          </cell>
          <cell r="I151">
            <v>2810</v>
          </cell>
          <cell r="J151">
            <v>2810</v>
          </cell>
          <cell r="K151">
            <v>2849.6666666666665</v>
          </cell>
          <cell r="L151">
            <v>2849.6666666666665</v>
          </cell>
          <cell r="M151">
            <v>2849.6666666666665</v>
          </cell>
          <cell r="N151">
            <v>2849.6666666666665</v>
          </cell>
          <cell r="O151">
            <v>2849.6666666666665</v>
          </cell>
          <cell r="P151">
            <v>2849.6666666666665</v>
          </cell>
          <cell r="Q151">
            <v>2849.6666666666665</v>
          </cell>
          <cell r="R151">
            <v>2849.6666666666665</v>
          </cell>
          <cell r="T151">
            <v>0</v>
          </cell>
        </row>
        <row r="152">
          <cell r="G152" t="str">
            <v>2_13_44</v>
          </cell>
          <cell r="H152">
            <v>19219482</v>
          </cell>
          <cell r="I152">
            <v>25546133.399298936</v>
          </cell>
          <cell r="J152">
            <v>25546133.399298936</v>
          </cell>
          <cell r="K152">
            <v>6360518.2239519674</v>
          </cell>
          <cell r="L152">
            <v>12804442.567966755</v>
          </cell>
          <cell r="M152">
            <v>18838505.654216483</v>
          </cell>
          <cell r="N152">
            <v>28111822.44350291</v>
          </cell>
          <cell r="O152">
            <v>31161422.169651136</v>
          </cell>
          <cell r="P152">
            <v>33342721.72152672</v>
          </cell>
          <cell r="Q152">
            <v>35676712.242033593</v>
          </cell>
          <cell r="R152">
            <v>38174082.098975949</v>
          </cell>
          <cell r="T152">
            <v>0</v>
          </cell>
        </row>
        <row r="153">
          <cell r="G153" t="str">
            <v>2_13_45</v>
          </cell>
          <cell r="H153">
            <v>5316111</v>
          </cell>
          <cell r="I153">
            <v>7368784.3992989371</v>
          </cell>
          <cell r="J153">
            <v>7368784.3992989371</v>
          </cell>
          <cell r="K153">
            <v>2171231.0779373702</v>
          </cell>
          <cell r="L153">
            <v>4385041.1558747403</v>
          </cell>
          <cell r="M153">
            <v>7004640.2338121105</v>
          </cell>
          <cell r="N153">
            <v>9339520.3117494807</v>
          </cell>
          <cell r="O153">
            <v>9993286.7335719448</v>
          </cell>
          <cell r="P153">
            <v>10692816.804921981</v>
          </cell>
          <cell r="Q153">
            <v>11441313.981266521</v>
          </cell>
          <cell r="R153">
            <v>12242205.959955178</v>
          </cell>
          <cell r="T153">
            <v>0</v>
          </cell>
        </row>
        <row r="154">
          <cell r="G154" t="str">
            <v>2_13_46</v>
          </cell>
          <cell r="H154">
            <v>-12070032.466850787</v>
          </cell>
          <cell r="I154">
            <v>51497093.698563829</v>
          </cell>
          <cell r="J154">
            <v>51497093.575063825</v>
          </cell>
          <cell r="K154">
            <v>156455051.37985891</v>
          </cell>
          <cell r="L154">
            <v>94318997.339764252</v>
          </cell>
          <cell r="M154">
            <v>28695436.481499642</v>
          </cell>
          <cell r="N154">
            <v>-32015801.078219473</v>
          </cell>
          <cell r="O154">
            <v>-48877560.992068022</v>
          </cell>
          <cell r="P154">
            <v>-83950730.578627959</v>
          </cell>
          <cell r="Q154">
            <v>-71532408.994017631</v>
          </cell>
          <cell r="R154">
            <v>-73966636.395331144</v>
          </cell>
          <cell r="T154">
            <v>0</v>
          </cell>
        </row>
        <row r="156">
          <cell r="G156" t="str">
            <v>2_13_47</v>
          </cell>
          <cell r="H156">
            <v>10490589</v>
          </cell>
          <cell r="I156">
            <v>13955350</v>
          </cell>
          <cell r="J156">
            <v>13955350</v>
          </cell>
          <cell r="K156">
            <v>3282782.5379668144</v>
          </cell>
          <cell r="L156">
            <v>6646628.1037411569</v>
          </cell>
          <cell r="M156">
            <v>9939182.3466976695</v>
          </cell>
          <cell r="N156">
            <v>13424111.196051512</v>
          </cell>
          <cell r="O156">
            <v>48806762.833645716</v>
          </cell>
          <cell r="P156">
            <v>50692138.720294237</v>
          </cell>
          <cell r="Q156">
            <v>51010461.608907685</v>
          </cell>
          <cell r="R156">
            <v>53397496.18036712</v>
          </cell>
          <cell r="T156">
            <v>0</v>
          </cell>
        </row>
        <row r="157">
          <cell r="G157" t="str">
            <v>2_13_48</v>
          </cell>
          <cell r="H157">
            <v>71650167.900000006</v>
          </cell>
          <cell r="I157">
            <v>17849146</v>
          </cell>
          <cell r="J157">
            <v>17849146</v>
          </cell>
          <cell r="K157">
            <v>48247378.651192725</v>
          </cell>
          <cell r="L157">
            <v>97329632.302385449</v>
          </cell>
          <cell r="M157">
            <v>147063028.95357817</v>
          </cell>
          <cell r="N157">
            <v>195175240.6047709</v>
          </cell>
          <cell r="O157">
            <v>71462398.353654519</v>
          </cell>
          <cell r="P157">
            <v>28312105.965709388</v>
          </cell>
          <cell r="Q157">
            <v>41407051.129762471</v>
          </cell>
          <cell r="R157">
            <v>39055036.533307835</v>
          </cell>
          <cell r="T157">
            <v>0</v>
          </cell>
        </row>
        <row r="158">
          <cell r="G158" t="str">
            <v>2_13_49</v>
          </cell>
          <cell r="H158">
            <v>17221890</v>
          </cell>
          <cell r="I158">
            <v>20583814</v>
          </cell>
          <cell r="J158">
            <v>20583814</v>
          </cell>
          <cell r="K158">
            <v>1059136</v>
          </cell>
          <cell r="L158">
            <v>6082352</v>
          </cell>
          <cell r="M158">
            <v>16182103</v>
          </cell>
          <cell r="N158">
            <v>23846717</v>
          </cell>
          <cell r="O158">
            <v>22115376.486882977</v>
          </cell>
          <cell r="P158">
            <v>25069503.01329061</v>
          </cell>
          <cell r="Q158">
            <v>25191429.870237529</v>
          </cell>
          <cell r="R158">
            <v>24173002.066692166</v>
          </cell>
          <cell r="T158">
            <v>0</v>
          </cell>
        </row>
        <row r="159">
          <cell r="G159" t="str">
            <v>2_13_50</v>
          </cell>
          <cell r="H159">
            <v>3106784</v>
          </cell>
          <cell r="I159">
            <v>1785582</v>
          </cell>
          <cell r="J159">
            <v>1785582</v>
          </cell>
          <cell r="K159">
            <v>6823044</v>
          </cell>
          <cell r="L159">
            <v>12906520</v>
          </cell>
          <cell r="M159">
            <v>19446143</v>
          </cell>
          <cell r="N159">
            <v>23678129</v>
          </cell>
          <cell r="O159">
            <v>3534434.2</v>
          </cell>
          <cell r="P159">
            <v>3185351.5</v>
          </cell>
          <cell r="Q159">
            <v>3088826.9</v>
          </cell>
          <cell r="R159">
            <v>2477083.2000000002</v>
          </cell>
          <cell r="T159">
            <v>0</v>
          </cell>
        </row>
        <row r="163">
          <cell r="G163" t="str">
            <v>2_13_51</v>
          </cell>
          <cell r="H163">
            <v>90019882.337153554</v>
          </cell>
          <cell r="I163">
            <v>104142638.83736674</v>
          </cell>
          <cell r="J163">
            <v>104142638.83736674</v>
          </cell>
          <cell r="K163">
            <v>37909901.704517148</v>
          </cell>
          <cell r="L163">
            <v>75819803.409034297</v>
          </cell>
          <cell r="M163">
            <v>113729705.11355144</v>
          </cell>
          <cell r="N163">
            <v>151639606.81806859</v>
          </cell>
          <cell r="O163">
            <v>154047191.75723031</v>
          </cell>
          <cell r="P163">
            <v>154878194.48709914</v>
          </cell>
          <cell r="Q163">
            <v>154878194.48709914</v>
          </cell>
          <cell r="R163">
            <v>154878194.48709914</v>
          </cell>
          <cell r="T163">
            <v>0</v>
          </cell>
        </row>
        <row r="164">
          <cell r="G164" t="str">
            <v>2_13_52</v>
          </cell>
          <cell r="H164">
            <v>60738064.066880003</v>
          </cell>
          <cell r="I164">
            <v>81705727.278710008</v>
          </cell>
          <cell r="J164">
            <v>81705727.278710008</v>
          </cell>
          <cell r="K164">
            <v>27864680.687412504</v>
          </cell>
          <cell r="L164">
            <v>55729361.374825008</v>
          </cell>
          <cell r="M164">
            <v>83594042.062237516</v>
          </cell>
          <cell r="N164">
            <v>111458722.74965002</v>
          </cell>
          <cell r="O164">
            <v>107550163.36400001</v>
          </cell>
          <cell r="P164">
            <v>110694529.48599997</v>
          </cell>
          <cell r="Q164">
            <v>109154612.14199996</v>
          </cell>
          <cell r="R164">
            <v>109548464.469</v>
          </cell>
          <cell r="T164">
            <v>0</v>
          </cell>
        </row>
        <row r="165">
          <cell r="G165" t="str">
            <v>2_13_53</v>
          </cell>
          <cell r="H165">
            <v>8652189.1762100011</v>
          </cell>
          <cell r="I165">
            <v>8154367.5609299997</v>
          </cell>
          <cell r="J165">
            <v>8154367.5609299997</v>
          </cell>
          <cell r="K165">
            <v>2250570.73575</v>
          </cell>
          <cell r="L165">
            <v>4501141.4715</v>
          </cell>
          <cell r="M165">
            <v>6751712.20725</v>
          </cell>
          <cell r="N165">
            <v>9002282.943</v>
          </cell>
          <cell r="O165">
            <v>8975151.9570000004</v>
          </cell>
          <cell r="P165">
            <v>8558829.1420000009</v>
          </cell>
          <cell r="Q165">
            <v>6564884.4180000005</v>
          </cell>
          <cell r="R165">
            <v>6516044.3779999996</v>
          </cell>
          <cell r="T165">
            <v>0</v>
          </cell>
        </row>
        <row r="166">
          <cell r="G166" t="str">
            <v>2_13_54</v>
          </cell>
          <cell r="H166">
            <v>19947479.270273548</v>
          </cell>
          <cell r="I166">
            <v>15122366.558656737</v>
          </cell>
          <cell r="J166">
            <v>15122366.558656737</v>
          </cell>
          <cell r="K166">
            <v>8198721.0171046481</v>
          </cell>
          <cell r="L166">
            <v>16397442.034209296</v>
          </cell>
          <cell r="M166">
            <v>24596163.051313944</v>
          </cell>
          <cell r="N166">
            <v>32794884.068418592</v>
          </cell>
          <cell r="O166">
            <v>39297227.001230299</v>
          </cell>
          <cell r="P166">
            <v>37033945.665099181</v>
          </cell>
          <cell r="Q166">
            <v>38679570.375099197</v>
          </cell>
          <cell r="R166">
            <v>38285565.601099163</v>
          </cell>
          <cell r="T166">
            <v>0</v>
          </cell>
        </row>
        <row r="167">
          <cell r="G167" t="str">
            <v>2_13_55</v>
          </cell>
          <cell r="H167">
            <v>7670493.9781499999</v>
          </cell>
          <cell r="I167">
            <v>12293386.80931</v>
          </cell>
          <cell r="J167">
            <v>12293386.80931</v>
          </cell>
          <cell r="K167">
            <v>14026055.308110002</v>
          </cell>
          <cell r="L167">
            <v>14026055.308110002</v>
          </cell>
          <cell r="M167">
            <v>14026055.308110002</v>
          </cell>
          <cell r="N167">
            <v>14026055.308110002</v>
          </cell>
          <cell r="O167">
            <v>14558617.454</v>
          </cell>
          <cell r="P167">
            <v>14679008.450999999</v>
          </cell>
          <cell r="Q167">
            <v>14679008.450999999</v>
          </cell>
          <cell r="R167">
            <v>14679008.450999999</v>
          </cell>
          <cell r="T167">
            <v>0</v>
          </cell>
        </row>
        <row r="168">
          <cell r="G168" t="str">
            <v>2_13_56</v>
          </cell>
          <cell r="H168">
            <v>9334339</v>
          </cell>
          <cell r="I168">
            <v>4000000</v>
          </cell>
          <cell r="J168">
            <v>4000000</v>
          </cell>
          <cell r="K168">
            <v>1846500</v>
          </cell>
          <cell r="L168">
            <v>3693000</v>
          </cell>
          <cell r="M168">
            <v>5539500</v>
          </cell>
          <cell r="N168">
            <v>7386000</v>
          </cell>
          <cell r="O168">
            <v>6886000</v>
          </cell>
          <cell r="P168">
            <v>6886000</v>
          </cell>
          <cell r="Q168">
            <v>6886000</v>
          </cell>
          <cell r="R168">
            <v>6886000</v>
          </cell>
          <cell r="T168">
            <v>0</v>
          </cell>
        </row>
        <row r="169">
          <cell r="G169" t="str">
            <v>2_13_57</v>
          </cell>
          <cell r="H169">
            <v>73259827.801819503</v>
          </cell>
          <cell r="I169">
            <v>19834111.033860002</v>
          </cell>
          <cell r="J169">
            <v>19834111.033860002</v>
          </cell>
          <cell r="K169">
            <v>4685520.1057199994</v>
          </cell>
          <cell r="L169">
            <v>9371040.2114399988</v>
          </cell>
          <cell r="M169">
            <v>14056560.317159999</v>
          </cell>
          <cell r="N169">
            <v>18742080.422879998</v>
          </cell>
          <cell r="O169">
            <v>16895000</v>
          </cell>
          <cell r="P169">
            <v>16417000</v>
          </cell>
          <cell r="Q169">
            <v>16230000</v>
          </cell>
          <cell r="R169">
            <v>17000000</v>
          </cell>
          <cell r="T169">
            <v>0</v>
          </cell>
        </row>
        <row r="170">
          <cell r="G170" t="str">
            <v>2_13_58</v>
          </cell>
          <cell r="H170">
            <v>57927422.031769998</v>
          </cell>
          <cell r="I170">
            <v>3419549.65</v>
          </cell>
          <cell r="J170">
            <v>3419549.65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T170">
            <v>0</v>
          </cell>
        </row>
        <row r="171">
          <cell r="G171" t="str">
            <v>2_13_59</v>
          </cell>
          <cell r="H171">
            <v>14098582.132424071</v>
          </cell>
          <cell r="I171">
            <v>15234770</v>
          </cell>
          <cell r="J171">
            <v>15234770</v>
          </cell>
          <cell r="K171">
            <v>4529763.3269699998</v>
          </cell>
          <cell r="L171">
            <v>9059526.6539399996</v>
          </cell>
          <cell r="M171">
            <v>13589289.980909999</v>
          </cell>
          <cell r="N171">
            <v>18119053.307879999</v>
          </cell>
          <cell r="O171">
            <v>14926105</v>
          </cell>
          <cell r="P171">
            <v>15628715</v>
          </cell>
          <cell r="Q171">
            <v>15508352</v>
          </cell>
          <cell r="R171">
            <v>16338420</v>
          </cell>
          <cell r="T171">
            <v>0</v>
          </cell>
        </row>
        <row r="172">
          <cell r="G172" t="str">
            <v>2_13_60</v>
          </cell>
          <cell r="H172">
            <v>1233823.6376254386</v>
          </cell>
          <cell r="I172">
            <v>1179791.3838600013</v>
          </cell>
          <cell r="J172">
            <v>1179791.3838600013</v>
          </cell>
          <cell r="K172">
            <v>155756.77875</v>
          </cell>
          <cell r="L172">
            <v>311513.5575</v>
          </cell>
          <cell r="M172">
            <v>467270.33624999999</v>
          </cell>
          <cell r="N172">
            <v>623027.11499999999</v>
          </cell>
          <cell r="O172">
            <v>1968895</v>
          </cell>
          <cell r="P172">
            <v>788285</v>
          </cell>
          <cell r="Q172">
            <v>721648</v>
          </cell>
          <cell r="R172">
            <v>661580</v>
          </cell>
          <cell r="T172">
            <v>0</v>
          </cell>
        </row>
        <row r="173">
          <cell r="G173" t="str">
            <v>2_13_61</v>
          </cell>
          <cell r="H173">
            <v>43103456.112224072</v>
          </cell>
          <cell r="I173">
            <v>19834111.155499998</v>
          </cell>
          <cell r="J173">
            <v>19834111.155499998</v>
          </cell>
          <cell r="K173">
            <v>4685520.1057199994</v>
          </cell>
          <cell r="L173">
            <v>9371040.2114399988</v>
          </cell>
          <cell r="M173">
            <v>14056560.317159999</v>
          </cell>
          <cell r="N173">
            <v>18742080.422879998</v>
          </cell>
          <cell r="O173">
            <v>16895000</v>
          </cell>
          <cell r="P173">
            <v>16417000</v>
          </cell>
          <cell r="Q173">
            <v>16230000</v>
          </cell>
          <cell r="R173">
            <v>17000000</v>
          </cell>
          <cell r="T173">
            <v>0</v>
          </cell>
        </row>
        <row r="174">
          <cell r="G174" t="str">
            <v>2_13_62</v>
          </cell>
          <cell r="H174">
            <v>28099901.023570001</v>
          </cell>
          <cell r="I174">
            <v>880544.15549999999</v>
          </cell>
          <cell r="J174">
            <v>880544.15549999999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0</v>
          </cell>
        </row>
        <row r="175">
          <cell r="G175" t="str">
            <v>2_13_63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0</v>
          </cell>
        </row>
        <row r="176">
          <cell r="G176" t="str">
            <v>2_13_64</v>
          </cell>
          <cell r="H176">
            <v>15003555.088654071</v>
          </cell>
          <cell r="I176">
            <v>18953567</v>
          </cell>
          <cell r="J176">
            <v>18953567</v>
          </cell>
          <cell r="K176">
            <v>4685520.1057199994</v>
          </cell>
          <cell r="L176">
            <v>9371040.2114399988</v>
          </cell>
          <cell r="M176">
            <v>14056560.317159999</v>
          </cell>
          <cell r="N176">
            <v>18742080.422879998</v>
          </cell>
          <cell r="O176">
            <v>16895000</v>
          </cell>
          <cell r="P176">
            <v>16417000</v>
          </cell>
          <cell r="Q176">
            <v>16230000</v>
          </cell>
          <cell r="R176">
            <v>17000000</v>
          </cell>
          <cell r="T176">
            <v>0</v>
          </cell>
        </row>
        <row r="177">
          <cell r="G177" t="str">
            <v>2_13_65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T177">
            <v>0</v>
          </cell>
        </row>
        <row r="178">
          <cell r="G178" t="str">
            <v>2_13_66</v>
          </cell>
          <cell r="H178">
            <v>49878451.040399998</v>
          </cell>
          <cell r="I178">
            <v>1065971.6235</v>
          </cell>
          <cell r="J178">
            <v>1065971.6235</v>
          </cell>
          <cell r="K178">
            <v>2588934.6</v>
          </cell>
          <cell r="L178">
            <v>5177869.2</v>
          </cell>
          <cell r="M178">
            <v>7766803.8000000007</v>
          </cell>
          <cell r="N178">
            <v>10355738.4</v>
          </cell>
          <cell r="O178">
            <v>1355738.4</v>
          </cell>
          <cell r="P178">
            <v>28197938.399999999</v>
          </cell>
          <cell r="Q178">
            <v>1355738.4</v>
          </cell>
          <cell r="R178">
            <v>866082</v>
          </cell>
          <cell r="T178">
            <v>0</v>
          </cell>
        </row>
        <row r="179">
          <cell r="G179" t="str">
            <v>2_13_67</v>
          </cell>
          <cell r="H179">
            <v>8570086.2518499997</v>
          </cell>
          <cell r="I179">
            <v>7981019.7196983788</v>
          </cell>
          <cell r="J179">
            <v>7981019.7196983788</v>
          </cell>
          <cell r="K179">
            <v>2702462.2571150321</v>
          </cell>
          <cell r="L179">
            <v>5404924.5142300641</v>
          </cell>
          <cell r="M179">
            <v>8107386.7713450957</v>
          </cell>
          <cell r="N179">
            <v>10809849.028460128</v>
          </cell>
          <cell r="O179">
            <v>11692232.739370773</v>
          </cell>
          <cell r="P179">
            <v>12159011.199278858</v>
          </cell>
          <cell r="Q179">
            <v>12245931.685278857</v>
          </cell>
          <cell r="R179">
            <v>12243674.076278858</v>
          </cell>
          <cell r="T179">
            <v>0</v>
          </cell>
        </row>
        <row r="180">
          <cell r="G180" t="str">
            <v>2_13_68</v>
          </cell>
          <cell r="H180">
            <v>149341.73949732</v>
          </cell>
          <cell r="I180">
            <v>197102</v>
          </cell>
          <cell r="J180">
            <v>188138</v>
          </cell>
          <cell r="K180">
            <v>209511.74594737071</v>
          </cell>
          <cell r="L180">
            <v>209511.74594737071</v>
          </cell>
          <cell r="M180">
            <v>209511.74594737071</v>
          </cell>
          <cell r="N180">
            <v>209511.74594737071</v>
          </cell>
          <cell r="O180">
            <v>246896.12263014395</v>
          </cell>
          <cell r="P180">
            <v>271953.99515738501</v>
          </cell>
          <cell r="Q180">
            <v>271953.99515738501</v>
          </cell>
          <cell r="R180">
            <v>271953.99515738501</v>
          </cell>
          <cell r="T180">
            <v>0</v>
          </cell>
        </row>
        <row r="181">
          <cell r="G181" t="str">
            <v>2_13_69</v>
          </cell>
          <cell r="H181">
            <v>252834.62428774929</v>
          </cell>
          <cell r="I181">
            <v>304999</v>
          </cell>
          <cell r="J181">
            <v>290609</v>
          </cell>
          <cell r="K181">
            <v>374669.79520238697</v>
          </cell>
          <cell r="L181">
            <v>374669.79520238697</v>
          </cell>
          <cell r="M181">
            <v>374669.79520238697</v>
          </cell>
          <cell r="N181">
            <v>374669.79520238697</v>
          </cell>
          <cell r="O181">
            <v>415787.0576743423</v>
          </cell>
          <cell r="P181">
            <v>450653.12712409138</v>
          </cell>
          <cell r="Q181">
            <v>450653.12712409138</v>
          </cell>
          <cell r="R181">
            <v>450653.12712409138</v>
          </cell>
          <cell r="T181">
            <v>0</v>
          </cell>
        </row>
        <row r="182">
          <cell r="G182" t="str">
            <v>2_13_70</v>
          </cell>
          <cell r="H182">
            <v>4602</v>
          </cell>
          <cell r="I182">
            <v>4878.416666666667</v>
          </cell>
          <cell r="J182">
            <v>4878.416666666667</v>
          </cell>
          <cell r="K182">
            <v>5322.2666666666673</v>
          </cell>
          <cell r="L182">
            <v>5322.2666666666673</v>
          </cell>
          <cell r="M182">
            <v>5322.2666666666673</v>
          </cell>
          <cell r="N182">
            <v>5322.2666666666673</v>
          </cell>
          <cell r="O182">
            <v>5257</v>
          </cell>
          <cell r="P182">
            <v>5369</v>
          </cell>
          <cell r="Q182">
            <v>5369</v>
          </cell>
          <cell r="R182">
            <v>5369</v>
          </cell>
          <cell r="T182">
            <v>0</v>
          </cell>
        </row>
        <row r="183">
          <cell r="G183" t="str">
            <v>2_13_71</v>
          </cell>
          <cell r="H183">
            <v>702</v>
          </cell>
          <cell r="I183">
            <v>757</v>
          </cell>
          <cell r="J183">
            <v>754</v>
          </cell>
          <cell r="K183">
            <v>729.16666666666663</v>
          </cell>
          <cell r="L183">
            <v>729.16666666666663</v>
          </cell>
          <cell r="M183">
            <v>729.16666666666663</v>
          </cell>
          <cell r="N183">
            <v>729.16666666666663</v>
          </cell>
          <cell r="O183">
            <v>729</v>
          </cell>
          <cell r="P183">
            <v>732</v>
          </cell>
          <cell r="Q183">
            <v>732</v>
          </cell>
          <cell r="R183">
            <v>732</v>
          </cell>
          <cell r="T183">
            <v>0</v>
          </cell>
        </row>
        <row r="184">
          <cell r="G184" t="str">
            <v>2_13_72</v>
          </cell>
          <cell r="H184">
            <v>8247248.2220000001</v>
          </cell>
          <cell r="I184">
            <v>11538551</v>
          </cell>
          <cell r="J184">
            <v>11008515</v>
          </cell>
          <cell r="K184">
            <v>13380928.580769917</v>
          </cell>
          <cell r="L184">
            <v>13380928.580769917</v>
          </cell>
          <cell r="M184">
            <v>13380928.580769917</v>
          </cell>
          <cell r="N184">
            <v>13380928.580769917</v>
          </cell>
          <cell r="O184">
            <v>15575195</v>
          </cell>
          <cell r="P184">
            <v>17521452</v>
          </cell>
          <cell r="Q184">
            <v>17521452</v>
          </cell>
          <cell r="R184">
            <v>17521452</v>
          </cell>
          <cell r="T184">
            <v>0</v>
          </cell>
        </row>
        <row r="185">
          <cell r="G185" t="str">
            <v>2_13_73</v>
          </cell>
          <cell r="H185">
            <v>2129878.875</v>
          </cell>
          <cell r="I185">
            <v>2769391</v>
          </cell>
          <cell r="J185">
            <v>2630593</v>
          </cell>
          <cell r="K185">
            <v>3278360.7080208859</v>
          </cell>
          <cell r="L185">
            <v>3278360.7080208859</v>
          </cell>
          <cell r="M185">
            <v>3278360.7080208859</v>
          </cell>
          <cell r="N185">
            <v>3278360.7080208859</v>
          </cell>
          <cell r="O185">
            <v>3535905</v>
          </cell>
          <cell r="P185">
            <v>3845073</v>
          </cell>
          <cell r="Q185">
            <v>3845073</v>
          </cell>
          <cell r="R185">
            <v>3845073</v>
          </cell>
          <cell r="T185">
            <v>0</v>
          </cell>
        </row>
        <row r="188">
          <cell r="G188" t="str">
            <v>2_13_97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0</v>
          </cell>
        </row>
        <row r="189">
          <cell r="G189" t="str">
            <v>2_13_98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T189">
            <v>0</v>
          </cell>
        </row>
        <row r="190">
          <cell r="G190" t="str">
            <v>2_13_99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T190">
            <v>0</v>
          </cell>
        </row>
        <row r="191">
          <cell r="G191" t="str">
            <v>2_13_100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T191">
            <v>0</v>
          </cell>
        </row>
        <row r="192">
          <cell r="G192" t="str">
            <v>2_13_101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T192">
            <v>0</v>
          </cell>
        </row>
        <row r="193">
          <cell r="G193" t="str">
            <v>2_13_102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T193">
            <v>0</v>
          </cell>
        </row>
      </sheetData>
      <sheetData sheetId="23" refreshError="1"/>
      <sheetData sheetId="24" refreshError="1"/>
      <sheetData sheetId="25" refreshError="1">
        <row r="83">
          <cell r="G83" t="str">
            <v>3_16_1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</row>
        <row r="84">
          <cell r="G84" t="str">
            <v>3_16_2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3_16_3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</row>
        <row r="86">
          <cell r="G86" t="str">
            <v>3_16_4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3_16_5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3_16_6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</row>
        <row r="89">
          <cell r="G89" t="str">
            <v>3_16_7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</row>
        <row r="90">
          <cell r="G90" t="str">
            <v>3_16_8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3_16_9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G92" t="str">
            <v>3_16_10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</row>
        <row r="93">
          <cell r="G93" t="str">
            <v>3_16_11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3_16_12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3_16_13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3_16_14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3_16_15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3_16_16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0</v>
          </cell>
        </row>
        <row r="99">
          <cell r="G99" t="str">
            <v>3_16_17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3_16_18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3_16_19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0</v>
          </cell>
        </row>
        <row r="102">
          <cell r="G102" t="str">
            <v>3_16_20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</row>
        <row r="103">
          <cell r="G103" t="str">
            <v>3_16_21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3_16_22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3_16_23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3_16_24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3_16_25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3_16_26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3_16_27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3_16_28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3_16_29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3_16_30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3_16_31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3_16_32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3_16_33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3_16_34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3_16_35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3_16_36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G119" t="str">
            <v>3_16_37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</row>
        <row r="120">
          <cell r="G120" t="str">
            <v>3_16_38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3_16_39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3_16_40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</row>
        <row r="123">
          <cell r="G123" t="str">
            <v>3_16_41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</row>
        <row r="124">
          <cell r="G124" t="str">
            <v>3_16_42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</row>
        <row r="125">
          <cell r="G125" t="str">
            <v>3_16_43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</row>
        <row r="126">
          <cell r="G126" t="str">
            <v>3_16_44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</row>
        <row r="127">
          <cell r="G127" t="str">
            <v>3_16_45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</row>
        <row r="128">
          <cell r="G128" t="str">
            <v>3_16_46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30">
          <cell r="G130" t="str">
            <v>3_16_47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3_16_48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3_16_49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3_16_50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3_16_97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3_16_98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3_16_99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3_16_100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3_16_101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3_16_102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26" refreshError="1">
        <row r="83">
          <cell r="G83" t="str">
            <v>3_17_1</v>
          </cell>
          <cell r="H83">
            <v>4567528</v>
          </cell>
          <cell r="I83">
            <v>3510256</v>
          </cell>
          <cell r="J83">
            <v>5840234</v>
          </cell>
          <cell r="K83">
            <v>534877</v>
          </cell>
          <cell r="L83">
            <v>1270948</v>
          </cell>
          <cell r="M83">
            <v>2031536</v>
          </cell>
          <cell r="N83">
            <v>3133484</v>
          </cell>
          <cell r="O83">
            <v>7229178.2999999998</v>
          </cell>
          <cell r="P83">
            <v>8016751.1674091406</v>
          </cell>
          <cell r="Q83">
            <v>8025914.3770000003</v>
          </cell>
          <cell r="R83">
            <v>8029142.3770000003</v>
          </cell>
          <cell r="T83">
            <v>0</v>
          </cell>
        </row>
        <row r="84">
          <cell r="G84" t="str">
            <v>3_17_2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3_17_3</v>
          </cell>
          <cell r="H85">
            <v>4416509</v>
          </cell>
          <cell r="I85">
            <v>3310712.1</v>
          </cell>
          <cell r="J85">
            <v>5561463</v>
          </cell>
          <cell r="K85">
            <v>635454</v>
          </cell>
          <cell r="L85">
            <v>1337234.3</v>
          </cell>
          <cell r="M85">
            <v>2037691</v>
          </cell>
          <cell r="N85">
            <v>3079310.2</v>
          </cell>
          <cell r="O85">
            <v>5822484.5</v>
          </cell>
          <cell r="P85">
            <v>6139713.5</v>
          </cell>
          <cell r="Q85">
            <v>6093980</v>
          </cell>
          <cell r="R85">
            <v>6164776.5</v>
          </cell>
          <cell r="T85">
            <v>0</v>
          </cell>
        </row>
        <row r="86">
          <cell r="G86" t="str">
            <v>3_17_4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3_17_5</v>
          </cell>
          <cell r="H87">
            <v>5348</v>
          </cell>
          <cell r="I87">
            <v>0</v>
          </cell>
          <cell r="J87">
            <v>76722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3_17_6</v>
          </cell>
          <cell r="H88">
            <v>145670.99999999977</v>
          </cell>
          <cell r="I88">
            <v>199543.89999999991</v>
          </cell>
          <cell r="J88">
            <v>202049</v>
          </cell>
          <cell r="K88">
            <v>-100577</v>
          </cell>
          <cell r="L88">
            <v>-66286.300000000047</v>
          </cell>
          <cell r="M88">
            <v>-6155</v>
          </cell>
          <cell r="N88">
            <v>54173.799999999988</v>
          </cell>
          <cell r="O88">
            <v>1406693.4840267859</v>
          </cell>
          <cell r="P88">
            <v>1877037.6674091406</v>
          </cell>
          <cell r="Q88">
            <v>1931934.3770000003</v>
          </cell>
          <cell r="R88">
            <v>1864365.8770000003</v>
          </cell>
          <cell r="T88">
            <v>0</v>
          </cell>
        </row>
        <row r="89">
          <cell r="G89" t="str">
            <v>3_17_7</v>
          </cell>
          <cell r="H89">
            <v>179863.3</v>
          </cell>
          <cell r="I89">
            <v>234479</v>
          </cell>
          <cell r="J89">
            <v>221756</v>
          </cell>
          <cell r="K89">
            <v>53765.5</v>
          </cell>
          <cell r="L89">
            <v>107546</v>
          </cell>
          <cell r="M89">
            <v>161327.9</v>
          </cell>
          <cell r="N89">
            <v>301877</v>
          </cell>
          <cell r="O89">
            <v>667023.5</v>
          </cell>
          <cell r="P89">
            <v>775027.5</v>
          </cell>
          <cell r="Q89">
            <v>775027.5</v>
          </cell>
          <cell r="R89">
            <v>775027.5</v>
          </cell>
          <cell r="T89">
            <v>0</v>
          </cell>
        </row>
        <row r="90">
          <cell r="G90" t="str">
            <v>3_17_8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3_17_9</v>
          </cell>
          <cell r="H91">
            <v>3097480.7</v>
          </cell>
          <cell r="I91">
            <v>5339085</v>
          </cell>
          <cell r="J91">
            <v>7500137</v>
          </cell>
          <cell r="K91">
            <v>3991404</v>
          </cell>
          <cell r="L91">
            <v>4025452</v>
          </cell>
          <cell r="M91">
            <v>3241130</v>
          </cell>
          <cell r="N91">
            <v>9715310.25</v>
          </cell>
          <cell r="O91">
            <v>6788133</v>
          </cell>
          <cell r="P91">
            <v>2652200</v>
          </cell>
          <cell r="Q91">
            <v>4158413</v>
          </cell>
          <cell r="R91">
            <v>5554429</v>
          </cell>
          <cell r="T91">
            <v>0</v>
          </cell>
        </row>
        <row r="92">
          <cell r="G92" t="str">
            <v>3_17_10</v>
          </cell>
          <cell r="H92">
            <v>2987480.7</v>
          </cell>
          <cell r="I92">
            <v>5339085</v>
          </cell>
          <cell r="J92">
            <v>5160054</v>
          </cell>
          <cell r="K92">
            <v>1349704</v>
          </cell>
          <cell r="L92">
            <v>1383752</v>
          </cell>
          <cell r="M92">
            <v>365455</v>
          </cell>
          <cell r="N92">
            <v>6839635</v>
          </cell>
          <cell r="O92">
            <v>6788133</v>
          </cell>
          <cell r="P92">
            <v>2652200</v>
          </cell>
          <cell r="Q92">
            <v>4158413</v>
          </cell>
          <cell r="R92">
            <v>5554429</v>
          </cell>
          <cell r="T92">
            <v>0</v>
          </cell>
        </row>
        <row r="93">
          <cell r="G93" t="str">
            <v>3_17_11</v>
          </cell>
          <cell r="H93">
            <v>325534.3</v>
          </cell>
          <cell r="I93">
            <v>434022.9</v>
          </cell>
          <cell r="J93">
            <v>423805</v>
          </cell>
          <cell r="K93">
            <v>-46811.5</v>
          </cell>
          <cell r="L93">
            <v>41259.699999999953</v>
          </cell>
          <cell r="M93">
            <v>155172.9</v>
          </cell>
          <cell r="N93">
            <v>356050.8</v>
          </cell>
          <cell r="O93">
            <v>2073716.9840267859</v>
          </cell>
          <cell r="P93">
            <v>2652065.1674091406</v>
          </cell>
          <cell r="Q93">
            <v>2706961.8770000003</v>
          </cell>
          <cell r="R93">
            <v>2639393.3770000003</v>
          </cell>
          <cell r="T93">
            <v>0</v>
          </cell>
        </row>
        <row r="94">
          <cell r="G94" t="str">
            <v>3_17_12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3_17_13</v>
          </cell>
          <cell r="H95">
            <v>110000</v>
          </cell>
          <cell r="I95">
            <v>0</v>
          </cell>
          <cell r="J95">
            <v>2340083</v>
          </cell>
          <cell r="K95">
            <v>2641700</v>
          </cell>
          <cell r="L95">
            <v>2641700</v>
          </cell>
          <cell r="M95">
            <v>2875675</v>
          </cell>
          <cell r="N95">
            <v>2875675.25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3_17_14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3_17_15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3_17_16</v>
          </cell>
          <cell r="H98">
            <v>2715783</v>
          </cell>
          <cell r="I98">
            <v>499651</v>
          </cell>
          <cell r="J98">
            <v>517564</v>
          </cell>
          <cell r="K98">
            <v>204756</v>
          </cell>
          <cell r="L98">
            <v>251756</v>
          </cell>
          <cell r="M98">
            <v>440858</v>
          </cell>
          <cell r="N98">
            <v>8446692</v>
          </cell>
          <cell r="O98">
            <v>6753017</v>
          </cell>
          <cell r="P98">
            <v>989745</v>
          </cell>
          <cell r="Q98">
            <v>961822</v>
          </cell>
          <cell r="R98">
            <v>981645</v>
          </cell>
          <cell r="T98">
            <v>0</v>
          </cell>
        </row>
        <row r="99">
          <cell r="G99" t="str">
            <v>3_17_17</v>
          </cell>
          <cell r="H99">
            <v>5046</v>
          </cell>
          <cell r="I99">
            <v>21851</v>
          </cell>
          <cell r="J99">
            <v>21851</v>
          </cell>
          <cell r="K99">
            <v>20205</v>
          </cell>
          <cell r="L99">
            <v>20205</v>
          </cell>
          <cell r="M99">
            <v>20205</v>
          </cell>
          <cell r="N99">
            <v>20205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3_17_18</v>
          </cell>
          <cell r="H100">
            <v>5046</v>
          </cell>
          <cell r="I100">
            <v>21851</v>
          </cell>
          <cell r="J100">
            <v>21851</v>
          </cell>
          <cell r="K100">
            <v>20205</v>
          </cell>
          <cell r="L100">
            <v>20205</v>
          </cell>
          <cell r="M100">
            <v>20205</v>
          </cell>
          <cell r="N100">
            <v>20205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3_17_19</v>
          </cell>
          <cell r="H101">
            <v>2486918</v>
          </cell>
          <cell r="I101">
            <v>86492</v>
          </cell>
          <cell r="J101">
            <v>54477</v>
          </cell>
          <cell r="K101">
            <v>650</v>
          </cell>
          <cell r="L101">
            <v>7738</v>
          </cell>
          <cell r="M101">
            <v>12938</v>
          </cell>
          <cell r="N101">
            <v>7978860</v>
          </cell>
          <cell r="O101">
            <v>5778640</v>
          </cell>
          <cell r="P101">
            <v>15368</v>
          </cell>
          <cell r="Q101">
            <v>27357</v>
          </cell>
          <cell r="R101">
            <v>42998</v>
          </cell>
          <cell r="T101">
            <v>0</v>
          </cell>
        </row>
        <row r="102">
          <cell r="G102" t="str">
            <v>3_17_20</v>
          </cell>
          <cell r="H102">
            <v>68416</v>
          </cell>
          <cell r="I102">
            <v>86492</v>
          </cell>
          <cell r="J102">
            <v>54477</v>
          </cell>
          <cell r="K102">
            <v>650</v>
          </cell>
          <cell r="L102">
            <v>7738</v>
          </cell>
          <cell r="M102">
            <v>12938</v>
          </cell>
          <cell r="N102">
            <v>2711360</v>
          </cell>
          <cell r="O102">
            <v>5778640</v>
          </cell>
          <cell r="P102">
            <v>15368</v>
          </cell>
          <cell r="Q102">
            <v>27357</v>
          </cell>
          <cell r="R102">
            <v>42998</v>
          </cell>
          <cell r="T102">
            <v>0</v>
          </cell>
        </row>
        <row r="103">
          <cell r="G103" t="str">
            <v>3_17_21</v>
          </cell>
          <cell r="H103">
            <v>2418502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5267500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3_17_22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3_17_23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3_17_24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3_17_25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3_17_26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3_17_27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3_17_28</v>
          </cell>
          <cell r="H110">
            <v>223819</v>
          </cell>
          <cell r="I110">
            <v>391308</v>
          </cell>
          <cell r="J110">
            <v>441236</v>
          </cell>
          <cell r="K110">
            <v>183901</v>
          </cell>
          <cell r="L110">
            <v>223813</v>
          </cell>
          <cell r="M110">
            <v>407715</v>
          </cell>
          <cell r="N110">
            <v>447627</v>
          </cell>
          <cell r="O110">
            <v>974377</v>
          </cell>
          <cell r="P110">
            <v>974377</v>
          </cell>
          <cell r="Q110">
            <v>934465</v>
          </cell>
          <cell r="R110">
            <v>938647</v>
          </cell>
          <cell r="T110">
            <v>0</v>
          </cell>
        </row>
        <row r="111">
          <cell r="G111" t="str">
            <v>3_17_29</v>
          </cell>
          <cell r="H111">
            <v>223819</v>
          </cell>
          <cell r="I111">
            <v>391308</v>
          </cell>
          <cell r="J111">
            <v>441236</v>
          </cell>
          <cell r="K111">
            <v>183901</v>
          </cell>
          <cell r="L111">
            <v>223813</v>
          </cell>
          <cell r="M111">
            <v>407715</v>
          </cell>
          <cell r="N111">
            <v>447627</v>
          </cell>
          <cell r="O111">
            <v>974377</v>
          </cell>
          <cell r="P111">
            <v>974377</v>
          </cell>
          <cell r="Q111">
            <v>934465</v>
          </cell>
          <cell r="R111">
            <v>938647</v>
          </cell>
          <cell r="T111">
            <v>0</v>
          </cell>
        </row>
        <row r="112">
          <cell r="G112" t="str">
            <v>3_17_30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3_17_31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3_17_32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3_17_33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3_17_34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3_17_35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3_17_36</v>
          </cell>
          <cell r="H118">
            <v>298593</v>
          </cell>
          <cell r="I118">
            <v>268725</v>
          </cell>
          <cell r="J118">
            <v>475700</v>
          </cell>
          <cell r="K118">
            <v>55228.800000000003</v>
          </cell>
          <cell r="L118">
            <v>128408.79999999999</v>
          </cell>
          <cell r="M118">
            <v>200082.6</v>
          </cell>
          <cell r="N118">
            <v>297119.09999999998</v>
          </cell>
          <cell r="O118">
            <v>594091.91008321429</v>
          </cell>
          <cell r="P118">
            <v>660365.45208909689</v>
          </cell>
          <cell r="Q118">
            <v>665236.71600000001</v>
          </cell>
          <cell r="R118">
            <v>646561.58353924518</v>
          </cell>
          <cell r="T118">
            <v>0</v>
          </cell>
        </row>
        <row r="119">
          <cell r="G119" t="str">
            <v>3_17_37</v>
          </cell>
          <cell r="H119">
            <v>297281</v>
          </cell>
          <cell r="I119">
            <v>499651</v>
          </cell>
          <cell r="J119">
            <v>517564</v>
          </cell>
          <cell r="K119">
            <v>204756</v>
          </cell>
          <cell r="L119">
            <v>251756</v>
          </cell>
          <cell r="M119">
            <v>440858</v>
          </cell>
          <cell r="N119">
            <v>3179192</v>
          </cell>
          <cell r="O119">
            <v>6753017</v>
          </cell>
          <cell r="P119">
            <v>989745</v>
          </cell>
          <cell r="Q119">
            <v>961822</v>
          </cell>
          <cell r="R119">
            <v>981645</v>
          </cell>
          <cell r="T119">
            <v>0</v>
          </cell>
        </row>
        <row r="120">
          <cell r="G120" t="str">
            <v>3_17_38</v>
          </cell>
          <cell r="H120">
            <v>2418502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5267500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3_17_39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3_17_40</v>
          </cell>
          <cell r="H122">
            <v>121650.54438860972</v>
          </cell>
          <cell r="I122">
            <v>125435.88280060883</v>
          </cell>
          <cell r="J122">
            <v>136964</v>
          </cell>
          <cell r="K122">
            <v>133516</v>
          </cell>
          <cell r="L122">
            <v>133516</v>
          </cell>
          <cell r="M122">
            <v>133516</v>
          </cell>
          <cell r="N122">
            <v>140976.245210728</v>
          </cell>
          <cell r="O122">
            <v>169132.14783821479</v>
          </cell>
          <cell r="P122">
            <v>169871.40864714087</v>
          </cell>
          <cell r="Q122">
            <v>169871.40864714087</v>
          </cell>
          <cell r="R122">
            <v>169871.40864714087</v>
          </cell>
          <cell r="T122">
            <v>0</v>
          </cell>
        </row>
        <row r="123">
          <cell r="G123" t="str">
            <v>3_17_41</v>
          </cell>
          <cell r="H123">
            <v>121229.16666666667</v>
          </cell>
          <cell r="I123">
            <v>121423.33333333333</v>
          </cell>
          <cell r="J123">
            <v>143365</v>
          </cell>
          <cell r="K123">
            <v>121510</v>
          </cell>
          <cell r="L123">
            <v>121510</v>
          </cell>
          <cell r="M123">
            <v>121510</v>
          </cell>
          <cell r="N123">
            <v>121510</v>
          </cell>
          <cell r="O123">
            <v>163028</v>
          </cell>
          <cell r="P123">
            <v>163028</v>
          </cell>
          <cell r="Q123">
            <v>163028</v>
          </cell>
          <cell r="R123">
            <v>163028</v>
          </cell>
          <cell r="T123">
            <v>0</v>
          </cell>
        </row>
        <row r="124">
          <cell r="G124" t="str">
            <v>3_17_42</v>
          </cell>
          <cell r="H124">
            <v>398</v>
          </cell>
          <cell r="I124">
            <v>438</v>
          </cell>
          <cell r="J124">
            <v>423</v>
          </cell>
          <cell r="K124">
            <v>435</v>
          </cell>
          <cell r="L124">
            <v>435</v>
          </cell>
          <cell r="M124">
            <v>435</v>
          </cell>
          <cell r="N124">
            <v>435</v>
          </cell>
          <cell r="O124">
            <v>478</v>
          </cell>
          <cell r="P124">
            <v>478</v>
          </cell>
          <cell r="Q124">
            <v>478</v>
          </cell>
          <cell r="R124">
            <v>478</v>
          </cell>
          <cell r="T124">
            <v>0</v>
          </cell>
        </row>
        <row r="125">
          <cell r="G125" t="str">
            <v>3_17_43</v>
          </cell>
          <cell r="H125">
            <v>116</v>
          </cell>
          <cell r="I125">
            <v>125</v>
          </cell>
          <cell r="J125">
            <v>112</v>
          </cell>
          <cell r="K125">
            <v>117</v>
          </cell>
          <cell r="L125">
            <v>117</v>
          </cell>
          <cell r="M125">
            <v>117</v>
          </cell>
          <cell r="N125">
            <v>117</v>
          </cell>
          <cell r="O125">
            <v>125</v>
          </cell>
          <cell r="P125">
            <v>125</v>
          </cell>
          <cell r="Q125">
            <v>125</v>
          </cell>
          <cell r="R125">
            <v>125</v>
          </cell>
          <cell r="T125">
            <v>0</v>
          </cell>
        </row>
        <row r="126">
          <cell r="G126" t="str">
            <v>3_17_44</v>
          </cell>
          <cell r="H126">
            <v>581003</v>
          </cell>
          <cell r="I126">
            <v>659291</v>
          </cell>
          <cell r="J126">
            <v>695229</v>
          </cell>
          <cell r="K126">
            <v>174239</v>
          </cell>
          <cell r="L126">
            <v>348478</v>
          </cell>
          <cell r="M126">
            <v>522717</v>
          </cell>
          <cell r="N126">
            <v>735896</v>
          </cell>
          <cell r="O126">
            <v>970142</v>
          </cell>
          <cell r="P126">
            <v>974382.4</v>
          </cell>
          <cell r="Q126">
            <v>974382.4</v>
          </cell>
          <cell r="R126">
            <v>974382.4</v>
          </cell>
          <cell r="T126">
            <v>0</v>
          </cell>
        </row>
        <row r="127">
          <cell r="G127" t="str">
            <v>3_17_45</v>
          </cell>
          <cell r="H127">
            <v>168751</v>
          </cell>
          <cell r="I127">
            <v>182135</v>
          </cell>
          <cell r="J127">
            <v>192683</v>
          </cell>
          <cell r="K127">
            <v>42650</v>
          </cell>
          <cell r="L127">
            <v>85300</v>
          </cell>
          <cell r="M127">
            <v>127950</v>
          </cell>
          <cell r="N127">
            <v>170600</v>
          </cell>
          <cell r="O127">
            <v>244542</v>
          </cell>
          <cell r="P127">
            <v>244542</v>
          </cell>
          <cell r="Q127">
            <v>244542</v>
          </cell>
          <cell r="R127">
            <v>244542</v>
          </cell>
          <cell r="T127">
            <v>0</v>
          </cell>
        </row>
        <row r="128">
          <cell r="G128" t="str">
            <v>3_17_46</v>
          </cell>
          <cell r="H128">
            <v>381697.70000000019</v>
          </cell>
          <cell r="I128">
            <v>4839434</v>
          </cell>
          <cell r="J128">
            <v>6982573</v>
          </cell>
          <cell r="K128">
            <v>3786648</v>
          </cell>
          <cell r="L128">
            <v>3773696</v>
          </cell>
          <cell r="M128">
            <v>2800272</v>
          </cell>
          <cell r="N128">
            <v>1268618.25</v>
          </cell>
          <cell r="O128">
            <v>35116</v>
          </cell>
          <cell r="P128">
            <v>1662455</v>
          </cell>
          <cell r="Q128">
            <v>3196591</v>
          </cell>
          <cell r="R128">
            <v>4572784</v>
          </cell>
          <cell r="T128">
            <v>0</v>
          </cell>
        </row>
        <row r="130">
          <cell r="G130" t="str">
            <v>3_17_47</v>
          </cell>
          <cell r="H130">
            <v>131268</v>
          </cell>
          <cell r="I130">
            <v>121600</v>
          </cell>
          <cell r="J130">
            <v>161133</v>
          </cell>
          <cell r="K130">
            <v>66884</v>
          </cell>
          <cell r="L130">
            <v>133768</v>
          </cell>
          <cell r="M130">
            <v>200652</v>
          </cell>
          <cell r="N130">
            <v>286465.2</v>
          </cell>
          <cell r="O130">
            <v>275748</v>
          </cell>
          <cell r="P130">
            <v>235540</v>
          </cell>
          <cell r="Q130">
            <v>205856</v>
          </cell>
          <cell r="R130">
            <v>176884</v>
          </cell>
          <cell r="T130">
            <v>0</v>
          </cell>
        </row>
        <row r="131">
          <cell r="G131" t="str">
            <v>3_17_48</v>
          </cell>
          <cell r="H131">
            <v>2418502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7942902</v>
          </cell>
          <cell r="O131">
            <v>5778640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3_17_49</v>
          </cell>
          <cell r="H132">
            <v>68416</v>
          </cell>
          <cell r="I132">
            <v>86492</v>
          </cell>
          <cell r="J132">
            <v>54477</v>
          </cell>
          <cell r="K132">
            <v>650</v>
          </cell>
          <cell r="L132">
            <v>7738</v>
          </cell>
          <cell r="M132">
            <v>12938</v>
          </cell>
          <cell r="N132">
            <v>35958</v>
          </cell>
          <cell r="O132">
            <v>0</v>
          </cell>
          <cell r="P132">
            <v>15368</v>
          </cell>
          <cell r="Q132">
            <v>27357</v>
          </cell>
          <cell r="R132">
            <v>42998</v>
          </cell>
          <cell r="T132">
            <v>0</v>
          </cell>
        </row>
        <row r="133">
          <cell r="G133" t="str">
            <v>3_17_50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3_17_97</v>
          </cell>
          <cell r="H137">
            <v>4567528</v>
          </cell>
          <cell r="I137">
            <v>3510256</v>
          </cell>
          <cell r="J137">
            <v>5840234</v>
          </cell>
          <cell r="K137">
            <v>534877</v>
          </cell>
          <cell r="L137">
            <v>1270948</v>
          </cell>
          <cell r="M137">
            <v>2031536</v>
          </cell>
          <cell r="N137">
            <v>3133484</v>
          </cell>
          <cell r="O137">
            <v>7229178.2999999998</v>
          </cell>
          <cell r="P137">
            <v>8016751.1674091406</v>
          </cell>
          <cell r="Q137">
            <v>8025914.3770000003</v>
          </cell>
          <cell r="R137">
            <v>8029142.3770000003</v>
          </cell>
          <cell r="T137">
            <v>0</v>
          </cell>
        </row>
        <row r="138">
          <cell r="G138" t="str">
            <v>3_17_98</v>
          </cell>
          <cell r="H138">
            <v>4416509</v>
          </cell>
          <cell r="I138">
            <v>3310712.1</v>
          </cell>
          <cell r="J138">
            <v>5561463</v>
          </cell>
          <cell r="K138">
            <v>635454</v>
          </cell>
          <cell r="L138">
            <v>1337234.3</v>
          </cell>
          <cell r="M138">
            <v>2037691</v>
          </cell>
          <cell r="N138">
            <v>3079310.2</v>
          </cell>
          <cell r="O138">
            <v>5822484.5</v>
          </cell>
          <cell r="P138">
            <v>6139713.5</v>
          </cell>
          <cell r="Q138">
            <v>6093980</v>
          </cell>
          <cell r="R138">
            <v>6164776.5</v>
          </cell>
          <cell r="T138">
            <v>0</v>
          </cell>
        </row>
        <row r="139">
          <cell r="G139" t="str">
            <v>3_17_99</v>
          </cell>
          <cell r="H139">
            <v>145670.99999999977</v>
          </cell>
          <cell r="I139">
            <v>199543.89999999991</v>
          </cell>
          <cell r="J139">
            <v>202049</v>
          </cell>
          <cell r="K139">
            <v>-100577</v>
          </cell>
          <cell r="L139">
            <v>-66286.300000000047</v>
          </cell>
          <cell r="M139">
            <v>-6155</v>
          </cell>
          <cell r="N139">
            <v>54173.799999999988</v>
          </cell>
          <cell r="O139">
            <v>1406693.4840267859</v>
          </cell>
          <cell r="P139">
            <v>1877037.6674091406</v>
          </cell>
          <cell r="Q139">
            <v>1931934.3770000003</v>
          </cell>
          <cell r="R139">
            <v>1864365.8770000003</v>
          </cell>
          <cell r="T139">
            <v>0</v>
          </cell>
        </row>
        <row r="140">
          <cell r="G140" t="str">
            <v>3_17_100</v>
          </cell>
          <cell r="H140">
            <v>298593</v>
          </cell>
          <cell r="I140">
            <v>268725</v>
          </cell>
          <cell r="J140">
            <v>475700</v>
          </cell>
          <cell r="K140">
            <v>55228.800000000003</v>
          </cell>
          <cell r="L140">
            <v>128408.79999999999</v>
          </cell>
          <cell r="M140">
            <v>200082.6</v>
          </cell>
          <cell r="N140">
            <v>297119.09999999998</v>
          </cell>
          <cell r="O140">
            <v>594091.91008321429</v>
          </cell>
          <cell r="P140">
            <v>660365.45208909689</v>
          </cell>
          <cell r="Q140">
            <v>665236.71600000001</v>
          </cell>
          <cell r="R140">
            <v>646561.58353924518</v>
          </cell>
          <cell r="T140">
            <v>0</v>
          </cell>
        </row>
        <row r="141">
          <cell r="G141" t="str">
            <v>3_17_101</v>
          </cell>
          <cell r="H141">
            <v>5046</v>
          </cell>
          <cell r="I141">
            <v>21851</v>
          </cell>
          <cell r="J141">
            <v>21851</v>
          </cell>
          <cell r="K141">
            <v>20205</v>
          </cell>
          <cell r="L141">
            <v>20205</v>
          </cell>
          <cell r="M141">
            <v>20205</v>
          </cell>
          <cell r="N141">
            <v>20205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3_17_102</v>
          </cell>
          <cell r="H142">
            <v>2486918</v>
          </cell>
          <cell r="I142">
            <v>86492</v>
          </cell>
          <cell r="J142">
            <v>54477</v>
          </cell>
          <cell r="K142">
            <v>650</v>
          </cell>
          <cell r="L142">
            <v>7738</v>
          </cell>
          <cell r="M142">
            <v>12938</v>
          </cell>
          <cell r="N142">
            <v>7978860</v>
          </cell>
          <cell r="O142">
            <v>5778640</v>
          </cell>
          <cell r="P142">
            <v>15368</v>
          </cell>
          <cell r="Q142">
            <v>27357</v>
          </cell>
          <cell r="R142">
            <v>42998</v>
          </cell>
          <cell r="T142">
            <v>0</v>
          </cell>
        </row>
      </sheetData>
      <sheetData sheetId="27" refreshError="1">
        <row r="83">
          <cell r="G83" t="str">
            <v>3_18_1</v>
          </cell>
          <cell r="H83">
            <v>6940973</v>
          </cell>
          <cell r="I83">
            <v>5063852</v>
          </cell>
          <cell r="J83">
            <v>6597773</v>
          </cell>
          <cell r="K83">
            <v>1350154.158282965</v>
          </cell>
          <cell r="L83">
            <v>2679257.3707719436</v>
          </cell>
          <cell r="M83">
            <v>4388692.382638406</v>
          </cell>
          <cell r="N83">
            <v>6391521</v>
          </cell>
          <cell r="O83">
            <v>6869570.0500000007</v>
          </cell>
          <cell r="P83">
            <v>7214734.3025000002</v>
          </cell>
          <cell r="Q83">
            <v>7557704.8576250011</v>
          </cell>
          <cell r="R83">
            <v>7923169.0597062511</v>
          </cell>
          <cell r="T83">
            <v>0</v>
          </cell>
        </row>
        <row r="84">
          <cell r="G84" t="str">
            <v>3_18_2</v>
          </cell>
          <cell r="H84">
            <v>970000</v>
          </cell>
          <cell r="I84">
            <v>590764</v>
          </cell>
          <cell r="J84">
            <v>590764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3_18_3</v>
          </cell>
          <cell r="H85">
            <v>6378755</v>
          </cell>
          <cell r="I85">
            <v>4685583.22</v>
          </cell>
          <cell r="J85">
            <v>6185239</v>
          </cell>
          <cell r="K85">
            <v>1456694.9834814088</v>
          </cell>
          <cell r="L85">
            <v>2904919.1627309984</v>
          </cell>
          <cell r="M85">
            <v>4275861.9399699736</v>
          </cell>
          <cell r="N85">
            <v>5664353.0927264364</v>
          </cell>
          <cell r="O85">
            <v>6169169.1910672216</v>
          </cell>
          <cell r="P85">
            <v>6460938.2320861928</v>
          </cell>
          <cell r="Q85">
            <v>6766822.0597170154</v>
          </cell>
          <cell r="R85">
            <v>7097177.1977492739</v>
          </cell>
          <cell r="T85">
            <v>0</v>
          </cell>
        </row>
        <row r="86">
          <cell r="G86" t="str">
            <v>3_18_4</v>
          </cell>
          <cell r="H86">
            <v>668040</v>
          </cell>
          <cell r="I86">
            <v>354458</v>
          </cell>
          <cell r="J86">
            <v>544121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3_18_5</v>
          </cell>
          <cell r="H87">
            <v>194058</v>
          </cell>
          <cell r="I87">
            <v>116861</v>
          </cell>
          <cell r="J87">
            <v>123760</v>
          </cell>
          <cell r="K87">
            <v>36358.395363678173</v>
          </cell>
          <cell r="L87">
            <v>72716.790727356347</v>
          </cell>
          <cell r="M87">
            <v>109075.18609103453</v>
          </cell>
          <cell r="N87">
            <v>145433.58145471269</v>
          </cell>
          <cell r="O87">
            <v>122570.15031323647</v>
          </cell>
          <cell r="P87">
            <v>113069.410562071</v>
          </cell>
          <cell r="Q87">
            <v>118632.41968619783</v>
          </cell>
          <cell r="R87">
            <v>123898.77929354657</v>
          </cell>
          <cell r="T87">
            <v>0</v>
          </cell>
        </row>
        <row r="88">
          <cell r="G88" t="str">
            <v>3_18_6</v>
          </cell>
          <cell r="H88">
            <v>368160</v>
          </cell>
          <cell r="I88">
            <v>261407.78000000026</v>
          </cell>
          <cell r="J88">
            <v>288774</v>
          </cell>
          <cell r="K88">
            <v>-142899.22056212195</v>
          </cell>
          <cell r="L88">
            <v>-298378.58268641128</v>
          </cell>
          <cell r="M88">
            <v>3755.256577397231</v>
          </cell>
          <cell r="N88">
            <v>581734.32581885078</v>
          </cell>
          <cell r="O88">
            <v>577830.70861954335</v>
          </cell>
          <cell r="P88">
            <v>640726.65985173569</v>
          </cell>
          <cell r="Q88">
            <v>672250.37822178775</v>
          </cell>
          <cell r="R88">
            <v>702093.0826634306</v>
          </cell>
          <cell r="T88">
            <v>0</v>
          </cell>
        </row>
        <row r="89">
          <cell r="G89" t="str">
            <v>3_18_7</v>
          </cell>
          <cell r="H89">
            <v>208415.23699999996</v>
          </cell>
          <cell r="I89">
            <v>285586.05000000005</v>
          </cell>
          <cell r="J89">
            <v>283670.89798499999</v>
          </cell>
          <cell r="K89">
            <v>59098.1558</v>
          </cell>
          <cell r="L89">
            <v>136425.59261842107</v>
          </cell>
          <cell r="M89">
            <v>220943.12604562589</v>
          </cell>
          <cell r="N89">
            <v>310299.81881404691</v>
          </cell>
          <cell r="O89">
            <v>324755.52975474932</v>
          </cell>
          <cell r="P89">
            <v>342049.60684248677</v>
          </cell>
          <cell r="Q89">
            <v>355664.64225948678</v>
          </cell>
          <cell r="R89">
            <v>369478.04024802684</v>
          </cell>
          <cell r="T89">
            <v>0</v>
          </cell>
        </row>
        <row r="90">
          <cell r="G90" t="str">
            <v>3_18_8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3_18_9</v>
          </cell>
          <cell r="H91">
            <v>6786361</v>
          </cell>
          <cell r="I91">
            <v>9996400</v>
          </cell>
          <cell r="J91">
            <v>2807283</v>
          </cell>
          <cell r="K91">
            <v>1934204.7815553192</v>
          </cell>
          <cell r="L91">
            <v>1886052.8562494512</v>
          </cell>
          <cell r="M91">
            <v>2272704.2289404646</v>
          </cell>
          <cell r="N91">
            <v>2896723.8971907431</v>
          </cell>
          <cell r="O91">
            <v>3468530.8987508984</v>
          </cell>
          <cell r="P91">
            <v>4339126.1446637465</v>
          </cell>
          <cell r="Q91">
            <v>5204425.5458657481</v>
          </cell>
          <cell r="R91">
            <v>6167961.5405884515</v>
          </cell>
          <cell r="T91">
            <v>0</v>
          </cell>
        </row>
        <row r="92">
          <cell r="G92" t="str">
            <v>3_18_10</v>
          </cell>
          <cell r="H92">
            <v>6085098</v>
          </cell>
          <cell r="I92">
            <v>2038352</v>
          </cell>
          <cell r="J92">
            <v>2157283</v>
          </cell>
          <cell r="K92">
            <v>1603134.7171342666</v>
          </cell>
          <cell r="L92">
            <v>1524982.7918283986</v>
          </cell>
          <cell r="M92">
            <v>1911634.164519412</v>
          </cell>
          <cell r="N92">
            <v>2535653.8327696905</v>
          </cell>
          <cell r="O92">
            <v>3468530.8987508984</v>
          </cell>
          <cell r="P92">
            <v>4339126.1446637465</v>
          </cell>
          <cell r="Q92">
            <v>5204425.5458657481</v>
          </cell>
          <cell r="R92">
            <v>6167961.5405884515</v>
          </cell>
          <cell r="T92">
            <v>0</v>
          </cell>
        </row>
        <row r="93">
          <cell r="G93" t="str">
            <v>3_18_11</v>
          </cell>
          <cell r="H93">
            <v>533222</v>
          </cell>
          <cell r="I93">
            <v>546994</v>
          </cell>
          <cell r="J93">
            <v>572445</v>
          </cell>
          <cell r="K93">
            <v>-83801.06476212194</v>
          </cell>
          <cell r="L93">
            <v>-161952.99006799015</v>
          </cell>
          <cell r="M93">
            <v>224698.38262302312</v>
          </cell>
          <cell r="N93">
            <v>892034.14463289769</v>
          </cell>
          <cell r="O93">
            <v>902586.23837429262</v>
          </cell>
          <cell r="P93">
            <v>982776.26669422246</v>
          </cell>
          <cell r="Q93">
            <v>1027915.0204812745</v>
          </cell>
          <cell r="R93">
            <v>1071571.1229114574</v>
          </cell>
          <cell r="T93">
            <v>0</v>
          </cell>
        </row>
        <row r="94">
          <cell r="G94" t="str">
            <v>3_18_12</v>
          </cell>
          <cell r="H94">
            <v>5551876</v>
          </cell>
          <cell r="I94">
            <v>1491358</v>
          </cell>
          <cell r="J94">
            <v>1584838</v>
          </cell>
          <cell r="K94">
            <v>1686935.7818963886</v>
          </cell>
          <cell r="L94">
            <v>1686935.7818963889</v>
          </cell>
          <cell r="M94">
            <v>1686935.7818963889</v>
          </cell>
          <cell r="N94">
            <v>1643619.6881367927</v>
          </cell>
          <cell r="O94">
            <v>2565944.6603766056</v>
          </cell>
          <cell r="P94">
            <v>3356349.8779695239</v>
          </cell>
          <cell r="Q94">
            <v>4176510.5253844736</v>
          </cell>
          <cell r="R94">
            <v>5096390.4176769946</v>
          </cell>
          <cell r="T94">
            <v>0</v>
          </cell>
        </row>
        <row r="95">
          <cell r="G95" t="str">
            <v>3_18_13</v>
          </cell>
          <cell r="H95">
            <v>701263</v>
          </cell>
          <cell r="I95">
            <v>7958048</v>
          </cell>
          <cell r="J95">
            <v>650000</v>
          </cell>
          <cell r="K95">
            <v>331070.06442105258</v>
          </cell>
          <cell r="L95">
            <v>361070.06442105258</v>
          </cell>
          <cell r="M95">
            <v>361070.06442105258</v>
          </cell>
          <cell r="N95">
            <v>361070.06442105258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3_18_14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3_18_15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3_18_16</v>
          </cell>
          <cell r="H98">
            <v>9274418</v>
          </cell>
          <cell r="I98">
            <v>8893503</v>
          </cell>
          <cell r="J98">
            <v>1631403</v>
          </cell>
          <cell r="K98">
            <v>425250.77943787805</v>
          </cell>
          <cell r="L98">
            <v>347819.29633990454</v>
          </cell>
          <cell r="M98">
            <v>828838.4346300289</v>
          </cell>
          <cell r="N98">
            <v>1686721.5317706256</v>
          </cell>
          <cell r="O98">
            <v>1007724.4770177379</v>
          </cell>
          <cell r="P98">
            <v>1117845.3147347593</v>
          </cell>
          <cell r="Q98">
            <v>1181016.0188203191</v>
          </cell>
          <cell r="R98">
            <v>1184561.7263749451</v>
          </cell>
          <cell r="T98">
            <v>0</v>
          </cell>
        </row>
        <row r="99">
          <cell r="G99" t="str">
            <v>3_18_17</v>
          </cell>
          <cell r="H99">
            <v>55224</v>
          </cell>
          <cell r="I99">
            <v>39211</v>
          </cell>
          <cell r="J99">
            <v>43316</v>
          </cell>
          <cell r="K99">
            <v>0</v>
          </cell>
          <cell r="L99">
            <v>0</v>
          </cell>
          <cell r="M99">
            <v>0</v>
          </cell>
          <cell r="N99">
            <v>87260.148872827616</v>
          </cell>
          <cell r="O99">
            <v>86674.606292931494</v>
          </cell>
          <cell r="P99">
            <v>96108.998977760348</v>
          </cell>
          <cell r="Q99">
            <v>100837.55673326815</v>
          </cell>
          <cell r="R99">
            <v>105313.96239951458</v>
          </cell>
          <cell r="T99">
            <v>0</v>
          </cell>
        </row>
        <row r="100">
          <cell r="G100" t="str">
            <v>3_18_18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3_18_19</v>
          </cell>
          <cell r="H101">
            <v>6064285</v>
          </cell>
          <cell r="I101">
            <v>7720471</v>
          </cell>
          <cell r="J101">
            <v>694497</v>
          </cell>
          <cell r="K101">
            <v>365150</v>
          </cell>
          <cell r="L101">
            <v>412506</v>
          </cell>
          <cell r="M101">
            <v>505699.42000000004</v>
          </cell>
          <cell r="N101">
            <v>672651.41999999993</v>
          </cell>
          <cell r="O101">
            <v>260451.64600000001</v>
          </cell>
          <cell r="P101">
            <v>298242.1398</v>
          </cell>
          <cell r="Q101">
            <v>325160.56776000001</v>
          </cell>
          <cell r="R101">
            <v>356462.68131200003</v>
          </cell>
          <cell r="T101">
            <v>0</v>
          </cell>
        </row>
        <row r="102">
          <cell r="G102" t="str">
            <v>3_18_20</v>
          </cell>
          <cell r="H102">
            <v>2064285</v>
          </cell>
          <cell r="I102">
            <v>7138175</v>
          </cell>
          <cell r="J102">
            <v>594497</v>
          </cell>
          <cell r="K102">
            <v>72168</v>
          </cell>
          <cell r="L102">
            <v>119524</v>
          </cell>
          <cell r="M102">
            <v>212717.42</v>
          </cell>
          <cell r="N102">
            <v>379669.42</v>
          </cell>
          <cell r="O102">
            <v>260451.64600000001</v>
          </cell>
          <cell r="P102">
            <v>298242.1398</v>
          </cell>
          <cell r="Q102">
            <v>325160.56776000001</v>
          </cell>
          <cell r="R102">
            <v>356462.68131200003</v>
          </cell>
          <cell r="T102">
            <v>0</v>
          </cell>
        </row>
        <row r="103">
          <cell r="G103" t="str">
            <v>3_18_21</v>
          </cell>
          <cell r="H103">
            <v>4000000</v>
          </cell>
          <cell r="I103">
            <v>582296</v>
          </cell>
          <cell r="J103">
            <v>100000</v>
          </cell>
          <cell r="K103">
            <v>292982</v>
          </cell>
          <cell r="L103">
            <v>292982</v>
          </cell>
          <cell r="M103">
            <v>292982</v>
          </cell>
          <cell r="N103">
            <v>292982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3_18_22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3_18_23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3_18_24</v>
          </cell>
          <cell r="H106">
            <v>49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3_18_25</v>
          </cell>
          <cell r="H107">
            <v>49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3_18_26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3_18_27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3_18_28</v>
          </cell>
          <cell r="H110">
            <v>545263</v>
          </cell>
          <cell r="I110">
            <v>872413</v>
          </cell>
          <cell r="J110">
            <v>604816</v>
          </cell>
          <cell r="K110">
            <v>203000</v>
          </cell>
          <cell r="L110">
            <v>233691.87902631579</v>
          </cell>
          <cell r="M110">
            <v>319383.75805263157</v>
          </cell>
          <cell r="N110">
            <v>345075.63707894739</v>
          </cell>
          <cell r="O110">
            <v>82767.516105263145</v>
          </cell>
          <cell r="P110">
            <v>82767.516105263145</v>
          </cell>
          <cell r="Q110">
            <v>82767.516105263145</v>
          </cell>
          <cell r="R110">
            <v>20692</v>
          </cell>
          <cell r="T110">
            <v>0</v>
          </cell>
        </row>
        <row r="111">
          <cell r="G111" t="str">
            <v>3_18_29</v>
          </cell>
          <cell r="H111">
            <v>545263</v>
          </cell>
          <cell r="I111">
            <v>872413</v>
          </cell>
          <cell r="J111">
            <v>604816</v>
          </cell>
          <cell r="K111">
            <v>203000</v>
          </cell>
          <cell r="L111">
            <v>233691.87902631579</v>
          </cell>
          <cell r="M111">
            <v>319383.75805263157</v>
          </cell>
          <cell r="N111">
            <v>345075.63707894739</v>
          </cell>
          <cell r="O111">
            <v>82767.516105263145</v>
          </cell>
          <cell r="P111">
            <v>82767.516105263145</v>
          </cell>
          <cell r="Q111">
            <v>82767.516105263145</v>
          </cell>
          <cell r="R111">
            <v>20692</v>
          </cell>
          <cell r="T111">
            <v>0</v>
          </cell>
        </row>
        <row r="112">
          <cell r="G112" t="str">
            <v>3_18_30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3_18_31</v>
          </cell>
          <cell r="H113">
            <v>2609597</v>
          </cell>
          <cell r="I113">
            <v>261408</v>
          </cell>
          <cell r="J113">
            <v>288774</v>
          </cell>
          <cell r="K113">
            <v>-142899.22056212195</v>
          </cell>
          <cell r="L113">
            <v>-298378.58268641122</v>
          </cell>
          <cell r="M113">
            <v>3755.256577397231</v>
          </cell>
          <cell r="N113">
            <v>581734.32581885078</v>
          </cell>
          <cell r="O113">
            <v>577830.70861954335</v>
          </cell>
          <cell r="P113">
            <v>640726.65985173569</v>
          </cell>
          <cell r="Q113">
            <v>672250.37822178775</v>
          </cell>
          <cell r="R113">
            <v>702093.0826634306</v>
          </cell>
          <cell r="T113">
            <v>0</v>
          </cell>
        </row>
        <row r="114">
          <cell r="G114" t="str">
            <v>3_18_32</v>
          </cell>
          <cell r="H114">
            <v>2064285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3_18_33</v>
          </cell>
          <cell r="H115">
            <v>49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3_18_34</v>
          </cell>
          <cell r="H116">
            <v>545263</v>
          </cell>
          <cell r="I116">
            <v>261408</v>
          </cell>
          <cell r="J116">
            <v>288774</v>
          </cell>
          <cell r="K116">
            <v>-142899.22056212195</v>
          </cell>
          <cell r="L116">
            <v>-298378.58268641122</v>
          </cell>
          <cell r="M116">
            <v>3755.256577397231</v>
          </cell>
          <cell r="N116">
            <v>581734.32581885078</v>
          </cell>
          <cell r="O116">
            <v>577830.70861954335</v>
          </cell>
          <cell r="P116">
            <v>640726.65985173569</v>
          </cell>
          <cell r="Q116">
            <v>672250.37822178775</v>
          </cell>
          <cell r="R116">
            <v>702093.0826634306</v>
          </cell>
          <cell r="T116">
            <v>0</v>
          </cell>
        </row>
        <row r="117">
          <cell r="G117" t="str">
            <v>3_18_35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3_18_36</v>
          </cell>
          <cell r="H118">
            <v>790149</v>
          </cell>
          <cell r="I118">
            <v>755590.99199999997</v>
          </cell>
          <cell r="J118">
            <v>799259.39559884695</v>
          </cell>
          <cell r="K118">
            <v>205136.84438050064</v>
          </cell>
          <cell r="L118">
            <v>409861.63316092017</v>
          </cell>
          <cell r="M118">
            <v>664732.79861647089</v>
          </cell>
          <cell r="N118">
            <v>961998.47609458992</v>
          </cell>
          <cell r="O118">
            <v>977721.15483661334</v>
          </cell>
          <cell r="P118">
            <v>1015485.9354696631</v>
          </cell>
          <cell r="Q118">
            <v>1064486.3526678192</v>
          </cell>
          <cell r="R118">
            <v>1115032.0044874973</v>
          </cell>
          <cell r="T118">
            <v>0</v>
          </cell>
        </row>
        <row r="119">
          <cell r="G119" t="str">
            <v>3_18_37</v>
          </cell>
          <cell r="H119">
            <v>5274418</v>
          </cell>
          <cell r="I119">
            <v>8311207</v>
          </cell>
          <cell r="J119">
            <v>1531403</v>
          </cell>
          <cell r="K119">
            <v>132268.77943787805</v>
          </cell>
          <cell r="L119">
            <v>54837.29633990454</v>
          </cell>
          <cell r="M119">
            <v>535856.43463002879</v>
          </cell>
          <cell r="N119">
            <v>1393739.5317706256</v>
          </cell>
          <cell r="O119">
            <v>1007724.4770177379</v>
          </cell>
          <cell r="P119">
            <v>1117845.3147347593</v>
          </cell>
          <cell r="Q119">
            <v>1181016.0188203191</v>
          </cell>
          <cell r="R119">
            <v>1184561.7263749451</v>
          </cell>
          <cell r="T119">
            <v>0</v>
          </cell>
        </row>
        <row r="120">
          <cell r="G120" t="str">
            <v>3_18_38</v>
          </cell>
          <cell r="H120">
            <v>4000000</v>
          </cell>
          <cell r="I120">
            <v>582296</v>
          </cell>
          <cell r="J120">
            <v>100000</v>
          </cell>
          <cell r="K120">
            <v>292982</v>
          </cell>
          <cell r="L120">
            <v>292982</v>
          </cell>
          <cell r="M120">
            <v>292982</v>
          </cell>
          <cell r="N120">
            <v>292982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3_18_39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3_18_40</v>
          </cell>
          <cell r="H122">
            <v>168871.29606710671</v>
          </cell>
          <cell r="I122">
            <v>183456.61078717202</v>
          </cell>
          <cell r="J122">
            <v>185692.34842467567</v>
          </cell>
          <cell r="K122">
            <v>59051.001722949681</v>
          </cell>
          <cell r="L122">
            <v>118102.00344589936</v>
          </cell>
          <cell r="M122">
            <v>177153.00516884908</v>
          </cell>
          <cell r="N122">
            <v>236578.19549735816</v>
          </cell>
          <cell r="O122">
            <v>252299.03029209626</v>
          </cell>
          <cell r="P122">
            <v>265857.14238723484</v>
          </cell>
          <cell r="Q122">
            <v>279084.33271757024</v>
          </cell>
          <cell r="R122">
            <v>293153.86550417164</v>
          </cell>
          <cell r="T122">
            <v>0</v>
          </cell>
        </row>
        <row r="123">
          <cell r="G123" t="str">
            <v>3_18_41</v>
          </cell>
          <cell r="H123">
            <v>162663.83186705766</v>
          </cell>
          <cell r="I123">
            <v>183348.57142857142</v>
          </cell>
          <cell r="J123">
            <v>175812.62626262626</v>
          </cell>
          <cell r="K123">
            <v>48261.222052845522</v>
          </cell>
          <cell r="L123">
            <v>96522.444105691058</v>
          </cell>
          <cell r="M123">
            <v>144783.66615853659</v>
          </cell>
          <cell r="N123">
            <v>193415.43495934957</v>
          </cell>
          <cell r="O123">
            <v>212150.555234375</v>
          </cell>
          <cell r="P123">
            <v>224549.63656484376</v>
          </cell>
          <cell r="Q123">
            <v>235509.5835045625</v>
          </cell>
          <cell r="R123">
            <v>247185.45690291974</v>
          </cell>
          <cell r="T123">
            <v>0</v>
          </cell>
        </row>
        <row r="124">
          <cell r="G124" t="str">
            <v>3_18_42</v>
          </cell>
          <cell r="H124">
            <v>606</v>
          </cell>
          <cell r="I124">
            <v>686</v>
          </cell>
          <cell r="J124">
            <v>629.5</v>
          </cell>
          <cell r="K124">
            <v>725.5</v>
          </cell>
          <cell r="L124">
            <v>725.5</v>
          </cell>
          <cell r="M124">
            <v>725.5</v>
          </cell>
          <cell r="N124">
            <v>725.5</v>
          </cell>
          <cell r="O124">
            <v>727.5</v>
          </cell>
          <cell r="P124">
            <v>730.5</v>
          </cell>
          <cell r="Q124">
            <v>730.5</v>
          </cell>
          <cell r="R124">
            <v>730.5</v>
          </cell>
          <cell r="T124">
            <v>0</v>
          </cell>
        </row>
        <row r="125">
          <cell r="G125" t="str">
            <v>3_18_43</v>
          </cell>
          <cell r="H125">
            <v>170.5</v>
          </cell>
          <cell r="I125">
            <v>175</v>
          </cell>
          <cell r="J125">
            <v>165</v>
          </cell>
          <cell r="K125">
            <v>164</v>
          </cell>
          <cell r="L125">
            <v>164</v>
          </cell>
          <cell r="M125">
            <v>164</v>
          </cell>
          <cell r="N125">
            <v>164</v>
          </cell>
          <cell r="O125">
            <v>160</v>
          </cell>
          <cell r="P125">
            <v>160</v>
          </cell>
          <cell r="Q125">
            <v>160</v>
          </cell>
          <cell r="R125">
            <v>160</v>
          </cell>
          <cell r="T125">
            <v>0</v>
          </cell>
        </row>
        <row r="126">
          <cell r="G126" t="str">
            <v>3_18_44</v>
          </cell>
          <cell r="H126">
            <v>1228032.0649999999</v>
          </cell>
          <cell r="I126">
            <v>1492006.42</v>
          </cell>
          <cell r="J126">
            <v>1510214.82</v>
          </cell>
          <cell r="K126">
            <v>514098.02099999995</v>
          </cell>
          <cell r="L126">
            <v>1028196.0419999999</v>
          </cell>
          <cell r="M126">
            <v>1542294.0630000001</v>
          </cell>
          <cell r="N126">
            <v>2059649.77</v>
          </cell>
          <cell r="O126">
            <v>2202570.5344500002</v>
          </cell>
          <cell r="P126">
            <v>2330503.7101665004</v>
          </cell>
          <cell r="Q126">
            <v>2446453.2606022204</v>
          </cell>
          <cell r="R126">
            <v>2569786.7850095686</v>
          </cell>
          <cell r="T126">
            <v>0</v>
          </cell>
        </row>
        <row r="127">
          <cell r="G127" t="str">
            <v>3_18_45</v>
          </cell>
          <cell r="H127">
            <v>332810.19999999995</v>
          </cell>
          <cell r="I127">
            <v>378906.6</v>
          </cell>
          <cell r="J127">
            <v>385032</v>
          </cell>
          <cell r="K127">
            <v>94978.084999999992</v>
          </cell>
          <cell r="L127">
            <v>189956.16999999998</v>
          </cell>
          <cell r="M127">
            <v>284934.255</v>
          </cell>
          <cell r="N127">
            <v>380641.576</v>
          </cell>
          <cell r="O127">
            <v>407329.06605000002</v>
          </cell>
          <cell r="P127">
            <v>431135.30220450001</v>
          </cell>
          <cell r="Q127">
            <v>452178.40032876004</v>
          </cell>
          <cell r="R127">
            <v>474596.07725360594</v>
          </cell>
          <cell r="T127">
            <v>0</v>
          </cell>
        </row>
        <row r="128">
          <cell r="G128" t="str">
            <v>3_18_46</v>
          </cell>
          <cell r="H128">
            <v>-2488057</v>
          </cell>
          <cell r="I128">
            <v>1102897</v>
          </cell>
          <cell r="J128">
            <v>1175880</v>
          </cell>
          <cell r="K128">
            <v>1508954.002117441</v>
          </cell>
          <cell r="L128">
            <v>1538233.5599095467</v>
          </cell>
          <cell r="M128">
            <v>1443865.7943104357</v>
          </cell>
          <cell r="N128">
            <v>1210002.3654201175</v>
          </cell>
          <cell r="O128">
            <v>2460806.4217331605</v>
          </cell>
          <cell r="P128">
            <v>3221280.8299289872</v>
          </cell>
          <cell r="Q128">
            <v>4023409.5270454288</v>
          </cell>
          <cell r="R128">
            <v>4983399.8142135069</v>
          </cell>
          <cell r="T128">
            <v>0</v>
          </cell>
        </row>
        <row r="130">
          <cell r="G130" t="str">
            <v>3_18_47</v>
          </cell>
          <cell r="H130">
            <v>10719</v>
          </cell>
          <cell r="I130">
            <v>72428</v>
          </cell>
          <cell r="J130">
            <v>41510</v>
          </cell>
          <cell r="K130">
            <v>13332.101932631576</v>
          </cell>
          <cell r="L130">
            <v>26457.285074999996</v>
          </cell>
          <cell r="M130">
            <v>38961.711846578939</v>
          </cell>
          <cell r="N130">
            <v>50845.382247368412</v>
          </cell>
          <cell r="O130">
            <v>42007.11789526316</v>
          </cell>
          <cell r="P130">
            <v>32600.015962631576</v>
          </cell>
          <cell r="Q130">
            <v>33151.265962631573</v>
          </cell>
          <cell r="R130">
            <v>33730.078462631573</v>
          </cell>
          <cell r="T130">
            <v>0</v>
          </cell>
        </row>
        <row r="131">
          <cell r="G131" t="str">
            <v>3_18_48</v>
          </cell>
          <cell r="H131">
            <v>5822248</v>
          </cell>
          <cell r="I131">
            <v>7459249</v>
          </cell>
          <cell r="J131">
            <v>436386</v>
          </cell>
          <cell r="K131">
            <v>326970</v>
          </cell>
          <cell r="L131">
            <v>326970</v>
          </cell>
          <cell r="M131">
            <v>326970</v>
          </cell>
          <cell r="N131">
            <v>464970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3_18_49</v>
          </cell>
          <cell r="H132">
            <v>242037</v>
          </cell>
          <cell r="I132">
            <v>261222</v>
          </cell>
          <cell r="J132">
            <v>258111</v>
          </cell>
          <cell r="K132">
            <v>38180</v>
          </cell>
          <cell r="L132">
            <v>85536</v>
          </cell>
          <cell r="M132">
            <v>178729</v>
          </cell>
          <cell r="N132">
            <v>207681.42</v>
          </cell>
          <cell r="O132">
            <v>260452</v>
          </cell>
          <cell r="P132">
            <v>298242</v>
          </cell>
          <cell r="Q132">
            <v>325161</v>
          </cell>
          <cell r="R132">
            <v>356463</v>
          </cell>
          <cell r="T132">
            <v>0</v>
          </cell>
        </row>
        <row r="133">
          <cell r="G133" t="str">
            <v>3_18_50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3_18_97</v>
          </cell>
          <cell r="H137">
            <v>6940973</v>
          </cell>
          <cell r="I137">
            <v>5063852</v>
          </cell>
          <cell r="J137">
            <v>6597773</v>
          </cell>
          <cell r="K137">
            <v>1350154.158282965</v>
          </cell>
          <cell r="L137">
            <v>2679257.3707719436</v>
          </cell>
          <cell r="M137">
            <v>4388692.382638406</v>
          </cell>
          <cell r="N137">
            <v>6391521</v>
          </cell>
          <cell r="O137">
            <v>6869570.0500000007</v>
          </cell>
          <cell r="P137">
            <v>7214734.3025000002</v>
          </cell>
          <cell r="Q137">
            <v>7557704.8576250011</v>
          </cell>
          <cell r="R137">
            <v>7923169.0597062511</v>
          </cell>
          <cell r="T137">
            <v>0</v>
          </cell>
        </row>
        <row r="138">
          <cell r="G138" t="str">
            <v>3_18_98</v>
          </cell>
          <cell r="H138">
            <v>6378755</v>
          </cell>
          <cell r="I138">
            <v>4685583.22</v>
          </cell>
          <cell r="J138">
            <v>6185239</v>
          </cell>
          <cell r="K138">
            <v>1456694.9834814088</v>
          </cell>
          <cell r="L138">
            <v>2904919.1627309984</v>
          </cell>
          <cell r="M138">
            <v>4275861.9399699736</v>
          </cell>
          <cell r="N138">
            <v>5664353.0927264364</v>
          </cell>
          <cell r="O138">
            <v>6169169.1910672216</v>
          </cell>
          <cell r="P138">
            <v>6460938.2320861928</v>
          </cell>
          <cell r="Q138">
            <v>6766822.0597170154</v>
          </cell>
          <cell r="R138">
            <v>7097177.1977492739</v>
          </cell>
          <cell r="T138">
            <v>0</v>
          </cell>
        </row>
        <row r="139">
          <cell r="G139" t="str">
            <v>3_18_99</v>
          </cell>
          <cell r="H139">
            <v>368160</v>
          </cell>
          <cell r="I139">
            <v>261407.78000000026</v>
          </cell>
          <cell r="J139">
            <v>288774</v>
          </cell>
          <cell r="K139">
            <v>-142899.22056212195</v>
          </cell>
          <cell r="L139">
            <v>-298378.58268641128</v>
          </cell>
          <cell r="M139">
            <v>3755.256577397231</v>
          </cell>
          <cell r="N139">
            <v>581734.32581885078</v>
          </cell>
          <cell r="O139">
            <v>577830.70861954335</v>
          </cell>
          <cell r="P139">
            <v>640726.65985173569</v>
          </cell>
          <cell r="Q139">
            <v>672250.37822178775</v>
          </cell>
          <cell r="R139">
            <v>702093.0826634306</v>
          </cell>
          <cell r="T139">
            <v>0</v>
          </cell>
        </row>
        <row r="140">
          <cell r="G140" t="str">
            <v>3_18_100</v>
          </cell>
          <cell r="H140">
            <v>790149</v>
          </cell>
          <cell r="I140">
            <v>755590.99199999997</v>
          </cell>
          <cell r="J140">
            <v>799259.39559884695</v>
          </cell>
          <cell r="K140">
            <v>205136.84438050064</v>
          </cell>
          <cell r="L140">
            <v>409861.63316092017</v>
          </cell>
          <cell r="M140">
            <v>664732.79861647089</v>
          </cell>
          <cell r="N140">
            <v>961998.47609458992</v>
          </cell>
          <cell r="O140">
            <v>977721.15483661334</v>
          </cell>
          <cell r="P140">
            <v>1015485.9354696631</v>
          </cell>
          <cell r="Q140">
            <v>1064486.3526678192</v>
          </cell>
          <cell r="R140">
            <v>1115032.0044874973</v>
          </cell>
          <cell r="T140">
            <v>0</v>
          </cell>
        </row>
        <row r="141">
          <cell r="G141" t="str">
            <v>3_18_101</v>
          </cell>
          <cell r="H141">
            <v>55224</v>
          </cell>
          <cell r="I141">
            <v>39211</v>
          </cell>
          <cell r="J141">
            <v>43316</v>
          </cell>
          <cell r="K141">
            <v>0</v>
          </cell>
          <cell r="L141">
            <v>0</v>
          </cell>
          <cell r="M141">
            <v>0</v>
          </cell>
          <cell r="N141">
            <v>87260.148872827616</v>
          </cell>
          <cell r="O141">
            <v>86674.606292931494</v>
          </cell>
          <cell r="P141">
            <v>96108.998977760348</v>
          </cell>
          <cell r="Q141">
            <v>100837.55673326815</v>
          </cell>
          <cell r="R141">
            <v>105313.96239951458</v>
          </cell>
          <cell r="T141">
            <v>0</v>
          </cell>
        </row>
        <row r="142">
          <cell r="G142" t="str">
            <v>3_18_102</v>
          </cell>
          <cell r="H142">
            <v>6064285</v>
          </cell>
          <cell r="I142">
            <v>7720471</v>
          </cell>
          <cell r="J142">
            <v>694497</v>
          </cell>
          <cell r="K142">
            <v>365150</v>
          </cell>
          <cell r="L142">
            <v>412506</v>
          </cell>
          <cell r="M142">
            <v>505699.42000000004</v>
          </cell>
          <cell r="N142">
            <v>672651.41999999993</v>
          </cell>
          <cell r="O142">
            <v>260451.64600000001</v>
          </cell>
          <cell r="P142">
            <v>298242.1398</v>
          </cell>
          <cell r="Q142">
            <v>325160.56776000001</v>
          </cell>
          <cell r="R142">
            <v>356462.68131200003</v>
          </cell>
          <cell r="T142">
            <v>0</v>
          </cell>
        </row>
      </sheetData>
      <sheetData sheetId="28" refreshError="1">
        <row r="83">
          <cell r="G83" t="str">
            <v>3_19_1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</row>
        <row r="84">
          <cell r="G84" t="str">
            <v>3_19_2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3_19_3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</row>
        <row r="86">
          <cell r="G86" t="str">
            <v>3_19_4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3_19_5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3_19_6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</row>
        <row r="89">
          <cell r="G89" t="str">
            <v>3_19_7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</row>
        <row r="90">
          <cell r="G90" t="str">
            <v>3_19_8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3_19_9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G92" t="str">
            <v>3_19_10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</row>
        <row r="93">
          <cell r="G93" t="str">
            <v>3_19_11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3_19_12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3_19_13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3_19_14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3_19_15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3_19_16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0</v>
          </cell>
        </row>
        <row r="99">
          <cell r="G99" t="str">
            <v>3_19_17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3_19_18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3_19_19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0</v>
          </cell>
        </row>
        <row r="102">
          <cell r="G102" t="str">
            <v>3_19_20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</row>
        <row r="103">
          <cell r="G103" t="str">
            <v>3_19_21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3_19_22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3_19_23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3_19_24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3_19_25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3_19_26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3_19_27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3_19_28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3_19_29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3_19_30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3_19_31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3_19_32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3_19_33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3_19_34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3_19_35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3_19_36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G119" t="str">
            <v>3_19_37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</row>
        <row r="120">
          <cell r="G120" t="str">
            <v>3_19_38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3_19_39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3_19_40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</row>
        <row r="123">
          <cell r="G123" t="str">
            <v>3_19_41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</row>
        <row r="124">
          <cell r="G124" t="str">
            <v>3_19_42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</row>
        <row r="125">
          <cell r="G125" t="str">
            <v>3_19_43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</row>
        <row r="126">
          <cell r="G126" t="str">
            <v>3_19_44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</row>
        <row r="127">
          <cell r="G127" t="str">
            <v>3_19_45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</row>
        <row r="128">
          <cell r="G128" t="str">
            <v>3_19_46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30">
          <cell r="G130" t="str">
            <v>3_19_47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3_19_48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3_19_49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3_19_50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3_19_97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3_19_98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3_19_99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3_19_100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3_19_101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3_19_102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29" refreshError="1">
        <row r="83">
          <cell r="G83" t="str">
            <v>3_20_1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</row>
        <row r="84">
          <cell r="G84" t="str">
            <v>3_20_2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3_20_3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</row>
        <row r="86">
          <cell r="G86" t="str">
            <v>3_20_4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3_20_5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3_20_6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</row>
        <row r="89">
          <cell r="G89" t="str">
            <v>3_20_7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</row>
        <row r="90">
          <cell r="G90" t="str">
            <v>3_20_8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3_20_9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G92" t="str">
            <v>3_20_10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</row>
        <row r="93">
          <cell r="G93" t="str">
            <v>3_20_11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3_20_12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3_20_13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3_20_14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3_20_15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3_20_16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0</v>
          </cell>
        </row>
        <row r="99">
          <cell r="G99" t="str">
            <v>3_20_17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3_20_18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3_20_19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0</v>
          </cell>
        </row>
        <row r="102">
          <cell r="G102" t="str">
            <v>3_20_20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</row>
        <row r="103">
          <cell r="G103" t="str">
            <v>3_20_21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3_20_22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3_20_23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3_20_24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3_20_25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3_20_26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3_20_27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3_20_28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3_20_29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3_20_30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3_20_31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3_20_32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3_20_33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3_20_34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3_20_35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3_20_36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G119" t="str">
            <v>3_20_37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</row>
        <row r="120">
          <cell r="G120" t="str">
            <v>3_20_38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3_20_39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3_20_40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</row>
        <row r="123">
          <cell r="G123" t="str">
            <v>3_20_41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</row>
        <row r="124">
          <cell r="G124" t="str">
            <v>3_20_42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</row>
        <row r="125">
          <cell r="G125" t="str">
            <v>3_20_43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</row>
        <row r="126">
          <cell r="G126" t="str">
            <v>3_20_44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</row>
        <row r="127">
          <cell r="G127" t="str">
            <v>3_20_45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</row>
        <row r="128">
          <cell r="G128" t="str">
            <v>3_20_46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30">
          <cell r="G130" t="str">
            <v>3_20_47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3_20_48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3_20_49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3_20_50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3_20_97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3_20_98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3_20_99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3_20_100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3_20_101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3_20_102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30" refreshError="1">
        <row r="83">
          <cell r="G83" t="str">
            <v>3_21_1</v>
          </cell>
          <cell r="H83">
            <v>696334.79437110608</v>
          </cell>
          <cell r="I83">
            <v>1088908.0785000001</v>
          </cell>
          <cell r="J83">
            <v>1088908.0785000001</v>
          </cell>
          <cell r="K83">
            <v>64010.638946681276</v>
          </cell>
          <cell r="L83">
            <v>569540.18773704453</v>
          </cell>
          <cell r="M83">
            <v>1196767.4761261768</v>
          </cell>
          <cell r="N83">
            <v>1431819.3630129471</v>
          </cell>
          <cell r="O83">
            <v>3671073.1368906163</v>
          </cell>
          <cell r="P83">
            <v>3711635.6160139171</v>
          </cell>
          <cell r="Q83">
            <v>3797663.5732231317</v>
          </cell>
          <cell r="R83">
            <v>3888258.287459861</v>
          </cell>
          <cell r="T83">
            <v>0</v>
          </cell>
        </row>
        <row r="84">
          <cell r="G84" t="str">
            <v>3_21_2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3_21_3</v>
          </cell>
          <cell r="H85">
            <v>760882.43935963581</v>
          </cell>
          <cell r="I85">
            <v>1000365.5121000001</v>
          </cell>
          <cell r="J85">
            <v>1000365.5121000001</v>
          </cell>
          <cell r="K85">
            <v>242210.19571539984</v>
          </cell>
          <cell r="L85">
            <v>561806.18891080422</v>
          </cell>
          <cell r="M85">
            <v>916174.72211742366</v>
          </cell>
          <cell r="N85">
            <v>1226552.1910069711</v>
          </cell>
          <cell r="O85">
            <v>3296478.9196520378</v>
          </cell>
          <cell r="P85">
            <v>3347522.3540463485</v>
          </cell>
          <cell r="Q85">
            <v>3280815.8880564673</v>
          </cell>
          <cell r="R85">
            <v>3264312.4644621327</v>
          </cell>
          <cell r="T85">
            <v>0</v>
          </cell>
        </row>
        <row r="86">
          <cell r="G86" t="str">
            <v>3_21_4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3_21_5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1848.3927000000001</v>
          </cell>
          <cell r="O87">
            <v>65553.98801675126</v>
          </cell>
          <cell r="P87">
            <v>54616.989295135347</v>
          </cell>
          <cell r="Q87">
            <v>77527.152774999675</v>
          </cell>
          <cell r="R87">
            <v>93591.873449659222</v>
          </cell>
          <cell r="T87">
            <v>0</v>
          </cell>
        </row>
        <row r="88">
          <cell r="G88" t="str">
            <v>3_21_6</v>
          </cell>
          <cell r="H88">
            <v>-64547.64498852969</v>
          </cell>
          <cell r="I88">
            <v>88542.566399999996</v>
          </cell>
          <cell r="J88">
            <v>88542.566399999996</v>
          </cell>
          <cell r="K88">
            <v>-178199.55676871861</v>
          </cell>
          <cell r="L88">
            <v>7733.9988262402821</v>
          </cell>
          <cell r="M88">
            <v>280592.75400875311</v>
          </cell>
          <cell r="N88">
            <v>203418.77930597609</v>
          </cell>
          <cell r="O88">
            <v>309040.22922182741</v>
          </cell>
          <cell r="P88">
            <v>309496.27267243364</v>
          </cell>
          <cell r="Q88">
            <v>439320.5323916648</v>
          </cell>
          <cell r="R88">
            <v>530353.94954806892</v>
          </cell>
          <cell r="T88">
            <v>0</v>
          </cell>
        </row>
        <row r="89">
          <cell r="G89" t="str">
            <v>3_21_7</v>
          </cell>
          <cell r="H89">
            <v>128365.618568055</v>
          </cell>
          <cell r="I89">
            <v>137153.38380000001</v>
          </cell>
          <cell r="J89">
            <v>137153.38380000001</v>
          </cell>
          <cell r="K89">
            <v>34425.346484999995</v>
          </cell>
          <cell r="L89">
            <v>107192.12859000001</v>
          </cell>
          <cell r="M89">
            <v>180023.08759499999</v>
          </cell>
          <cell r="N89">
            <v>254166.9786</v>
          </cell>
          <cell r="O89">
            <v>300350.28271200001</v>
          </cell>
          <cell r="P89">
            <v>300350.28271200001</v>
          </cell>
          <cell r="Q89">
            <v>300350.28271200001</v>
          </cell>
          <cell r="R89">
            <v>300350.28271200001</v>
          </cell>
          <cell r="T89">
            <v>0</v>
          </cell>
        </row>
        <row r="90">
          <cell r="G90" t="str">
            <v>3_21_8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3_21_9</v>
          </cell>
          <cell r="H91">
            <v>2146234.9237795253</v>
          </cell>
          <cell r="I91">
            <v>225695.95019999999</v>
          </cell>
          <cell r="J91">
            <v>225695.95019999999</v>
          </cell>
          <cell r="K91">
            <v>-143774.2102837186</v>
          </cell>
          <cell r="L91">
            <v>114926.12741624028</v>
          </cell>
          <cell r="M91">
            <v>460615.84160375316</v>
          </cell>
          <cell r="N91">
            <v>457585.75790597609</v>
          </cell>
          <cell r="O91">
            <v>609390.51193382742</v>
          </cell>
          <cell r="P91">
            <v>609846.55538443371</v>
          </cell>
          <cell r="Q91">
            <v>739670.81510366488</v>
          </cell>
          <cell r="R91">
            <v>830704.23226006888</v>
          </cell>
          <cell r="T91">
            <v>0</v>
          </cell>
        </row>
        <row r="92">
          <cell r="G92" t="str">
            <v>3_21_10</v>
          </cell>
          <cell r="H92">
            <v>63817.973579525307</v>
          </cell>
          <cell r="I92">
            <v>225695.95019999999</v>
          </cell>
          <cell r="J92">
            <v>225695.95019999999</v>
          </cell>
          <cell r="K92">
            <v>-143774.2102837186</v>
          </cell>
          <cell r="L92">
            <v>114926.12741624028</v>
          </cell>
          <cell r="M92">
            <v>460615.84160375316</v>
          </cell>
          <cell r="N92">
            <v>457585.75790597609</v>
          </cell>
          <cell r="O92">
            <v>609390.51193382742</v>
          </cell>
          <cell r="P92">
            <v>609846.55538443371</v>
          </cell>
          <cell r="Q92">
            <v>739670.81510366488</v>
          </cell>
          <cell r="R92">
            <v>830704.23226006888</v>
          </cell>
          <cell r="T92">
            <v>0</v>
          </cell>
        </row>
        <row r="93">
          <cell r="G93" t="str">
            <v>3_21_11</v>
          </cell>
          <cell r="H93">
            <v>63817.973579525307</v>
          </cell>
          <cell r="I93">
            <v>225695.95019999999</v>
          </cell>
          <cell r="J93">
            <v>225695.95019999999</v>
          </cell>
          <cell r="K93">
            <v>-143774.2102837186</v>
          </cell>
          <cell r="L93">
            <v>114926.12741624028</v>
          </cell>
          <cell r="M93">
            <v>460615.84160375316</v>
          </cell>
          <cell r="N93">
            <v>457585.75790597609</v>
          </cell>
          <cell r="O93">
            <v>609390.51193382742</v>
          </cell>
          <cell r="P93">
            <v>609846.55538443371</v>
          </cell>
          <cell r="Q93">
            <v>739670.81510366488</v>
          </cell>
          <cell r="R93">
            <v>830704.23226006888</v>
          </cell>
          <cell r="T93">
            <v>0</v>
          </cell>
        </row>
        <row r="94">
          <cell r="G94" t="str">
            <v>3_21_12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3_21_13</v>
          </cell>
          <cell r="H95">
            <v>2082416.9502000001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3_21_14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3_21_15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3_21_16</v>
          </cell>
          <cell r="H98">
            <v>4315203.0327107282</v>
          </cell>
          <cell r="I98">
            <v>372421.4901</v>
          </cell>
          <cell r="J98">
            <v>372421.4901</v>
          </cell>
          <cell r="K98">
            <v>33081.350161151997</v>
          </cell>
          <cell r="L98">
            <v>174613.460161152</v>
          </cell>
          <cell r="M98">
            <v>196294.96446115201</v>
          </cell>
          <cell r="N98">
            <v>314563.19316115201</v>
          </cell>
          <cell r="O98">
            <v>3473751.0427381443</v>
          </cell>
          <cell r="P98">
            <v>3459206.8104460854</v>
          </cell>
          <cell r="Q98">
            <v>1407504.8332193787</v>
          </cell>
          <cell r="R98">
            <v>690805.9351267945</v>
          </cell>
          <cell r="T98">
            <v>0</v>
          </cell>
        </row>
        <row r="99">
          <cell r="G99" t="str">
            <v>3_21_17</v>
          </cell>
          <cell r="H99">
            <v>0</v>
          </cell>
          <cell r="I99">
            <v>0</v>
          </cell>
          <cell r="J99">
            <v>0</v>
          </cell>
          <cell r="K99">
            <v>6507.2145611519991</v>
          </cell>
          <cell r="L99">
            <v>6507.2145611519991</v>
          </cell>
          <cell r="M99">
            <v>6507.2145611519991</v>
          </cell>
          <cell r="N99">
            <v>6507.2145611519991</v>
          </cell>
          <cell r="O99">
            <v>14949.754638144434</v>
          </cell>
          <cell r="P99">
            <v>22712.139046085147</v>
          </cell>
          <cell r="Q99">
            <v>22745.654819378829</v>
          </cell>
          <cell r="R99">
            <v>32286.764226794421</v>
          </cell>
          <cell r="T99">
            <v>0</v>
          </cell>
        </row>
        <row r="100">
          <cell r="G100" t="str">
            <v>3_21_18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3_21_19</v>
          </cell>
          <cell r="H101">
            <v>1462459.9740107278</v>
          </cell>
          <cell r="I101">
            <v>185279.69010000001</v>
          </cell>
          <cell r="J101">
            <v>185279.69010000001</v>
          </cell>
          <cell r="K101">
            <v>26574.135600000001</v>
          </cell>
          <cell r="L101">
            <v>50530.245600000002</v>
          </cell>
          <cell r="M101">
            <v>72211.749899999995</v>
          </cell>
          <cell r="N101">
            <v>72903.978600000002</v>
          </cell>
          <cell r="O101">
            <v>3223649.2881</v>
          </cell>
          <cell r="P101">
            <v>1709276.7768000001</v>
          </cell>
          <cell r="Q101">
            <v>869923.26840000006</v>
          </cell>
          <cell r="R101">
            <v>143683.26089999999</v>
          </cell>
          <cell r="T101">
            <v>0</v>
          </cell>
        </row>
        <row r="102">
          <cell r="G102" t="str">
            <v>3_21_20</v>
          </cell>
          <cell r="H102">
            <v>75846.645248300993</v>
          </cell>
          <cell r="I102">
            <v>185279.69010000001</v>
          </cell>
          <cell r="J102">
            <v>185279.69010000001</v>
          </cell>
          <cell r="K102">
            <v>1341.8361</v>
          </cell>
          <cell r="L102">
            <v>19713.0861</v>
          </cell>
          <cell r="M102">
            <v>41394.590400000001</v>
          </cell>
          <cell r="N102">
            <v>42086.819100000001</v>
          </cell>
          <cell r="O102">
            <v>264918.32400000002</v>
          </cell>
          <cell r="P102">
            <v>290457.79080000002</v>
          </cell>
          <cell r="Q102">
            <v>160513.77540000001</v>
          </cell>
          <cell r="R102">
            <v>143683.26089999999</v>
          </cell>
          <cell r="T102">
            <v>0</v>
          </cell>
        </row>
        <row r="103">
          <cell r="G103" t="str">
            <v>3_21_21</v>
          </cell>
          <cell r="H103">
            <v>1386613.328762427</v>
          </cell>
          <cell r="I103">
            <v>0</v>
          </cell>
          <cell r="J103">
            <v>0</v>
          </cell>
          <cell r="K103">
            <v>25232.299500000001</v>
          </cell>
          <cell r="L103">
            <v>30817.159500000002</v>
          </cell>
          <cell r="M103">
            <v>30817.159500000002</v>
          </cell>
          <cell r="N103">
            <v>30817.159500000002</v>
          </cell>
          <cell r="O103">
            <v>2958730.9641</v>
          </cell>
          <cell r="P103">
            <v>1418818.986</v>
          </cell>
          <cell r="Q103">
            <v>709409.49300000002</v>
          </cell>
          <cell r="R103">
            <v>0</v>
          </cell>
          <cell r="T103">
            <v>0</v>
          </cell>
        </row>
        <row r="104">
          <cell r="G104" t="str">
            <v>3_21_22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3_21_23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3_21_24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3_21_25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3_21_26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3_21_27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3_21_28</v>
          </cell>
          <cell r="H110">
            <v>2852743.0586999999</v>
          </cell>
          <cell r="I110">
            <v>187141.8</v>
          </cell>
          <cell r="J110">
            <v>187141.8</v>
          </cell>
          <cell r="K110">
            <v>0</v>
          </cell>
          <cell r="L110">
            <v>117576</v>
          </cell>
          <cell r="M110">
            <v>117576</v>
          </cell>
          <cell r="N110">
            <v>235152</v>
          </cell>
          <cell r="O110">
            <v>235152</v>
          </cell>
          <cell r="P110">
            <v>1727217.8946</v>
          </cell>
          <cell r="Q110">
            <v>514835.91</v>
          </cell>
          <cell r="R110">
            <v>514835.91</v>
          </cell>
          <cell r="T110">
            <v>0</v>
          </cell>
        </row>
        <row r="111">
          <cell r="G111" t="str">
            <v>3_21_29</v>
          </cell>
          <cell r="H111">
            <v>2852743.0586999999</v>
          </cell>
          <cell r="I111">
            <v>187141.8</v>
          </cell>
          <cell r="J111">
            <v>187141.8</v>
          </cell>
          <cell r="K111">
            <v>0</v>
          </cell>
          <cell r="L111">
            <v>117576</v>
          </cell>
          <cell r="M111">
            <v>117576</v>
          </cell>
          <cell r="N111">
            <v>235152</v>
          </cell>
          <cell r="O111">
            <v>235152</v>
          </cell>
          <cell r="P111">
            <v>1727217.8946</v>
          </cell>
          <cell r="Q111">
            <v>514835.91</v>
          </cell>
          <cell r="R111">
            <v>514835.91</v>
          </cell>
          <cell r="T111">
            <v>0</v>
          </cell>
        </row>
        <row r="112">
          <cell r="G112" t="str">
            <v>3_21_30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3_21_31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3_21_32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3_21_33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3_21_34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3_21_35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3_21_36</v>
          </cell>
          <cell r="H118">
            <v>54191.268300000003</v>
          </cell>
          <cell r="I118">
            <v>122341.7472</v>
          </cell>
          <cell r="J118">
            <v>122341.7472</v>
          </cell>
          <cell r="K118">
            <v>34692.991102500004</v>
          </cell>
          <cell r="L118">
            <v>69386.570084999999</v>
          </cell>
          <cell r="M118">
            <v>104079.75714750001</v>
          </cell>
          <cell r="N118">
            <v>141723.12201000002</v>
          </cell>
          <cell r="O118">
            <v>-16587.47301301366</v>
          </cell>
          <cell r="P118">
            <v>158401.05240670429</v>
          </cell>
          <cell r="Q118">
            <v>290917.69298278436</v>
          </cell>
          <cell r="R118">
            <v>403931.00423796818</v>
          </cell>
          <cell r="T118">
            <v>0</v>
          </cell>
        </row>
        <row r="119">
          <cell r="G119" t="str">
            <v>3_21_37</v>
          </cell>
          <cell r="H119">
            <v>2928589.7039483008</v>
          </cell>
          <cell r="I119">
            <v>372421.4901</v>
          </cell>
          <cell r="J119">
            <v>372421.4901</v>
          </cell>
          <cell r="K119">
            <v>7849.0506611519995</v>
          </cell>
          <cell r="L119">
            <v>143796.300661152</v>
          </cell>
          <cell r="M119">
            <v>165477.804961152</v>
          </cell>
          <cell r="N119">
            <v>283746.033661152</v>
          </cell>
          <cell r="O119">
            <v>515020.07863814448</v>
          </cell>
          <cell r="P119">
            <v>2040387.8244460851</v>
          </cell>
          <cell r="Q119">
            <v>698095.34021937882</v>
          </cell>
          <cell r="R119">
            <v>690805.9351267945</v>
          </cell>
          <cell r="T119">
            <v>0</v>
          </cell>
        </row>
        <row r="120">
          <cell r="G120" t="str">
            <v>3_21_38</v>
          </cell>
          <cell r="H120">
            <v>1386613.328762427</v>
          </cell>
          <cell r="I120">
            <v>0</v>
          </cell>
          <cell r="J120">
            <v>0</v>
          </cell>
          <cell r="K120">
            <v>25232.299500000001</v>
          </cell>
          <cell r="L120">
            <v>30817.159500000002</v>
          </cell>
          <cell r="M120">
            <v>30817.159500000002</v>
          </cell>
          <cell r="N120">
            <v>30817.159500000002</v>
          </cell>
          <cell r="O120">
            <v>2958730.9641</v>
          </cell>
          <cell r="P120">
            <v>1418818.986</v>
          </cell>
          <cell r="Q120">
            <v>709409.49300000002</v>
          </cell>
          <cell r="R120">
            <v>0</v>
          </cell>
          <cell r="T120">
            <v>0</v>
          </cell>
        </row>
        <row r="121">
          <cell r="G121" t="str">
            <v>3_21_39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3_21_40</v>
          </cell>
          <cell r="H122">
            <v>171487.56202777801</v>
          </cell>
          <cell r="I122">
            <v>174439.85507246375</v>
          </cell>
          <cell r="J122">
            <v>174439.85507246375</v>
          </cell>
          <cell r="K122">
            <v>179792.92582417582</v>
          </cell>
          <cell r="L122">
            <v>239723.90109890111</v>
          </cell>
          <cell r="M122">
            <v>244991.91086691088</v>
          </cell>
          <cell r="N122">
            <v>247625.45787545788</v>
          </cell>
          <cell r="O122">
            <v>286495.42124542128</v>
          </cell>
          <cell r="P122">
            <v>286495.42124542128</v>
          </cell>
          <cell r="Q122">
            <v>286495.42124542128</v>
          </cell>
          <cell r="R122">
            <v>286495.42124542128</v>
          </cell>
          <cell r="T122">
            <v>0</v>
          </cell>
        </row>
        <row r="123">
          <cell r="G123" t="str">
            <v>3_21_41</v>
          </cell>
          <cell r="H123">
            <v>201366.457531447</v>
          </cell>
          <cell r="I123">
            <v>250053.27868852459</v>
          </cell>
          <cell r="J123">
            <v>250053.27868852459</v>
          </cell>
          <cell r="K123">
            <v>250053.27868852459</v>
          </cell>
          <cell r="L123">
            <v>333404.37158469943</v>
          </cell>
          <cell r="M123">
            <v>343526.41165755922</v>
          </cell>
          <cell r="N123">
            <v>348586.06557377044</v>
          </cell>
          <cell r="O123">
            <v>476050.54644808744</v>
          </cell>
          <cell r="P123">
            <v>476050.54644808744</v>
          </cell>
          <cell r="Q123">
            <v>476050.54644808744</v>
          </cell>
          <cell r="R123">
            <v>476050.54644808744</v>
          </cell>
          <cell r="T123">
            <v>0</v>
          </cell>
        </row>
        <row r="124">
          <cell r="G124" t="str">
            <v>3_21_42</v>
          </cell>
          <cell r="H124">
            <v>44.091000000000001</v>
          </cell>
          <cell r="I124">
            <v>56.338500000000003</v>
          </cell>
          <cell r="J124">
            <v>56.338500000000003</v>
          </cell>
          <cell r="K124">
            <v>89.161799999999999</v>
          </cell>
          <cell r="L124">
            <v>89.161799999999999</v>
          </cell>
          <cell r="M124">
            <v>89.161799999999999</v>
          </cell>
          <cell r="N124">
            <v>89.161799999999999</v>
          </cell>
          <cell r="O124">
            <v>89.161799999999999</v>
          </cell>
          <cell r="P124">
            <v>89.161799999999999</v>
          </cell>
          <cell r="Q124">
            <v>89.161799999999999</v>
          </cell>
          <cell r="R124">
            <v>89.161799999999999</v>
          </cell>
          <cell r="T124">
            <v>0</v>
          </cell>
        </row>
        <row r="125">
          <cell r="G125" t="str">
            <v>3_21_43</v>
          </cell>
          <cell r="H125">
            <v>25.964700000000001</v>
          </cell>
          <cell r="I125">
            <v>24.005099999999999</v>
          </cell>
          <cell r="J125">
            <v>24.005099999999999</v>
          </cell>
          <cell r="K125">
            <v>29.883900000000001</v>
          </cell>
          <cell r="L125">
            <v>29.883900000000001</v>
          </cell>
          <cell r="M125">
            <v>29.883900000000001</v>
          </cell>
          <cell r="N125">
            <v>29.883900000000001</v>
          </cell>
          <cell r="O125">
            <v>29.883900000000001</v>
          </cell>
          <cell r="P125">
            <v>29.883900000000001</v>
          </cell>
          <cell r="Q125">
            <v>29.883900000000001</v>
          </cell>
          <cell r="R125">
            <v>29.883900000000001</v>
          </cell>
          <cell r="T125">
            <v>0</v>
          </cell>
        </row>
        <row r="126">
          <cell r="G126" t="str">
            <v>3_21_44</v>
          </cell>
          <cell r="H126">
            <v>90732.697168401006</v>
          </cell>
          <cell r="I126">
            <v>117932.15730000001</v>
          </cell>
          <cell r="J126">
            <v>117932.15730000001</v>
          </cell>
          <cell r="K126">
            <v>64122.643575000002</v>
          </cell>
          <cell r="L126">
            <v>128245.28715</v>
          </cell>
          <cell r="M126">
            <v>196595.277825</v>
          </cell>
          <cell r="N126">
            <v>264944.77860000002</v>
          </cell>
          <cell r="O126">
            <v>306533.36940000003</v>
          </cell>
          <cell r="P126">
            <v>306533.36940000003</v>
          </cell>
          <cell r="Q126">
            <v>306533.36940000003</v>
          </cell>
          <cell r="R126">
            <v>306533.36940000003</v>
          </cell>
          <cell r="T126">
            <v>0</v>
          </cell>
        </row>
        <row r="127">
          <cell r="G127" t="str">
            <v>3_21_45</v>
          </cell>
          <cell r="H127">
            <v>62741.035918401001</v>
          </cell>
          <cell r="I127">
            <v>68910.313800000004</v>
          </cell>
          <cell r="J127">
            <v>68910.313800000004</v>
          </cell>
          <cell r="K127">
            <v>29890.268700000001</v>
          </cell>
          <cell r="L127">
            <v>59780.537400000001</v>
          </cell>
          <cell r="M127">
            <v>92393.180399999997</v>
          </cell>
          <cell r="N127">
            <v>125005.33349999999</v>
          </cell>
          <cell r="O127">
            <v>170714.96309999999</v>
          </cell>
          <cell r="P127">
            <v>170714.96309999999</v>
          </cell>
          <cell r="Q127">
            <v>170714.96309999999</v>
          </cell>
          <cell r="R127">
            <v>170714.96309999999</v>
          </cell>
          <cell r="T127">
            <v>0</v>
          </cell>
        </row>
        <row r="128">
          <cell r="G128" t="str">
            <v>3_21_46</v>
          </cell>
          <cell r="H128">
            <v>-2168968.1089312024</v>
          </cell>
          <cell r="I128">
            <v>-146725.5399</v>
          </cell>
          <cell r="J128">
            <v>-146725.5399</v>
          </cell>
          <cell r="K128">
            <v>-176855.56044487059</v>
          </cell>
          <cell r="L128">
            <v>-59687.332744911713</v>
          </cell>
          <cell r="M128">
            <v>264320.87714260112</v>
          </cell>
          <cell r="N128">
            <v>143022.56474482408</v>
          </cell>
          <cell r="O128">
            <v>-2864360.530804317</v>
          </cell>
          <cell r="P128">
            <v>-2849360.2550616516</v>
          </cell>
          <cell r="Q128">
            <v>-667834.01811571396</v>
          </cell>
          <cell r="R128">
            <v>139898.29713327446</v>
          </cell>
          <cell r="T128">
            <v>0</v>
          </cell>
        </row>
        <row r="130">
          <cell r="G130" t="str">
            <v>3_21_47</v>
          </cell>
          <cell r="H130">
            <v>216818.22245100001</v>
          </cell>
          <cell r="I130">
            <v>193469.34839999999</v>
          </cell>
          <cell r="J130">
            <v>193469.34839999999</v>
          </cell>
          <cell r="K130">
            <v>48412.897799999999</v>
          </cell>
          <cell r="L130">
            <v>96825.795599999998</v>
          </cell>
          <cell r="M130">
            <v>145238.69339999999</v>
          </cell>
          <cell r="N130">
            <v>193651.5912</v>
          </cell>
          <cell r="O130">
            <v>140791.87109999999</v>
          </cell>
          <cell r="P130">
            <v>176749.06140000001</v>
          </cell>
          <cell r="Q130">
            <v>82130.7552</v>
          </cell>
          <cell r="R130">
            <v>45742.942799999997</v>
          </cell>
          <cell r="T130">
            <v>0</v>
          </cell>
        </row>
        <row r="131">
          <cell r="G131" t="str">
            <v>3_21_48</v>
          </cell>
          <cell r="H131">
            <v>946881.54768320406</v>
          </cell>
          <cell r="I131">
            <v>147112.071</v>
          </cell>
          <cell r="J131">
            <v>147112.071</v>
          </cell>
          <cell r="K131">
            <v>25232.299500000001</v>
          </cell>
          <cell r="L131">
            <v>45514.159500000002</v>
          </cell>
          <cell r="M131">
            <v>63980.94</v>
          </cell>
          <cell r="N131">
            <v>64673.168700000002</v>
          </cell>
          <cell r="O131">
            <v>3179303.0501999999</v>
          </cell>
          <cell r="P131">
            <v>1693044.9201</v>
          </cell>
          <cell r="Q131">
            <v>852068.37300000002</v>
          </cell>
          <cell r="R131">
            <v>124042.68000000001</v>
          </cell>
          <cell r="T131">
            <v>0</v>
          </cell>
        </row>
        <row r="132">
          <cell r="G132" t="str">
            <v>3_21_49</v>
          </cell>
          <cell r="H132">
            <v>1012.686987</v>
          </cell>
          <cell r="I132">
            <v>36066.927900000002</v>
          </cell>
          <cell r="J132">
            <v>36066.927900000002</v>
          </cell>
          <cell r="K132">
            <v>0</v>
          </cell>
          <cell r="L132">
            <v>2694.45</v>
          </cell>
          <cell r="M132">
            <v>5388.9</v>
          </cell>
          <cell r="N132">
            <v>5388.9</v>
          </cell>
          <cell r="O132">
            <v>39289.980000000003</v>
          </cell>
          <cell r="P132">
            <v>10670.022000000001</v>
          </cell>
          <cell r="Q132">
            <v>11737.0242</v>
          </cell>
          <cell r="R132">
            <v>12910.8246</v>
          </cell>
          <cell r="T132">
            <v>0</v>
          </cell>
        </row>
        <row r="133">
          <cell r="G133" t="str">
            <v>3_21_50</v>
          </cell>
          <cell r="H133">
            <v>514565.73934052396</v>
          </cell>
          <cell r="I133">
            <v>2100.6912000000002</v>
          </cell>
          <cell r="J133">
            <v>2100.6912000000002</v>
          </cell>
          <cell r="K133">
            <v>1341.8361</v>
          </cell>
          <cell r="L133">
            <v>2321.6361000000002</v>
          </cell>
          <cell r="M133">
            <v>2841.9099000000001</v>
          </cell>
          <cell r="N133">
            <v>2841.9099000000001</v>
          </cell>
          <cell r="O133">
            <v>5056.2578999999996</v>
          </cell>
          <cell r="P133">
            <v>5561.8347000000003</v>
          </cell>
          <cell r="Q133">
            <v>6117.8711999999996</v>
          </cell>
          <cell r="R133">
            <v>6729.7563</v>
          </cell>
          <cell r="T133">
            <v>0</v>
          </cell>
        </row>
        <row r="137">
          <cell r="G137" t="str">
            <v>3_21_97</v>
          </cell>
          <cell r="H137">
            <v>696334.79437110608</v>
          </cell>
          <cell r="I137">
            <v>1088908.0785000001</v>
          </cell>
          <cell r="J137">
            <v>1088908.0785000001</v>
          </cell>
          <cell r="K137">
            <v>64010.638946681276</v>
          </cell>
          <cell r="L137">
            <v>569540.18773704453</v>
          </cell>
          <cell r="M137">
            <v>1196767.4761261768</v>
          </cell>
          <cell r="N137">
            <v>1431819.3630129471</v>
          </cell>
          <cell r="O137">
            <v>3671073.1368906163</v>
          </cell>
          <cell r="P137">
            <v>3711635.6160139171</v>
          </cell>
          <cell r="Q137">
            <v>3797663.5732231317</v>
          </cell>
          <cell r="R137">
            <v>3888258.287459861</v>
          </cell>
          <cell r="T137">
            <v>0</v>
          </cell>
        </row>
        <row r="138">
          <cell r="G138" t="str">
            <v>3_21_98</v>
          </cell>
          <cell r="H138">
            <v>760882.43935963581</v>
          </cell>
          <cell r="I138">
            <v>1000365.5121000001</v>
          </cell>
          <cell r="J138">
            <v>1000365.5121000001</v>
          </cell>
          <cell r="K138">
            <v>242210.19571539984</v>
          </cell>
          <cell r="L138">
            <v>561806.18891080422</v>
          </cell>
          <cell r="M138">
            <v>916174.72211742366</v>
          </cell>
          <cell r="N138">
            <v>1226552.1910069711</v>
          </cell>
          <cell r="O138">
            <v>3296478.9196520378</v>
          </cell>
          <cell r="P138">
            <v>3347522.3540463485</v>
          </cell>
          <cell r="Q138">
            <v>3280815.8880564673</v>
          </cell>
          <cell r="R138">
            <v>3264312.4644621327</v>
          </cell>
          <cell r="T138">
            <v>0</v>
          </cell>
        </row>
        <row r="139">
          <cell r="G139" t="str">
            <v>3_21_99</v>
          </cell>
          <cell r="H139">
            <v>-64547.64498852969</v>
          </cell>
          <cell r="I139">
            <v>88542.566399999996</v>
          </cell>
          <cell r="J139">
            <v>88542.566399999996</v>
          </cell>
          <cell r="K139">
            <v>-178199.55676871861</v>
          </cell>
          <cell r="L139">
            <v>7733.9988262402821</v>
          </cell>
          <cell r="M139">
            <v>280592.75400875311</v>
          </cell>
          <cell r="N139">
            <v>203418.77930597609</v>
          </cell>
          <cell r="O139">
            <v>309040.22922182741</v>
          </cell>
          <cell r="P139">
            <v>309496.27267243364</v>
          </cell>
          <cell r="Q139">
            <v>439320.5323916648</v>
          </cell>
          <cell r="R139">
            <v>530353.94954806892</v>
          </cell>
          <cell r="T139">
            <v>0</v>
          </cell>
        </row>
        <row r="140">
          <cell r="G140" t="str">
            <v>3_21_100</v>
          </cell>
          <cell r="H140">
            <v>54191.268300000003</v>
          </cell>
          <cell r="I140">
            <v>122341.7472</v>
          </cell>
          <cell r="J140">
            <v>122341.7472</v>
          </cell>
          <cell r="K140">
            <v>34692.991102500004</v>
          </cell>
          <cell r="L140">
            <v>69386.570084999999</v>
          </cell>
          <cell r="M140">
            <v>104079.75714750001</v>
          </cell>
          <cell r="N140">
            <v>141723.12201000002</v>
          </cell>
          <cell r="O140">
            <v>-16587.47301301366</v>
          </cell>
          <cell r="P140">
            <v>158401.05240670429</v>
          </cell>
          <cell r="Q140">
            <v>290917.69298278436</v>
          </cell>
          <cell r="R140">
            <v>403931.00423796818</v>
          </cell>
          <cell r="T140">
            <v>0</v>
          </cell>
        </row>
        <row r="141">
          <cell r="G141" t="str">
            <v>3_21_101</v>
          </cell>
          <cell r="H141">
            <v>0</v>
          </cell>
          <cell r="I141">
            <v>0</v>
          </cell>
          <cell r="J141">
            <v>0</v>
          </cell>
          <cell r="K141">
            <v>6507.2145611519991</v>
          </cell>
          <cell r="L141">
            <v>6507.2145611519991</v>
          </cell>
          <cell r="M141">
            <v>6507.2145611519991</v>
          </cell>
          <cell r="N141">
            <v>6507.2145611519991</v>
          </cell>
          <cell r="O141">
            <v>14949.754638144434</v>
          </cell>
          <cell r="P141">
            <v>22712.139046085147</v>
          </cell>
          <cell r="Q141">
            <v>22745.654819378829</v>
          </cell>
          <cell r="R141">
            <v>32286.764226794421</v>
          </cell>
          <cell r="T141">
            <v>0</v>
          </cell>
        </row>
        <row r="142">
          <cell r="G142" t="str">
            <v>3_21_102</v>
          </cell>
          <cell r="H142">
            <v>1462459.9740107278</v>
          </cell>
          <cell r="I142">
            <v>185279.69010000001</v>
          </cell>
          <cell r="J142">
            <v>185279.69010000001</v>
          </cell>
          <cell r="K142">
            <v>26574.135600000001</v>
          </cell>
          <cell r="L142">
            <v>50530.245600000002</v>
          </cell>
          <cell r="M142">
            <v>72211.749899999995</v>
          </cell>
          <cell r="N142">
            <v>72903.978600000002</v>
          </cell>
          <cell r="O142">
            <v>3223649.2881</v>
          </cell>
          <cell r="P142">
            <v>1709276.7768000001</v>
          </cell>
          <cell r="Q142">
            <v>869923.26840000006</v>
          </cell>
          <cell r="R142">
            <v>143683.26089999999</v>
          </cell>
          <cell r="T142">
            <v>0</v>
          </cell>
        </row>
      </sheetData>
      <sheetData sheetId="31" refreshError="1">
        <row r="83">
          <cell r="G83" t="str">
            <v>3_22_1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0</v>
          </cell>
        </row>
        <row r="84">
          <cell r="G84" t="str">
            <v>3_22_2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3_22_3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0</v>
          </cell>
        </row>
        <row r="86">
          <cell r="G86" t="str">
            <v>3_22_4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3_22_5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</row>
        <row r="88">
          <cell r="G88" t="str">
            <v>3_22_6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T88">
            <v>0</v>
          </cell>
        </row>
        <row r="89">
          <cell r="G89" t="str">
            <v>3_22_7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0</v>
          </cell>
        </row>
        <row r="90">
          <cell r="G90" t="str">
            <v>3_22_8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3_22_9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G92" t="str">
            <v>3_22_10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T92">
            <v>0</v>
          </cell>
        </row>
        <row r="93">
          <cell r="G93" t="str">
            <v>3_22_11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T93">
            <v>0</v>
          </cell>
        </row>
        <row r="94">
          <cell r="G94" t="str">
            <v>3_22_12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</row>
        <row r="95">
          <cell r="G95" t="str">
            <v>3_22_13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3_22_14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3_22_15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3_22_16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0</v>
          </cell>
        </row>
        <row r="99">
          <cell r="G99" t="str">
            <v>3_22_17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T99">
            <v>0</v>
          </cell>
        </row>
        <row r="100">
          <cell r="G100" t="str">
            <v>3_22_18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T100">
            <v>0</v>
          </cell>
        </row>
        <row r="101">
          <cell r="G101" t="str">
            <v>3_22_19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0</v>
          </cell>
        </row>
        <row r="102">
          <cell r="G102" t="str">
            <v>3_22_20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0</v>
          </cell>
        </row>
        <row r="103">
          <cell r="G103" t="str">
            <v>3_22_21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3_22_22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3_22_23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3_22_24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3_22_25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3_22_26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3_22_27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3_22_28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3_22_29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3_22_30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3_22_31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3_22_32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3_22_33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3_22_34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3_22_35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3_22_36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G119" t="str">
            <v>3_22_37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T119">
            <v>0</v>
          </cell>
        </row>
        <row r="120">
          <cell r="G120" t="str">
            <v>3_22_38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3_22_39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3_22_40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0</v>
          </cell>
        </row>
        <row r="123">
          <cell r="G123" t="str">
            <v>3_22_41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0</v>
          </cell>
        </row>
        <row r="124">
          <cell r="G124" t="str">
            <v>3_22_42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</row>
        <row r="125">
          <cell r="G125" t="str">
            <v>3_22_43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</v>
          </cell>
        </row>
        <row r="126">
          <cell r="G126" t="str">
            <v>3_22_44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0</v>
          </cell>
        </row>
        <row r="127">
          <cell r="G127" t="str">
            <v>3_22_45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0</v>
          </cell>
        </row>
        <row r="128">
          <cell r="G128" t="str">
            <v>3_22_46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30">
          <cell r="G130" t="str">
            <v>3_22_47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3_22_48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3_22_49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3_22_50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3_22_97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3_22_98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3_22_99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3_22_100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3_22_101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3_22_102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32" refreshError="1"/>
      <sheetData sheetId="33" refreshError="1"/>
      <sheetData sheetId="34" refreshError="1"/>
      <sheetData sheetId="35" refreshError="1">
        <row r="107">
          <cell r="G107" t="str">
            <v>4_26_1</v>
          </cell>
          <cell r="H107">
            <v>740145872.55420005</v>
          </cell>
          <cell r="I107">
            <v>2083395513.4336953</v>
          </cell>
          <cell r="J107">
            <v>1547780898.3642764</v>
          </cell>
          <cell r="K107">
            <v>270949985.30048591</v>
          </cell>
          <cell r="L107">
            <v>547934471.60595739</v>
          </cell>
          <cell r="M107">
            <v>864647091.87586927</v>
          </cell>
          <cell r="N107">
            <v>1184090334.7780881</v>
          </cell>
          <cell r="O107">
            <v>2603666865.7381105</v>
          </cell>
          <cell r="P107">
            <v>3088408975.2950902</v>
          </cell>
          <cell r="Q107">
            <v>3289890536.7898002</v>
          </cell>
          <cell r="R107">
            <v>3382928678.5254092</v>
          </cell>
          <cell r="T107">
            <v>0</v>
          </cell>
        </row>
        <row r="108">
          <cell r="G108" t="str">
            <v>4_26_2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4_26_3</v>
          </cell>
          <cell r="H109">
            <v>724390978.99254</v>
          </cell>
          <cell r="I109">
            <v>2063653811.1888933</v>
          </cell>
          <cell r="J109">
            <v>1563331718</v>
          </cell>
          <cell r="K109">
            <v>291132439.04388529</v>
          </cell>
          <cell r="L109">
            <v>566810535.61791337</v>
          </cell>
          <cell r="M109">
            <v>888504526.89201021</v>
          </cell>
          <cell r="N109">
            <v>1204094045.538681</v>
          </cell>
          <cell r="O109">
            <v>2612404806.9838991</v>
          </cell>
          <cell r="P109">
            <v>3088217415.0236545</v>
          </cell>
          <cell r="Q109">
            <v>3286426019.615715</v>
          </cell>
          <cell r="R109">
            <v>3377234079.9092131</v>
          </cell>
          <cell r="T109">
            <v>0</v>
          </cell>
        </row>
        <row r="110">
          <cell r="G110" t="str">
            <v>4_26_4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0</v>
          </cell>
        </row>
        <row r="111">
          <cell r="G111" t="str">
            <v>4_26_5</v>
          </cell>
          <cell r="H111">
            <v>10019198.056446239</v>
          </cell>
          <cell r="I111">
            <v>15800468.459021665</v>
          </cell>
          <cell r="J111">
            <v>3127514</v>
          </cell>
          <cell r="K111">
            <v>454532.47354295896</v>
          </cell>
          <cell r="L111">
            <v>1117857.6106276489</v>
          </cell>
          <cell r="M111">
            <v>1828421.8834505728</v>
          </cell>
          <cell r="N111">
            <v>2337805.1707101981</v>
          </cell>
          <cell r="O111">
            <v>1910463.7549465583</v>
          </cell>
          <cell r="P111">
            <v>2578018.0554458494</v>
          </cell>
          <cell r="Q111">
            <v>3451604.2944924198</v>
          </cell>
          <cell r="R111">
            <v>3804053.7789206612</v>
          </cell>
          <cell r="T111">
            <v>0</v>
          </cell>
        </row>
        <row r="112">
          <cell r="G112" t="str">
            <v>4_26_6</v>
          </cell>
          <cell r="H112">
            <v>5728326.5052138437</v>
          </cell>
          <cell r="I112">
            <v>3941233.7857801877</v>
          </cell>
          <cell r="J112">
            <v>-18763886.635723561</v>
          </cell>
          <cell r="K112">
            <v>-20636986.216942318</v>
          </cell>
          <cell r="L112">
            <v>-19993921.622583739</v>
          </cell>
          <cell r="M112">
            <v>-25685856.899591509</v>
          </cell>
          <cell r="N112">
            <v>-22341515.931303255</v>
          </cell>
          <cell r="O112">
            <v>-10648405.00073499</v>
          </cell>
          <cell r="P112">
            <v>-2386457.7840100676</v>
          </cell>
          <cell r="Q112">
            <v>12912.879592631012</v>
          </cell>
          <cell r="R112">
            <v>1890544.8372757179</v>
          </cell>
          <cell r="T112">
            <v>0</v>
          </cell>
        </row>
        <row r="113">
          <cell r="G113" t="str">
            <v>4_26_7</v>
          </cell>
          <cell r="H113">
            <v>8961616.8360602278</v>
          </cell>
          <cell r="I113">
            <v>10276856.261412542</v>
          </cell>
          <cell r="J113">
            <v>29811380.99353902</v>
          </cell>
          <cell r="K113">
            <v>7576447.3619418973</v>
          </cell>
          <cell r="L113">
            <v>15254414.746443313</v>
          </cell>
          <cell r="M113">
            <v>22980691.045540921</v>
          </cell>
          <cell r="N113">
            <v>30758252.677708451</v>
          </cell>
          <cell r="O113">
            <v>13234226.676972052</v>
          </cell>
          <cell r="P113">
            <v>15615893.112351727</v>
          </cell>
          <cell r="Q113">
            <v>16722859.7191834</v>
          </cell>
          <cell r="R113">
            <v>17837119.81961228</v>
          </cell>
          <cell r="T113">
            <v>0</v>
          </cell>
        </row>
        <row r="114">
          <cell r="G114" t="str">
            <v>4_26_8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4_26_9</v>
          </cell>
          <cell r="H115">
            <v>439100974.086824</v>
          </cell>
          <cell r="I115">
            <v>682532111.31196284</v>
          </cell>
          <cell r="J115">
            <v>488267345.35781544</v>
          </cell>
          <cell r="K115">
            <v>68928042.713090032</v>
          </cell>
          <cell r="L115">
            <v>102349074.69195017</v>
          </cell>
          <cell r="M115">
            <v>126983415.71403989</v>
          </cell>
          <cell r="N115">
            <v>163155318.3144958</v>
          </cell>
          <cell r="O115">
            <v>609163976.0827533</v>
          </cell>
          <cell r="P115">
            <v>174064956.11252582</v>
          </cell>
          <cell r="Q115">
            <v>190743126.66672045</v>
          </cell>
          <cell r="R115">
            <v>178540092.41487902</v>
          </cell>
          <cell r="T115">
            <v>0</v>
          </cell>
        </row>
        <row r="116">
          <cell r="G116" t="str">
            <v>4_26_10</v>
          </cell>
          <cell r="H116">
            <v>28818894.086823989</v>
          </cell>
          <cell r="I116">
            <v>186528699.06887588</v>
          </cell>
          <cell r="J116">
            <v>183358103.35781544</v>
          </cell>
          <cell r="K116">
            <v>24523991.214090042</v>
          </cell>
          <cell r="L116">
            <v>32845023.19295017</v>
          </cell>
          <cell r="M116">
            <v>34879364.215039901</v>
          </cell>
          <cell r="N116">
            <v>46001266.815495804</v>
          </cell>
          <cell r="O116">
            <v>74030280.213644341</v>
          </cell>
          <cell r="P116">
            <v>70224970.798556447</v>
          </cell>
          <cell r="Q116">
            <v>82990495.699604809</v>
          </cell>
          <cell r="R116">
            <v>86390092.414879009</v>
          </cell>
          <cell r="T116">
            <v>0</v>
          </cell>
        </row>
        <row r="117">
          <cell r="G117" t="str">
            <v>4_26_11</v>
          </cell>
          <cell r="H117">
            <v>14689943.341274071</v>
          </cell>
          <cell r="I117">
            <v>14218090.04719273</v>
          </cell>
          <cell r="J117">
            <v>11047494.357815459</v>
          </cell>
          <cell r="K117">
            <v>-13060538.855000421</v>
          </cell>
          <cell r="L117">
            <v>-4739506.8761404268</v>
          </cell>
          <cell r="M117">
            <v>-2705165.8540505879</v>
          </cell>
          <cell r="N117">
            <v>8416736.7464051954</v>
          </cell>
          <cell r="O117">
            <v>2585821.6762370616</v>
          </cell>
          <cell r="P117">
            <v>13229435.328341659</v>
          </cell>
          <cell r="Q117">
            <v>16735772.598776031</v>
          </cell>
          <cell r="R117">
            <v>19727664.656887997</v>
          </cell>
          <cell r="T117">
            <v>0</v>
          </cell>
        </row>
        <row r="118">
          <cell r="G118" t="str">
            <v>4_26_12</v>
          </cell>
          <cell r="H118">
            <v>14128950.745549917</v>
          </cell>
          <cell r="I118">
            <v>172310609.02168316</v>
          </cell>
          <cell r="J118">
            <v>172310609</v>
          </cell>
          <cell r="K118">
            <v>37584530.069090486</v>
          </cell>
          <cell r="L118">
            <v>37584530.069090486</v>
          </cell>
          <cell r="M118">
            <v>37584530.069090486</v>
          </cell>
          <cell r="N118">
            <v>37584530.069090486</v>
          </cell>
          <cell r="O118">
            <v>52932616.776455954</v>
          </cell>
          <cell r="P118">
            <v>34394056.702330828</v>
          </cell>
          <cell r="Q118">
            <v>43115900.411214679</v>
          </cell>
          <cell r="R118">
            <v>43299405.068377227</v>
          </cell>
          <cell r="T118">
            <v>0</v>
          </cell>
        </row>
        <row r="119">
          <cell r="G119" t="str">
            <v>4_26_13</v>
          </cell>
          <cell r="H119">
            <v>410282080</v>
          </cell>
          <cell r="I119">
            <v>496003412.24308699</v>
          </cell>
          <cell r="J119">
            <v>304909242</v>
          </cell>
          <cell r="K119">
            <v>44404051.498999998</v>
          </cell>
          <cell r="L119">
            <v>69504051.498999998</v>
          </cell>
          <cell r="M119">
            <v>92104051.498999998</v>
          </cell>
          <cell r="N119">
            <v>117154051.499</v>
          </cell>
          <cell r="O119">
            <v>535133695.86910897</v>
          </cell>
          <cell r="P119">
            <v>103839985.31396939</v>
          </cell>
          <cell r="Q119">
            <v>107752630.96711564</v>
          </cell>
          <cell r="R119">
            <v>92150000</v>
          </cell>
          <cell r="T119">
            <v>0</v>
          </cell>
        </row>
        <row r="120">
          <cell r="G120" t="str">
            <v>4_26_14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0</v>
          </cell>
        </row>
        <row r="121">
          <cell r="G121" t="str">
            <v>4_26_15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4_26_16</v>
          </cell>
          <cell r="H122">
            <v>294461048.13512719</v>
          </cell>
          <cell r="I122">
            <v>678709388.26931524</v>
          </cell>
          <cell r="J122">
            <v>514090166.10115242</v>
          </cell>
          <cell r="K122">
            <v>68928042.713090032</v>
          </cell>
          <cell r="L122">
            <v>102349074.69195017</v>
          </cell>
          <cell r="M122">
            <v>126983415.71403989</v>
          </cell>
          <cell r="N122">
            <v>163155318.3144958</v>
          </cell>
          <cell r="O122">
            <v>609163976.0827533</v>
          </cell>
          <cell r="P122">
            <v>174064956.11252582</v>
          </cell>
          <cell r="Q122">
            <v>190743126.66672045</v>
          </cell>
          <cell r="R122">
            <v>178540092.41487902</v>
          </cell>
          <cell r="T122">
            <v>0</v>
          </cell>
        </row>
        <row r="123">
          <cell r="G123" t="str">
            <v>4_26_17</v>
          </cell>
          <cell r="H123">
            <v>3755467.4663596689</v>
          </cell>
          <cell r="I123">
            <v>5209557.5820219945</v>
          </cell>
          <cell r="J123">
            <v>10380792.898971664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921164.06675907597</v>
          </cell>
          <cell r="P123">
            <v>2082991.2375209751</v>
          </cell>
          <cell r="Q123">
            <v>2082226.7790363953</v>
          </cell>
          <cell r="R123">
            <v>2000023.0652931312</v>
          </cell>
          <cell r="T123">
            <v>0</v>
          </cell>
        </row>
        <row r="124">
          <cell r="G124" t="str">
            <v>4_26_18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</v>
          </cell>
        </row>
        <row r="125">
          <cell r="G125" t="str">
            <v>4_26_19</v>
          </cell>
          <cell r="H125">
            <v>20377893.958767496</v>
          </cell>
          <cell r="I125">
            <v>47999585.633052833</v>
          </cell>
          <cell r="J125">
            <v>53718990.202180743</v>
          </cell>
          <cell r="K125">
            <v>5943450.5998933623</v>
          </cell>
          <cell r="L125">
            <v>14367535.802587818</v>
          </cell>
          <cell r="M125">
            <v>19724493.707731508</v>
          </cell>
          <cell r="N125">
            <v>25081187.338154633</v>
          </cell>
          <cell r="O125">
            <v>17300788.272494592</v>
          </cell>
          <cell r="P125">
            <v>7504704.0229806174</v>
          </cell>
          <cell r="Q125">
            <v>3791182.5852162479</v>
          </cell>
          <cell r="R125">
            <v>3592200.8040452637</v>
          </cell>
          <cell r="T125">
            <v>0</v>
          </cell>
        </row>
        <row r="126">
          <cell r="G126" t="str">
            <v>4_26_20</v>
          </cell>
          <cell r="H126">
            <v>10618127.811776266</v>
          </cell>
          <cell r="I126">
            <v>42241007.177400924</v>
          </cell>
          <cell r="J126">
            <v>48321900.796199061</v>
          </cell>
          <cell r="K126">
            <v>5920531.5998933623</v>
          </cell>
          <cell r="L126">
            <v>13879969.875760265</v>
          </cell>
          <cell r="M126">
            <v>18823415.369373836</v>
          </cell>
          <cell r="N126">
            <v>23628365.002498947</v>
          </cell>
          <cell r="O126">
            <v>14453478.139368102</v>
          </cell>
          <cell r="P126">
            <v>4139666.0281587048</v>
          </cell>
          <cell r="Q126">
            <v>3791182.5852162479</v>
          </cell>
          <cell r="R126">
            <v>3592200.8040452637</v>
          </cell>
          <cell r="T126">
            <v>0</v>
          </cell>
        </row>
        <row r="127">
          <cell r="G127" t="str">
            <v>4_26_21</v>
          </cell>
          <cell r="H127">
            <v>9759766.1469912287</v>
          </cell>
          <cell r="I127">
            <v>5758578.4556519119</v>
          </cell>
          <cell r="J127">
            <v>5397089.4059816804</v>
          </cell>
          <cell r="K127">
            <v>22918.999999999996</v>
          </cell>
          <cell r="L127">
            <v>487565.92682755424</v>
          </cell>
          <cell r="M127">
            <v>901078.33835767279</v>
          </cell>
          <cell r="N127">
            <v>1452822.3356556853</v>
          </cell>
          <cell r="O127">
            <v>2847310.1331264889</v>
          </cell>
          <cell r="P127">
            <v>3365037.9948219126</v>
          </cell>
          <cell r="Q127">
            <v>0</v>
          </cell>
          <cell r="R127">
            <v>0</v>
          </cell>
          <cell r="T127">
            <v>0</v>
          </cell>
        </row>
        <row r="128">
          <cell r="G128" t="str">
            <v>4_26_22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T128">
            <v>0</v>
          </cell>
        </row>
        <row r="129">
          <cell r="G129" t="str">
            <v>4_26_23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T129">
            <v>0</v>
          </cell>
        </row>
        <row r="130">
          <cell r="G130" t="str">
            <v>4_26_24</v>
          </cell>
          <cell r="H130">
            <v>209020773.71000001</v>
          </cell>
          <cell r="I130">
            <v>8360951</v>
          </cell>
          <cell r="J130">
            <v>17580939</v>
          </cell>
          <cell r="K130">
            <v>9950000</v>
          </cell>
          <cell r="L130">
            <v>14031775.75</v>
          </cell>
          <cell r="M130">
            <v>25563551.5</v>
          </cell>
          <cell r="N130">
            <v>25698403.5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T130">
            <v>0</v>
          </cell>
        </row>
        <row r="131">
          <cell r="G131" t="str">
            <v>4_26_25</v>
          </cell>
          <cell r="H131">
            <v>10525773.710000001</v>
          </cell>
          <cell r="I131">
            <v>8360951</v>
          </cell>
          <cell r="J131">
            <v>17580939</v>
          </cell>
          <cell r="K131">
            <v>9950000</v>
          </cell>
          <cell r="L131">
            <v>14031775.75</v>
          </cell>
          <cell r="M131">
            <v>25563551.5</v>
          </cell>
          <cell r="N131">
            <v>25698403.5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4_26_26</v>
          </cell>
          <cell r="H132">
            <v>198495000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4_26_27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4">
          <cell r="G134" t="str">
            <v>4_26_28</v>
          </cell>
          <cell r="H134">
            <v>61306913</v>
          </cell>
          <cell r="I134">
            <v>560242002.42877448</v>
          </cell>
          <cell r="J134">
            <v>432409444</v>
          </cell>
          <cell r="K134">
            <v>12218312.449999999</v>
          </cell>
          <cell r="L134">
            <v>36868921.450000003</v>
          </cell>
          <cell r="M134">
            <v>66219410.504999995</v>
          </cell>
          <cell r="N134">
            <v>98020019.337399989</v>
          </cell>
          <cell r="O134">
            <v>554638390.25034809</v>
          </cell>
          <cell r="P134">
            <v>111580497.83239999</v>
          </cell>
          <cell r="Q134">
            <v>149080497.83239999</v>
          </cell>
          <cell r="R134">
            <v>124318492.71794832</v>
          </cell>
          <cell r="T134">
            <v>0</v>
          </cell>
        </row>
        <row r="135">
          <cell r="G135" t="str">
            <v>4_26_29</v>
          </cell>
          <cell r="H135">
            <v>9584527.0145062804</v>
          </cell>
          <cell r="I135">
            <v>85766671.59304601</v>
          </cell>
          <cell r="J135">
            <v>127500202</v>
          </cell>
          <cell r="K135">
            <v>12218312.449999999</v>
          </cell>
          <cell r="L135">
            <v>36868921.450000003</v>
          </cell>
          <cell r="M135">
            <v>66219410.504999995</v>
          </cell>
          <cell r="N135">
            <v>93971019.337399989</v>
          </cell>
          <cell r="O135">
            <v>471640967.83239996</v>
          </cell>
          <cell r="P135">
            <v>96580497.832399994</v>
          </cell>
          <cell r="Q135">
            <v>96580497.832399994</v>
          </cell>
          <cell r="R135">
            <v>96580497.832399994</v>
          </cell>
          <cell r="T135">
            <v>0</v>
          </cell>
        </row>
        <row r="136">
          <cell r="G136" t="str">
            <v>4_26_30</v>
          </cell>
          <cell r="H136">
            <v>51722385.98549372</v>
          </cell>
          <cell r="I136">
            <v>474475330.83572847</v>
          </cell>
          <cell r="J136">
            <v>304909242</v>
          </cell>
          <cell r="K136">
            <v>0</v>
          </cell>
          <cell r="L136">
            <v>0</v>
          </cell>
          <cell r="M136">
            <v>0</v>
          </cell>
          <cell r="N136">
            <v>4049000</v>
          </cell>
          <cell r="O136">
            <v>82997422.417948127</v>
          </cell>
          <cell r="P136">
            <v>15000000</v>
          </cell>
          <cell r="Q136">
            <v>52500000</v>
          </cell>
          <cell r="R136">
            <v>27737994.885548316</v>
          </cell>
          <cell r="T136">
            <v>0</v>
          </cell>
        </row>
        <row r="137">
          <cell r="G137" t="str">
            <v>4_26_31</v>
          </cell>
          <cell r="H137">
            <v>0</v>
          </cell>
          <cell r="I137">
            <v>56897291.62546593</v>
          </cell>
          <cell r="J137">
            <v>0</v>
          </cell>
          <cell r="K137">
            <v>40816279.663196668</v>
          </cell>
          <cell r="L137">
            <v>37080841.689362347</v>
          </cell>
          <cell r="M137">
            <v>15475960.001308382</v>
          </cell>
          <cell r="N137">
            <v>14355708.138941169</v>
          </cell>
          <cell r="O137">
            <v>36303633.49315159</v>
          </cell>
          <cell r="P137">
            <v>52896763.019624226</v>
          </cell>
          <cell r="Q137">
            <v>35789219.470067792</v>
          </cell>
          <cell r="R137">
            <v>48629375.827592313</v>
          </cell>
          <cell r="T137">
            <v>0</v>
          </cell>
        </row>
        <row r="138">
          <cell r="G138" t="str">
            <v>4_26_32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14453478.139368102</v>
          </cell>
          <cell r="P138">
            <v>4139666.0281587048</v>
          </cell>
          <cell r="Q138">
            <v>3791182.5852162479</v>
          </cell>
          <cell r="R138">
            <v>3592200.8040452637</v>
          </cell>
          <cell r="T138">
            <v>0</v>
          </cell>
        </row>
        <row r="139">
          <cell r="G139" t="str">
            <v>4_26_33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4_26_34</v>
          </cell>
          <cell r="H140">
            <v>0</v>
          </cell>
          <cell r="I140">
            <v>56897291.62546593</v>
          </cell>
          <cell r="J140">
            <v>0</v>
          </cell>
          <cell r="K140">
            <v>40816279.663196668</v>
          </cell>
          <cell r="L140">
            <v>37080841.689362347</v>
          </cell>
          <cell r="M140">
            <v>15475960.001308382</v>
          </cell>
          <cell r="N140">
            <v>14355708.138941169</v>
          </cell>
          <cell r="O140">
            <v>21850155.353783488</v>
          </cell>
          <cell r="P140">
            <v>48757096.991465524</v>
          </cell>
          <cell r="Q140">
            <v>31998036.884851545</v>
          </cell>
          <cell r="R140">
            <v>45037175.023547053</v>
          </cell>
          <cell r="T140">
            <v>0</v>
          </cell>
        </row>
        <row r="141">
          <cell r="G141" t="str">
            <v>4_26_35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4_26_36</v>
          </cell>
          <cell r="H142">
            <v>13802978</v>
          </cell>
          <cell r="I142">
            <v>36526282.510277383</v>
          </cell>
          <cell r="J142">
            <v>36526282.510277383</v>
          </cell>
          <cell r="K142">
            <v>2861409.6296476745</v>
          </cell>
          <cell r="L142">
            <v>8332193.0085818209</v>
          </cell>
          <cell r="M142">
            <v>12539199.468713049</v>
          </cell>
          <cell r="N142">
            <v>11858216.194603151</v>
          </cell>
          <cell r="O142">
            <v>13009603.407566288</v>
          </cell>
          <cell r="P142">
            <v>15342685.300909815</v>
          </cell>
          <cell r="Q142">
            <v>15514391.644853283</v>
          </cell>
          <cell r="R142">
            <v>15540241.663180688</v>
          </cell>
          <cell r="T142">
            <v>0</v>
          </cell>
        </row>
        <row r="143">
          <cell r="G143" t="str">
            <v>4_26_37</v>
          </cell>
          <cell r="H143">
            <v>34483896.002642214</v>
          </cell>
          <cell r="I143">
            <v>198475478.97793487</v>
          </cell>
          <cell r="J143">
            <v>203783834.69517073</v>
          </cell>
          <cell r="K143">
            <v>68905123.713090032</v>
          </cell>
          <cell r="L143">
            <v>101861508.76512262</v>
          </cell>
          <cell r="M143">
            <v>126082337.3756822</v>
          </cell>
          <cell r="N143">
            <v>157653495.97884011</v>
          </cell>
          <cell r="O143">
            <v>523319243.53167874</v>
          </cell>
          <cell r="P143">
            <v>155699918.11770391</v>
          </cell>
          <cell r="Q143">
            <v>138243126.66672042</v>
          </cell>
          <cell r="R143">
            <v>150802097.5293307</v>
          </cell>
          <cell r="T143">
            <v>0</v>
          </cell>
        </row>
        <row r="144">
          <cell r="G144" t="str">
            <v>4_26_38</v>
          </cell>
          <cell r="H144">
            <v>259977152.13248494</v>
          </cell>
          <cell r="I144">
            <v>480233909.29138041</v>
          </cell>
          <cell r="J144">
            <v>310306331.40598166</v>
          </cell>
          <cell r="K144">
            <v>22918.999999999996</v>
          </cell>
          <cell r="L144">
            <v>487565.92682755424</v>
          </cell>
          <cell r="M144">
            <v>901078.33835767279</v>
          </cell>
          <cell r="N144">
            <v>5501822.3356556855</v>
          </cell>
          <cell r="O144">
            <v>85844732.551074609</v>
          </cell>
          <cell r="P144">
            <v>18365037.994821914</v>
          </cell>
          <cell r="Q144">
            <v>52500000</v>
          </cell>
          <cell r="R144">
            <v>27737994.885548316</v>
          </cell>
          <cell r="T144">
            <v>0</v>
          </cell>
        </row>
        <row r="145">
          <cell r="G145" t="str">
            <v>4_26_39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T145">
            <v>0</v>
          </cell>
        </row>
        <row r="146">
          <cell r="G146" t="str">
            <v>4_26_40</v>
          </cell>
          <cell r="H146">
            <v>126367.12980044057</v>
          </cell>
          <cell r="I146">
            <v>185144.89162209307</v>
          </cell>
          <cell r="J146">
            <v>185144.89162209307</v>
          </cell>
          <cell r="K146">
            <v>223502.52686862397</v>
          </cell>
          <cell r="L146">
            <v>222975.00151637543</v>
          </cell>
          <cell r="M146">
            <v>222167.18116402189</v>
          </cell>
          <cell r="N146">
            <v>221938.16645387223</v>
          </cell>
          <cell r="O146">
            <v>210063.65273680634</v>
          </cell>
          <cell r="P146">
            <v>214113.98080212483</v>
          </cell>
          <cell r="Q146">
            <v>216618.47976388803</v>
          </cell>
          <cell r="R146">
            <v>218981.08913038729</v>
          </cell>
          <cell r="T146">
            <v>0</v>
          </cell>
        </row>
        <row r="147">
          <cell r="G147" t="str">
            <v>4_26_41</v>
          </cell>
          <cell r="H147">
            <v>299716.49298622523</v>
          </cell>
          <cell r="I147">
            <v>395147.99760806363</v>
          </cell>
          <cell r="J147">
            <v>395147.99760806363</v>
          </cell>
          <cell r="K147">
            <v>487943.32822704886</v>
          </cell>
          <cell r="L147">
            <v>505173.15824709315</v>
          </cell>
          <cell r="M147">
            <v>497497.85610374197</v>
          </cell>
          <cell r="N147">
            <v>497429.44513337535</v>
          </cell>
          <cell r="O147">
            <v>485379.23707212106</v>
          </cell>
          <cell r="P147">
            <v>490792.96588653431</v>
          </cell>
          <cell r="Q147">
            <v>495734.03130271391</v>
          </cell>
          <cell r="R147">
            <v>500943.77228066907</v>
          </cell>
          <cell r="T147">
            <v>0</v>
          </cell>
        </row>
        <row r="148">
          <cell r="G148" t="str">
            <v>4_26_42</v>
          </cell>
          <cell r="H148">
            <v>6103.6456666666672</v>
          </cell>
          <cell r="I148">
            <v>17114</v>
          </cell>
          <cell r="J148">
            <v>17114</v>
          </cell>
          <cell r="K148">
            <v>16547.5</v>
          </cell>
          <cell r="L148">
            <v>16559.5</v>
          </cell>
          <cell r="M148">
            <v>16560.5</v>
          </cell>
          <cell r="N148">
            <v>16569.5</v>
          </cell>
          <cell r="O148">
            <v>16028.5</v>
          </cell>
          <cell r="P148">
            <v>16098.5</v>
          </cell>
          <cell r="Q148">
            <v>16098.5</v>
          </cell>
          <cell r="R148">
            <v>16098.5</v>
          </cell>
          <cell r="T148">
            <v>0</v>
          </cell>
        </row>
        <row r="149">
          <cell r="G149" t="str">
            <v>4_26_43</v>
          </cell>
          <cell r="H149">
            <v>1027.6185333333333</v>
          </cell>
          <cell r="I149">
            <v>3308.5</v>
          </cell>
          <cell r="J149">
            <v>3308.5</v>
          </cell>
          <cell r="K149">
            <v>2599.5</v>
          </cell>
          <cell r="L149">
            <v>2599.5</v>
          </cell>
          <cell r="M149">
            <v>2600.5</v>
          </cell>
          <cell r="N149">
            <v>2600</v>
          </cell>
          <cell r="O149">
            <v>2566.5</v>
          </cell>
          <cell r="P149">
            <v>2566.5</v>
          </cell>
          <cell r="Q149">
            <v>2566.5</v>
          </cell>
          <cell r="R149">
            <v>2566.5</v>
          </cell>
          <cell r="T149">
            <v>0</v>
          </cell>
        </row>
        <row r="150">
          <cell r="G150" t="str">
            <v>4_26_44</v>
          </cell>
          <cell r="H150">
            <v>9255602.2105867602</v>
          </cell>
          <cell r="I150">
            <v>38022836.102646008</v>
          </cell>
          <cell r="J150">
            <v>38022836.102646008</v>
          </cell>
          <cell r="K150">
            <v>11095224.190075666</v>
          </cell>
          <cell r="L150">
            <v>22154127.225662515</v>
          </cell>
          <cell r="M150">
            <v>33112796.433001064</v>
          </cell>
          <cell r="N150">
            <v>44128853.388689235</v>
          </cell>
          <cell r="O150">
            <v>40404063.094702803</v>
          </cell>
          <cell r="P150">
            <v>41362967.039316081</v>
          </cell>
          <cell r="Q150">
            <v>41846791.157747418</v>
          </cell>
          <cell r="R150">
            <v>42303204.760386482</v>
          </cell>
          <cell r="T150">
            <v>0</v>
          </cell>
        </row>
        <row r="151">
          <cell r="G151" t="str">
            <v>4_26_45</v>
          </cell>
          <cell r="H151">
            <v>3695930.6752597806</v>
          </cell>
          <cell r="I151">
            <v>15688165.801035341</v>
          </cell>
          <cell r="J151">
            <v>15688165.801035341</v>
          </cell>
          <cell r="K151">
            <v>3805226.0451786402</v>
          </cell>
          <cell r="L151">
            <v>7879185.7491799127</v>
          </cell>
          <cell r="M151">
            <v>11643688.573180029</v>
          </cell>
          <cell r="N151">
            <v>15519798.688161312</v>
          </cell>
          <cell r="O151">
            <v>14948709.743347183</v>
          </cell>
          <cell r="P151">
            <v>15115441.763373485</v>
          </cell>
          <cell r="Q151">
            <v>15267616.696060982</v>
          </cell>
          <cell r="R151">
            <v>15428066.298700046</v>
          </cell>
          <cell r="T151">
            <v>0</v>
          </cell>
        </row>
        <row r="152">
          <cell r="G152" t="str">
            <v>4_26_46</v>
          </cell>
          <cell r="H152">
            <v>144639925.95169681</v>
          </cell>
          <cell r="I152">
            <v>3822723.0426476002</v>
          </cell>
          <cell r="J152">
            <v>-25822820.743336976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T152">
            <v>0</v>
          </cell>
        </row>
        <row r="154">
          <cell r="G154" t="str">
            <v>4_26_47</v>
          </cell>
          <cell r="H154">
            <v>11333054</v>
          </cell>
          <cell r="I154">
            <v>41696334.1758679</v>
          </cell>
          <cell r="J154">
            <v>52380841</v>
          </cell>
          <cell r="K154">
            <v>15025337.991513349</v>
          </cell>
          <cell r="L154">
            <v>21033890.517618816</v>
          </cell>
          <cell r="M154">
            <v>35500835.35040307</v>
          </cell>
          <cell r="N154">
            <v>41370119.934034213</v>
          </cell>
          <cell r="O154">
            <v>42120214.821971253</v>
          </cell>
          <cell r="P154">
            <v>38472397.527405709</v>
          </cell>
          <cell r="Q154">
            <v>36589285.256524429</v>
          </cell>
          <cell r="R154">
            <v>34699305.033315018</v>
          </cell>
          <cell r="T154">
            <v>0</v>
          </cell>
        </row>
        <row r="155">
          <cell r="G155" t="str">
            <v>4_26_48</v>
          </cell>
          <cell r="H155">
            <v>13467774.481086202</v>
          </cell>
          <cell r="I155">
            <v>37964615.853315413</v>
          </cell>
          <cell r="J155">
            <v>44033373.990735054</v>
          </cell>
          <cell r="K155">
            <v>2829758</v>
          </cell>
          <cell r="L155">
            <v>7931517.781827555</v>
          </cell>
          <cell r="M155">
            <v>10959453.333357673</v>
          </cell>
          <cell r="N155">
            <v>14284173.301405687</v>
          </cell>
          <cell r="O155">
            <v>13793969.13312649</v>
          </cell>
          <cell r="P155">
            <v>4958337.9948219126</v>
          </cell>
          <cell r="Q155">
            <v>416250</v>
          </cell>
          <cell r="R155">
            <v>288750</v>
          </cell>
          <cell r="T155">
            <v>0</v>
          </cell>
        </row>
        <row r="156">
          <cell r="G156" t="str">
            <v>4_26_49</v>
          </cell>
          <cell r="H156">
            <v>1828711.2478918217</v>
          </cell>
          <cell r="I156">
            <v>8079058.9872483257</v>
          </cell>
          <cell r="J156">
            <v>7694042.4890153324</v>
          </cell>
          <cell r="K156">
            <v>2394634.0138053098</v>
          </cell>
          <cell r="L156">
            <v>4925651.0138053093</v>
          </cell>
          <cell r="M156">
            <v>6722597.5138053093</v>
          </cell>
          <cell r="N156">
            <v>8295431.6592335179</v>
          </cell>
          <cell r="O156">
            <v>2991405.0510607702</v>
          </cell>
          <cell r="P156">
            <v>2345908.1101772762</v>
          </cell>
          <cell r="Q156">
            <v>3213434.1079866765</v>
          </cell>
          <cell r="R156">
            <v>3183789.2356427349</v>
          </cell>
          <cell r="T156">
            <v>0</v>
          </cell>
        </row>
        <row r="157">
          <cell r="G157" t="str">
            <v>4_26_50</v>
          </cell>
          <cell r="H157">
            <v>5081408.8381582405</v>
          </cell>
          <cell r="I157">
            <v>1955910.7924890975</v>
          </cell>
          <cell r="J157">
            <v>1991573.7224303558</v>
          </cell>
          <cell r="K157">
            <v>719058.58608805307</v>
          </cell>
          <cell r="L157">
            <v>1510367.0069549556</v>
          </cell>
          <cell r="M157">
            <v>2042442.8605685253</v>
          </cell>
          <cell r="N157">
            <v>2501582.3775154278</v>
          </cell>
          <cell r="O157">
            <v>515414.08830733248</v>
          </cell>
          <cell r="P157">
            <v>200457.91798142856</v>
          </cell>
          <cell r="Q157">
            <v>161498.47722957144</v>
          </cell>
          <cell r="R157">
            <v>119661.56840252857</v>
          </cell>
          <cell r="T157">
            <v>0</v>
          </cell>
        </row>
        <row r="160">
          <cell r="G160" t="str">
            <v>4_26_74</v>
          </cell>
          <cell r="H160">
            <v>29501405</v>
          </cell>
          <cell r="I160">
            <v>30587414</v>
          </cell>
          <cell r="J160">
            <v>30587414</v>
          </cell>
          <cell r="K160">
            <v>-2438381</v>
          </cell>
          <cell r="L160">
            <v>1723063</v>
          </cell>
          <cell r="M160">
            <v>4897890</v>
          </cell>
          <cell r="N160">
            <v>9128904</v>
          </cell>
          <cell r="O160">
            <v>14213959</v>
          </cell>
          <cell r="P160">
            <v>14276188</v>
          </cell>
          <cell r="Q160">
            <v>14440785</v>
          </cell>
          <cell r="R160">
            <v>14602173</v>
          </cell>
          <cell r="T160">
            <v>0</v>
          </cell>
        </row>
        <row r="161">
          <cell r="G161" t="str">
            <v>4_26_75</v>
          </cell>
          <cell r="H161">
            <v>33951359</v>
          </cell>
          <cell r="I161">
            <v>33131568</v>
          </cell>
          <cell r="J161">
            <v>33131568</v>
          </cell>
          <cell r="K161">
            <v>4407418</v>
          </cell>
          <cell r="L161">
            <v>8663477</v>
          </cell>
          <cell r="M161">
            <v>12981763</v>
          </cell>
          <cell r="N161">
            <v>17063842</v>
          </cell>
          <cell r="O161">
            <v>18873443</v>
          </cell>
          <cell r="P161">
            <v>20654787</v>
          </cell>
          <cell r="Q161">
            <v>21336766</v>
          </cell>
          <cell r="R161">
            <v>21526058</v>
          </cell>
          <cell r="T161">
            <v>0</v>
          </cell>
        </row>
        <row r="162">
          <cell r="G162" t="str">
            <v>4_26_76</v>
          </cell>
          <cell r="H162">
            <v>1443759</v>
          </cell>
          <cell r="I162">
            <v>1254983</v>
          </cell>
          <cell r="J162">
            <v>1254983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>
            <v>0</v>
          </cell>
        </row>
        <row r="163">
          <cell r="G163" t="str">
            <v>4_26_77</v>
          </cell>
          <cell r="H163">
            <v>-4449954</v>
          </cell>
          <cell r="I163">
            <v>-2544154</v>
          </cell>
          <cell r="J163">
            <v>-2544154</v>
          </cell>
          <cell r="K163">
            <v>-6917034</v>
          </cell>
          <cell r="L163">
            <v>-7082884</v>
          </cell>
          <cell r="M163">
            <v>-8297578</v>
          </cell>
          <cell r="N163">
            <v>-8219878</v>
          </cell>
          <cell r="O163">
            <v>-4431116</v>
          </cell>
          <cell r="P163">
            <v>-6067463</v>
          </cell>
          <cell r="Q163">
            <v>-7162021</v>
          </cell>
          <cell r="R163">
            <v>-7193995</v>
          </cell>
          <cell r="T163">
            <v>0</v>
          </cell>
        </row>
        <row r="164">
          <cell r="G164" t="str">
            <v>4_26_78</v>
          </cell>
          <cell r="H164">
            <v>5476273</v>
          </cell>
          <cell r="I164">
            <v>5626709</v>
          </cell>
          <cell r="J164">
            <v>5626709</v>
          </cell>
          <cell r="K164">
            <v>1446581</v>
          </cell>
          <cell r="L164">
            <v>2893569</v>
          </cell>
          <cell r="M164">
            <v>4342326</v>
          </cell>
          <cell r="N164">
            <v>5977144</v>
          </cell>
          <cell r="O164">
            <v>7338768</v>
          </cell>
          <cell r="P164">
            <v>7338768</v>
          </cell>
          <cell r="Q164">
            <v>7373642</v>
          </cell>
          <cell r="R164">
            <v>7375042</v>
          </cell>
          <cell r="T164">
            <v>0</v>
          </cell>
        </row>
        <row r="165">
          <cell r="G165" t="str">
            <v>4_26_79</v>
          </cell>
          <cell r="H165">
            <v>861229</v>
          </cell>
          <cell r="I165">
            <v>1177980</v>
          </cell>
          <cell r="J165">
            <v>1177980</v>
          </cell>
          <cell r="K165">
            <v>71235</v>
          </cell>
          <cell r="L165">
            <v>142470</v>
          </cell>
          <cell r="M165">
            <v>213705</v>
          </cell>
          <cell r="N165">
            <v>284940</v>
          </cell>
          <cell r="O165">
            <v>-228368</v>
          </cell>
          <cell r="P165">
            <v>-311136</v>
          </cell>
          <cell r="Q165">
            <v>266040</v>
          </cell>
          <cell r="R165">
            <v>270110</v>
          </cell>
          <cell r="T165">
            <v>0</v>
          </cell>
        </row>
        <row r="166">
          <cell r="G166" t="str">
            <v>4_26_80</v>
          </cell>
          <cell r="H166">
            <v>3742581</v>
          </cell>
          <cell r="I166">
            <v>3402635</v>
          </cell>
          <cell r="J166">
            <v>2891903</v>
          </cell>
          <cell r="K166">
            <v>511795</v>
          </cell>
          <cell r="L166">
            <v>2903195</v>
          </cell>
          <cell r="M166">
            <v>4619058</v>
          </cell>
          <cell r="N166">
            <v>6992075</v>
          </cell>
          <cell r="O166">
            <v>11985829</v>
          </cell>
          <cell r="P166">
            <v>1106964</v>
          </cell>
          <cell r="Q166">
            <v>1008456</v>
          </cell>
          <cell r="R166">
            <v>1068563</v>
          </cell>
          <cell r="T166">
            <v>0</v>
          </cell>
        </row>
        <row r="167">
          <cell r="G167" t="str">
            <v>4_26_81</v>
          </cell>
          <cell r="H167">
            <v>2548399</v>
          </cell>
          <cell r="I167">
            <v>2469714</v>
          </cell>
          <cell r="J167">
            <v>2223903</v>
          </cell>
          <cell r="K167">
            <v>480635</v>
          </cell>
          <cell r="L167">
            <v>2720001</v>
          </cell>
          <cell r="M167">
            <v>4065067</v>
          </cell>
          <cell r="N167">
            <v>6020822</v>
          </cell>
          <cell r="O167">
            <v>10664209</v>
          </cell>
          <cell r="P167">
            <v>0</v>
          </cell>
          <cell r="Q167">
            <v>0</v>
          </cell>
          <cell r="R167">
            <v>0</v>
          </cell>
          <cell r="T167">
            <v>0</v>
          </cell>
        </row>
        <row r="168">
          <cell r="G168" t="str">
            <v>4_26_82</v>
          </cell>
          <cell r="H168">
            <v>1194182</v>
          </cell>
          <cell r="I168">
            <v>932921</v>
          </cell>
          <cell r="J168">
            <v>668000</v>
          </cell>
          <cell r="K168">
            <v>31160</v>
          </cell>
          <cell r="L168">
            <v>183194</v>
          </cell>
          <cell r="M168">
            <v>553991</v>
          </cell>
          <cell r="N168">
            <v>971253</v>
          </cell>
          <cell r="O168">
            <v>1321620</v>
          </cell>
          <cell r="P168">
            <v>1106964</v>
          </cell>
          <cell r="Q168">
            <v>1008456</v>
          </cell>
          <cell r="R168">
            <v>1068563</v>
          </cell>
          <cell r="T168">
            <v>0</v>
          </cell>
        </row>
        <row r="169">
          <cell r="G169" t="str">
            <v>4_26_83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T169">
            <v>0</v>
          </cell>
        </row>
        <row r="170">
          <cell r="G170" t="str">
            <v>4_26_84</v>
          </cell>
          <cell r="H170">
            <v>3742581</v>
          </cell>
          <cell r="I170">
            <v>3402635</v>
          </cell>
          <cell r="J170">
            <v>2891903</v>
          </cell>
          <cell r="K170">
            <v>511795</v>
          </cell>
          <cell r="L170">
            <v>2903195</v>
          </cell>
          <cell r="M170">
            <v>4619058</v>
          </cell>
          <cell r="N170">
            <v>6992075</v>
          </cell>
          <cell r="O170">
            <v>11985829</v>
          </cell>
          <cell r="P170">
            <v>1106964</v>
          </cell>
          <cell r="Q170">
            <v>1008456</v>
          </cell>
          <cell r="R170">
            <v>1068563</v>
          </cell>
          <cell r="T170">
            <v>0</v>
          </cell>
        </row>
        <row r="171">
          <cell r="G171" t="str">
            <v>4_26_85</v>
          </cell>
          <cell r="H171">
            <v>159132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T171">
            <v>0</v>
          </cell>
        </row>
        <row r="172">
          <cell r="G172" t="str">
            <v>4_26_86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0</v>
          </cell>
        </row>
        <row r="173">
          <cell r="G173" t="str">
            <v>4_26_87</v>
          </cell>
          <cell r="H173">
            <v>3583449</v>
          </cell>
          <cell r="I173">
            <v>3402635</v>
          </cell>
          <cell r="J173">
            <v>2891903</v>
          </cell>
          <cell r="K173">
            <v>511795</v>
          </cell>
          <cell r="L173">
            <v>2903195</v>
          </cell>
          <cell r="M173">
            <v>4619058</v>
          </cell>
          <cell r="N173">
            <v>6992075</v>
          </cell>
          <cell r="O173">
            <v>11985829</v>
          </cell>
          <cell r="P173">
            <v>1106964</v>
          </cell>
          <cell r="Q173">
            <v>1008456</v>
          </cell>
          <cell r="R173">
            <v>1068563</v>
          </cell>
          <cell r="T173">
            <v>0</v>
          </cell>
        </row>
        <row r="174">
          <cell r="G174" t="str">
            <v>4_26_88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0</v>
          </cell>
        </row>
        <row r="175">
          <cell r="G175" t="str">
            <v>4_26_89</v>
          </cell>
          <cell r="H175">
            <v>4644230.1430000002</v>
          </cell>
          <cell r="I175">
            <v>3528903</v>
          </cell>
          <cell r="J175">
            <v>3528903</v>
          </cell>
          <cell r="K175">
            <v>2119875</v>
          </cell>
          <cell r="L175">
            <v>2245484</v>
          </cell>
          <cell r="M175">
            <v>4365359</v>
          </cell>
          <cell r="N175">
            <v>4806250</v>
          </cell>
          <cell r="O175">
            <v>4806250</v>
          </cell>
          <cell r="P175">
            <v>4745780</v>
          </cell>
          <cell r="Q175">
            <v>4745780</v>
          </cell>
          <cell r="R175">
            <v>4745780</v>
          </cell>
          <cell r="T175">
            <v>0</v>
          </cell>
        </row>
        <row r="176">
          <cell r="G176" t="str">
            <v>4_26_90</v>
          </cell>
          <cell r="H176">
            <v>5639838</v>
          </cell>
          <cell r="I176">
            <v>5524595</v>
          </cell>
          <cell r="J176">
            <v>5524595</v>
          </cell>
          <cell r="K176">
            <v>967649</v>
          </cell>
          <cell r="L176">
            <v>2167313</v>
          </cell>
          <cell r="M176">
            <v>3268633</v>
          </cell>
          <cell r="N176">
            <v>4567071</v>
          </cell>
          <cell r="O176">
            <v>4691021</v>
          </cell>
          <cell r="P176">
            <v>6099912</v>
          </cell>
          <cell r="Q176">
            <v>6190529</v>
          </cell>
          <cell r="R176">
            <v>6336236</v>
          </cell>
          <cell r="T176">
            <v>0</v>
          </cell>
        </row>
        <row r="177">
          <cell r="G177" t="str">
            <v>4_26_91</v>
          </cell>
          <cell r="H177">
            <v>108942.54201680672</v>
          </cell>
          <cell r="I177">
            <v>139153.73218004167</v>
          </cell>
          <cell r="J177">
            <v>139153.73218004167</v>
          </cell>
          <cell r="K177">
            <v>129606.68864813942</v>
          </cell>
          <cell r="L177">
            <v>131933.66305542472</v>
          </cell>
          <cell r="M177">
            <v>138450.98654943216</v>
          </cell>
          <cell r="N177">
            <v>137182.05369759776</v>
          </cell>
          <cell r="O177">
            <v>164439.66817496228</v>
          </cell>
          <cell r="P177">
            <v>178341.43675561587</v>
          </cell>
          <cell r="Q177">
            <v>192616.19930649782</v>
          </cell>
          <cell r="R177">
            <v>207072.62927785318</v>
          </cell>
          <cell r="T177">
            <v>0</v>
          </cell>
        </row>
        <row r="178">
          <cell r="G178" t="str">
            <v>4_26_92</v>
          </cell>
          <cell r="H178">
            <v>139612.87878787878</v>
          </cell>
          <cell r="I178">
            <v>189289.78052126197</v>
          </cell>
          <cell r="J178">
            <v>189289.78052126197</v>
          </cell>
          <cell r="K178">
            <v>178592.75362318842</v>
          </cell>
          <cell r="L178">
            <v>182896.37681159421</v>
          </cell>
          <cell r="M178">
            <v>191218.84057971017</v>
          </cell>
          <cell r="N178">
            <v>192282.60869565216</v>
          </cell>
          <cell r="O178">
            <v>240260.86956521738</v>
          </cell>
          <cell r="P178">
            <v>260732.24637681158</v>
          </cell>
          <cell r="Q178">
            <v>281662.31884057971</v>
          </cell>
          <cell r="R178">
            <v>302885.14492753625</v>
          </cell>
          <cell r="T178">
            <v>0</v>
          </cell>
        </row>
        <row r="179">
          <cell r="G179" t="str">
            <v>4_26_93</v>
          </cell>
          <cell r="H179">
            <v>2380</v>
          </cell>
          <cell r="I179">
            <v>2081</v>
          </cell>
          <cell r="J179">
            <v>2081</v>
          </cell>
          <cell r="K179">
            <v>2123</v>
          </cell>
          <cell r="L179">
            <v>2123</v>
          </cell>
          <cell r="M179">
            <v>2123</v>
          </cell>
          <cell r="N179">
            <v>2123</v>
          </cell>
          <cell r="O179">
            <v>2210</v>
          </cell>
          <cell r="P179">
            <v>2211</v>
          </cell>
          <cell r="Q179">
            <v>2211</v>
          </cell>
          <cell r="R179">
            <v>2211</v>
          </cell>
          <cell r="T179">
            <v>0</v>
          </cell>
        </row>
        <row r="180">
          <cell r="G180" t="str">
            <v>4_26_94</v>
          </cell>
          <cell r="H180">
            <v>330</v>
          </cell>
          <cell r="I180">
            <v>243</v>
          </cell>
          <cell r="J180">
            <v>243</v>
          </cell>
          <cell r="K180">
            <v>230</v>
          </cell>
          <cell r="L180">
            <v>230</v>
          </cell>
          <cell r="M180">
            <v>230</v>
          </cell>
          <cell r="N180">
            <v>230</v>
          </cell>
          <cell r="O180">
            <v>230</v>
          </cell>
          <cell r="P180">
            <v>230</v>
          </cell>
          <cell r="Q180">
            <v>230</v>
          </cell>
          <cell r="R180">
            <v>230</v>
          </cell>
          <cell r="T180">
            <v>0</v>
          </cell>
        </row>
        <row r="181">
          <cell r="G181" t="str">
            <v>4_26_95</v>
          </cell>
          <cell r="H181">
            <v>3111399</v>
          </cell>
          <cell r="I181">
            <v>3474947</v>
          </cell>
          <cell r="J181">
            <v>3474947</v>
          </cell>
          <cell r="K181">
            <v>825465</v>
          </cell>
          <cell r="L181">
            <v>1680571</v>
          </cell>
          <cell r="M181">
            <v>2645383</v>
          </cell>
          <cell r="N181">
            <v>3494850</v>
          </cell>
          <cell r="O181">
            <v>4360940</v>
          </cell>
          <cell r="P181">
            <v>4731755</v>
          </cell>
          <cell r="Q181">
            <v>5110493</v>
          </cell>
          <cell r="R181">
            <v>5494051</v>
          </cell>
          <cell r="T181">
            <v>0</v>
          </cell>
        </row>
        <row r="182">
          <cell r="G182" t="str">
            <v>4_26_96</v>
          </cell>
          <cell r="H182">
            <v>552867</v>
          </cell>
          <cell r="I182">
            <v>551969</v>
          </cell>
          <cell r="J182">
            <v>551969</v>
          </cell>
          <cell r="K182">
            <v>123229</v>
          </cell>
          <cell r="L182">
            <v>252397</v>
          </cell>
          <cell r="M182">
            <v>395823</v>
          </cell>
          <cell r="N182">
            <v>530700</v>
          </cell>
          <cell r="O182">
            <v>663120</v>
          </cell>
          <cell r="P182">
            <v>719621</v>
          </cell>
          <cell r="Q182">
            <v>777388</v>
          </cell>
          <cell r="R182">
            <v>835963</v>
          </cell>
          <cell r="T182">
            <v>0</v>
          </cell>
        </row>
        <row r="185">
          <cell r="G185" t="str">
            <v>4_26_97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T185">
            <v>0</v>
          </cell>
        </row>
        <row r="186">
          <cell r="G186" t="str">
            <v>4_26_98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T186">
            <v>0</v>
          </cell>
        </row>
        <row r="187">
          <cell r="G187" t="str">
            <v>4_26_99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</row>
        <row r="188">
          <cell r="G188" t="str">
            <v>4_26_100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0</v>
          </cell>
        </row>
        <row r="189">
          <cell r="G189" t="str">
            <v>4_26_101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T189">
            <v>0</v>
          </cell>
        </row>
        <row r="190">
          <cell r="G190" t="str">
            <v>4_26_102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T190">
            <v>0</v>
          </cell>
        </row>
      </sheetData>
      <sheetData sheetId="36" refreshError="1">
        <row r="83">
          <cell r="G83" t="str">
            <v>4_27_1</v>
          </cell>
          <cell r="H83">
            <v>39067768</v>
          </cell>
          <cell r="I83">
            <v>55763254.5</v>
          </cell>
          <cell r="J83">
            <v>55763254.5</v>
          </cell>
          <cell r="K83">
            <v>19129956</v>
          </cell>
          <cell r="L83">
            <v>43023732</v>
          </cell>
          <cell r="M83">
            <v>62995549.5</v>
          </cell>
          <cell r="N83">
            <v>82999619.5</v>
          </cell>
          <cell r="O83">
            <v>61874411</v>
          </cell>
          <cell r="P83">
            <v>71212137.5</v>
          </cell>
          <cell r="Q83">
            <v>114394570</v>
          </cell>
          <cell r="R83">
            <v>195662045</v>
          </cell>
          <cell r="T83">
            <v>0</v>
          </cell>
        </row>
        <row r="84">
          <cell r="G84" t="str">
            <v>4_27_2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4_27_3</v>
          </cell>
          <cell r="H85">
            <v>19977536</v>
          </cell>
          <cell r="I85">
            <v>32465723</v>
          </cell>
          <cell r="J85">
            <v>32465723</v>
          </cell>
          <cell r="K85">
            <v>10186607.5</v>
          </cell>
          <cell r="L85">
            <v>20735023</v>
          </cell>
          <cell r="M85">
            <v>30634390.5</v>
          </cell>
          <cell r="N85">
            <v>41502579</v>
          </cell>
          <cell r="O85">
            <v>58289367.5</v>
          </cell>
          <cell r="P85">
            <v>61013040</v>
          </cell>
          <cell r="Q85">
            <v>88088977</v>
          </cell>
          <cell r="R85">
            <v>116921743.5</v>
          </cell>
          <cell r="T85">
            <v>0</v>
          </cell>
        </row>
        <row r="86">
          <cell r="G86" t="str">
            <v>4_27_4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4_27_5</v>
          </cell>
          <cell r="H87">
            <v>5725521</v>
          </cell>
          <cell r="I87">
            <v>7139553</v>
          </cell>
          <cell r="J87">
            <v>7139553</v>
          </cell>
          <cell r="K87">
            <v>1701311</v>
          </cell>
          <cell r="L87">
            <v>4263452.5</v>
          </cell>
          <cell r="M87">
            <v>6294985.5</v>
          </cell>
          <cell r="N87">
            <v>8134458</v>
          </cell>
          <cell r="O87">
            <v>913989.5</v>
          </cell>
          <cell r="P87">
            <v>1773951.5</v>
          </cell>
          <cell r="Q87">
            <v>4180807</v>
          </cell>
          <cell r="R87">
            <v>12038579</v>
          </cell>
          <cell r="T87">
            <v>0</v>
          </cell>
        </row>
        <row r="88">
          <cell r="G88" t="str">
            <v>4_27_6</v>
          </cell>
          <cell r="H88">
            <v>13364711</v>
          </cell>
          <cell r="I88">
            <v>16157978.5</v>
          </cell>
          <cell r="J88">
            <v>16157978.5</v>
          </cell>
          <cell r="K88">
            <v>7242037.5</v>
          </cell>
          <cell r="L88">
            <v>18025256.5</v>
          </cell>
          <cell r="M88">
            <v>26066173.5</v>
          </cell>
          <cell r="N88">
            <v>33362582.5</v>
          </cell>
          <cell r="O88">
            <v>2671054</v>
          </cell>
          <cell r="P88">
            <v>8425146</v>
          </cell>
          <cell r="Q88">
            <v>22124786</v>
          </cell>
          <cell r="R88">
            <v>66701722.5</v>
          </cell>
          <cell r="T88">
            <v>0</v>
          </cell>
        </row>
        <row r="89">
          <cell r="G89" t="str">
            <v>4_27_7</v>
          </cell>
          <cell r="H89">
            <v>23937.5</v>
          </cell>
          <cell r="I89">
            <v>42057</v>
          </cell>
          <cell r="J89">
            <v>42057</v>
          </cell>
          <cell r="K89">
            <v>19749</v>
          </cell>
          <cell r="L89">
            <v>68304.5</v>
          </cell>
          <cell r="M89">
            <v>116739</v>
          </cell>
          <cell r="N89">
            <v>165173.5</v>
          </cell>
          <cell r="O89">
            <v>195816</v>
          </cell>
          <cell r="P89">
            <v>196629.5</v>
          </cell>
          <cell r="Q89">
            <v>164879.5</v>
          </cell>
          <cell r="R89">
            <v>165698.5</v>
          </cell>
          <cell r="T89">
            <v>0</v>
          </cell>
        </row>
        <row r="90">
          <cell r="G90" t="str">
            <v>4_27_8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4_27_9</v>
          </cell>
          <cell r="H91">
            <v>13724759</v>
          </cell>
          <cell r="I91">
            <v>26577135.5</v>
          </cell>
          <cell r="J91">
            <v>26577135.5</v>
          </cell>
          <cell r="K91">
            <v>30347102</v>
          </cell>
          <cell r="L91">
            <v>42456101.5</v>
          </cell>
          <cell r="M91">
            <v>54003208.5</v>
          </cell>
          <cell r="N91">
            <v>65997365</v>
          </cell>
          <cell r="O91">
            <v>41983202</v>
          </cell>
          <cell r="P91">
            <v>56297835</v>
          </cell>
          <cell r="Q91">
            <v>82908962.5</v>
          </cell>
          <cell r="R91">
            <v>153748078</v>
          </cell>
          <cell r="T91">
            <v>0</v>
          </cell>
        </row>
        <row r="92">
          <cell r="G92" t="str">
            <v>4_27_10</v>
          </cell>
          <cell r="H92">
            <v>13388648.5</v>
          </cell>
          <cell r="I92">
            <v>26577135.5</v>
          </cell>
          <cell r="J92">
            <v>26577135.5</v>
          </cell>
          <cell r="K92">
            <v>30347102</v>
          </cell>
          <cell r="L92">
            <v>42456101.5</v>
          </cell>
          <cell r="M92">
            <v>54003208.5</v>
          </cell>
          <cell r="N92">
            <v>65997365</v>
          </cell>
          <cell r="O92">
            <v>41363202</v>
          </cell>
          <cell r="P92">
            <v>55677835</v>
          </cell>
          <cell r="Q92">
            <v>82288962.5</v>
          </cell>
          <cell r="R92">
            <v>153128078</v>
          </cell>
          <cell r="T92">
            <v>0</v>
          </cell>
        </row>
        <row r="93">
          <cell r="G93" t="str">
            <v>4_27_11</v>
          </cell>
          <cell r="H93">
            <v>13388648.5</v>
          </cell>
          <cell r="I93">
            <v>16200035.5</v>
          </cell>
          <cell r="J93">
            <v>16200035.5</v>
          </cell>
          <cell r="K93">
            <v>7261786.5</v>
          </cell>
          <cell r="L93">
            <v>18093561</v>
          </cell>
          <cell r="M93">
            <v>26182912.5</v>
          </cell>
          <cell r="N93">
            <v>33527756</v>
          </cell>
          <cell r="O93">
            <v>2866870</v>
          </cell>
          <cell r="P93">
            <v>8621775.5</v>
          </cell>
          <cell r="Q93">
            <v>22289665.5</v>
          </cell>
          <cell r="R93">
            <v>66867421</v>
          </cell>
          <cell r="T93">
            <v>0</v>
          </cell>
        </row>
        <row r="94">
          <cell r="G94" t="str">
            <v>4_27_12</v>
          </cell>
          <cell r="H94">
            <v>0</v>
          </cell>
          <cell r="I94">
            <v>10377100</v>
          </cell>
          <cell r="J94">
            <v>10377100</v>
          </cell>
          <cell r="K94">
            <v>23085315.5</v>
          </cell>
          <cell r="L94">
            <v>24362540.5</v>
          </cell>
          <cell r="M94">
            <v>27820296</v>
          </cell>
          <cell r="N94">
            <v>32469609</v>
          </cell>
          <cell r="O94">
            <v>38496332</v>
          </cell>
          <cell r="P94">
            <v>47056059.5</v>
          </cell>
          <cell r="Q94">
            <v>59999297</v>
          </cell>
          <cell r="R94">
            <v>86260657</v>
          </cell>
          <cell r="T94">
            <v>0</v>
          </cell>
        </row>
        <row r="95">
          <cell r="G95" t="str">
            <v>4_27_13</v>
          </cell>
          <cell r="H95">
            <v>336110.5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620000</v>
          </cell>
          <cell r="P95">
            <v>620000</v>
          </cell>
          <cell r="Q95">
            <v>620000</v>
          </cell>
          <cell r="R95">
            <v>620000</v>
          </cell>
          <cell r="T95">
            <v>0</v>
          </cell>
        </row>
        <row r="96">
          <cell r="G96" t="str">
            <v>4_27_14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4_27_15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4_27_16</v>
          </cell>
          <cell r="H98">
            <v>13724759</v>
          </cell>
          <cell r="I98">
            <v>26577135.5</v>
          </cell>
          <cell r="J98">
            <v>26577135.5</v>
          </cell>
          <cell r="K98">
            <v>24657104</v>
          </cell>
          <cell r="L98">
            <v>28538797</v>
          </cell>
          <cell r="M98">
            <v>33719710.5</v>
          </cell>
          <cell r="N98">
            <v>39996056</v>
          </cell>
          <cell r="O98">
            <v>49301079</v>
          </cell>
          <cell r="P98">
            <v>62952621.5</v>
          </cell>
          <cell r="Q98">
            <v>91641982.5</v>
          </cell>
          <cell r="R98">
            <v>157511526.5</v>
          </cell>
          <cell r="T98">
            <v>0</v>
          </cell>
        </row>
        <row r="99">
          <cell r="G99" t="str">
            <v>4_27_17</v>
          </cell>
          <cell r="H99">
            <v>2007979</v>
          </cell>
          <cell r="I99">
            <v>2419059</v>
          </cell>
          <cell r="J99">
            <v>2419059</v>
          </cell>
          <cell r="K99">
            <v>290444.5</v>
          </cell>
          <cell r="L99">
            <v>714032</v>
          </cell>
          <cell r="M99">
            <v>908132.5</v>
          </cell>
          <cell r="N99">
            <v>1157755</v>
          </cell>
          <cell r="O99">
            <v>1619126.5</v>
          </cell>
          <cell r="P99">
            <v>2323526.5</v>
          </cell>
          <cell r="Q99">
            <v>4754477.5</v>
          </cell>
          <cell r="R99">
            <v>10784956.5</v>
          </cell>
          <cell r="T99">
            <v>0</v>
          </cell>
        </row>
        <row r="100">
          <cell r="G100" t="str">
            <v>4_27_18</v>
          </cell>
          <cell r="H100">
            <v>1003989.5</v>
          </cell>
          <cell r="I100">
            <v>1209529.5</v>
          </cell>
          <cell r="J100">
            <v>1209529.5</v>
          </cell>
          <cell r="K100">
            <v>145222.25</v>
          </cell>
          <cell r="L100">
            <v>357016</v>
          </cell>
          <cell r="M100">
            <v>454066.25</v>
          </cell>
          <cell r="N100">
            <v>578877.5</v>
          </cell>
          <cell r="O100">
            <v>809563.25</v>
          </cell>
          <cell r="P100">
            <v>1161763.25</v>
          </cell>
          <cell r="Q100">
            <v>2377238.75</v>
          </cell>
          <cell r="R100">
            <v>5392478.25</v>
          </cell>
          <cell r="T100">
            <v>0</v>
          </cell>
        </row>
        <row r="101">
          <cell r="G101" t="str">
            <v>4_27_19</v>
          </cell>
          <cell r="H101">
            <v>1305394.5</v>
          </cell>
          <cell r="I101">
            <v>771202</v>
          </cell>
          <cell r="J101">
            <v>771202</v>
          </cell>
          <cell r="K101">
            <v>4119</v>
          </cell>
          <cell r="L101">
            <v>4469</v>
          </cell>
          <cell r="M101">
            <v>341969</v>
          </cell>
          <cell r="N101">
            <v>341969</v>
          </cell>
          <cell r="O101">
            <v>5893</v>
          </cell>
          <cell r="P101">
            <v>9798</v>
          </cell>
          <cell r="Q101">
            <v>6848</v>
          </cell>
          <cell r="R101">
            <v>9398</v>
          </cell>
          <cell r="T101">
            <v>0</v>
          </cell>
        </row>
        <row r="102">
          <cell r="G102" t="str">
            <v>4_27_20</v>
          </cell>
          <cell r="H102">
            <v>969284</v>
          </cell>
          <cell r="I102">
            <v>771202</v>
          </cell>
          <cell r="J102">
            <v>771202</v>
          </cell>
          <cell r="K102">
            <v>4119</v>
          </cell>
          <cell r="L102">
            <v>4469</v>
          </cell>
          <cell r="M102">
            <v>341969</v>
          </cell>
          <cell r="N102">
            <v>341969</v>
          </cell>
          <cell r="O102">
            <v>-614107</v>
          </cell>
          <cell r="P102">
            <v>-610202</v>
          </cell>
          <cell r="Q102">
            <v>-613152</v>
          </cell>
          <cell r="R102">
            <v>-610602</v>
          </cell>
          <cell r="T102">
            <v>0</v>
          </cell>
        </row>
        <row r="103">
          <cell r="G103" t="str">
            <v>4_27_21</v>
          </cell>
          <cell r="H103">
            <v>336110.5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620000</v>
          </cell>
          <cell r="P103">
            <v>620000</v>
          </cell>
          <cell r="Q103">
            <v>620000</v>
          </cell>
          <cell r="R103">
            <v>620000</v>
          </cell>
          <cell r="T103">
            <v>0</v>
          </cell>
        </row>
        <row r="104">
          <cell r="G104" t="str">
            <v>4_27_22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4_27_23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4_27_24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T106">
            <v>0</v>
          </cell>
        </row>
        <row r="107">
          <cell r="G107" t="str">
            <v>4_27_25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T107">
            <v>0</v>
          </cell>
        </row>
        <row r="108">
          <cell r="G108" t="str">
            <v>4_27_26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4_27_27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4_27_28</v>
          </cell>
          <cell r="H110">
            <v>34285.5</v>
          </cell>
          <cell r="I110">
            <v>301559</v>
          </cell>
          <cell r="J110">
            <v>301559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620000</v>
          </cell>
          <cell r="P110">
            <v>620000</v>
          </cell>
          <cell r="Q110">
            <v>620000</v>
          </cell>
          <cell r="R110">
            <v>620000</v>
          </cell>
          <cell r="T110">
            <v>0</v>
          </cell>
        </row>
        <row r="111">
          <cell r="G111" t="str">
            <v>4_27_29</v>
          </cell>
          <cell r="H111">
            <v>34285.5</v>
          </cell>
          <cell r="I111">
            <v>301559</v>
          </cell>
          <cell r="J111">
            <v>301559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620000</v>
          </cell>
          <cell r="P111">
            <v>620000</v>
          </cell>
          <cell r="Q111">
            <v>620000</v>
          </cell>
          <cell r="R111">
            <v>620000</v>
          </cell>
          <cell r="T111">
            <v>0</v>
          </cell>
        </row>
        <row r="112">
          <cell r="G112" t="str">
            <v>4_27_30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G113" t="str">
            <v>4_27_31</v>
          </cell>
          <cell r="H113">
            <v>10377100</v>
          </cell>
          <cell r="I113">
            <v>23085315.5</v>
          </cell>
          <cell r="J113">
            <v>23085315.5</v>
          </cell>
          <cell r="K113">
            <v>24362540.5</v>
          </cell>
          <cell r="L113">
            <v>27820296</v>
          </cell>
          <cell r="M113">
            <v>32469609</v>
          </cell>
          <cell r="N113">
            <v>38496332</v>
          </cell>
          <cell r="O113">
            <v>47056059.5</v>
          </cell>
          <cell r="P113">
            <v>59999297</v>
          </cell>
          <cell r="Q113">
            <v>86260657</v>
          </cell>
          <cell r="R113">
            <v>146097172</v>
          </cell>
          <cell r="T113">
            <v>0</v>
          </cell>
        </row>
        <row r="114">
          <cell r="G114" t="str">
            <v>4_27_32</v>
          </cell>
          <cell r="H114">
            <v>10377100</v>
          </cell>
          <cell r="I114">
            <v>23085315.5</v>
          </cell>
          <cell r="J114">
            <v>23085315.5</v>
          </cell>
          <cell r="K114">
            <v>24362540.5</v>
          </cell>
          <cell r="L114">
            <v>27820296</v>
          </cell>
          <cell r="M114">
            <v>32469609</v>
          </cell>
          <cell r="N114">
            <v>38496332</v>
          </cell>
          <cell r="O114">
            <v>47056059.5</v>
          </cell>
          <cell r="P114">
            <v>59999297</v>
          </cell>
          <cell r="Q114">
            <v>86260657</v>
          </cell>
          <cell r="R114">
            <v>146097172</v>
          </cell>
          <cell r="T114">
            <v>0</v>
          </cell>
        </row>
        <row r="115">
          <cell r="G115" t="str">
            <v>4_27_33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4_27_34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4_27_35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4_27_36</v>
          </cell>
          <cell r="H118">
            <v>6270181</v>
          </cell>
          <cell r="I118">
            <v>7332639.2629999993</v>
          </cell>
          <cell r="J118">
            <v>7332639.2629999993</v>
          </cell>
          <cell r="K118">
            <v>1716974.7464999999</v>
          </cell>
          <cell r="L118">
            <v>4429835.1777499998</v>
          </cell>
          <cell r="M118">
            <v>6479781.3032499999</v>
          </cell>
          <cell r="N118">
            <v>8334259.9772500005</v>
          </cell>
          <cell r="O118">
            <v>1259119.7617499998</v>
          </cell>
          <cell r="P118">
            <v>1893757.138</v>
          </cell>
          <cell r="Q118">
            <v>4337743.5345000001</v>
          </cell>
          <cell r="R118">
            <v>12298081.210999999</v>
          </cell>
          <cell r="T118">
            <v>0</v>
          </cell>
        </row>
        <row r="119">
          <cell r="G119" t="str">
            <v>4_27_37</v>
          </cell>
          <cell r="H119">
            <v>13388648.5</v>
          </cell>
          <cell r="I119">
            <v>26577135.5</v>
          </cell>
          <cell r="J119">
            <v>26577135.5</v>
          </cell>
          <cell r="K119">
            <v>24657104</v>
          </cell>
          <cell r="L119">
            <v>28538797</v>
          </cell>
          <cell r="M119">
            <v>33719710.5</v>
          </cell>
          <cell r="N119">
            <v>39996056</v>
          </cell>
          <cell r="O119">
            <v>48681079</v>
          </cell>
          <cell r="P119">
            <v>62332621.5</v>
          </cell>
          <cell r="Q119">
            <v>91021982.5</v>
          </cell>
          <cell r="R119">
            <v>156891526.5</v>
          </cell>
          <cell r="T119">
            <v>0</v>
          </cell>
        </row>
        <row r="120">
          <cell r="G120" t="str">
            <v>4_27_38</v>
          </cell>
          <cell r="H120">
            <v>336110.5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620000</v>
          </cell>
          <cell r="P120">
            <v>620000</v>
          </cell>
          <cell r="Q120">
            <v>620000</v>
          </cell>
          <cell r="R120">
            <v>620000</v>
          </cell>
          <cell r="T120">
            <v>0</v>
          </cell>
        </row>
        <row r="121">
          <cell r="G121" t="str">
            <v>4_27_39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4_27_40</v>
          </cell>
          <cell r="H122">
            <v>623.49549549549545</v>
          </cell>
          <cell r="I122">
            <v>835.46632996632991</v>
          </cell>
          <cell r="J122">
            <v>835.46632996632991</v>
          </cell>
          <cell r="K122">
            <v>729.25252525252529</v>
          </cell>
          <cell r="L122">
            <v>793.15646258503409</v>
          </cell>
          <cell r="M122">
            <v>774.08476517754866</v>
          </cell>
          <cell r="N122">
            <v>727.39003436426117</v>
          </cell>
          <cell r="O122">
            <v>884.34680134680139</v>
          </cell>
          <cell r="P122">
            <v>939.41919191919203</v>
          </cell>
          <cell r="Q122">
            <v>995.85353535353534</v>
          </cell>
          <cell r="R122">
            <v>1047.9579124579125</v>
          </cell>
          <cell r="T122">
            <v>838.04248366013064</v>
          </cell>
        </row>
        <row r="123">
          <cell r="G123" t="str">
            <v>4_27_41</v>
          </cell>
          <cell r="H123">
            <v>623.49549549549545</v>
          </cell>
          <cell r="I123">
            <v>835.46632996632991</v>
          </cell>
          <cell r="J123">
            <v>835.46632996632991</v>
          </cell>
          <cell r="K123">
            <v>729.25252525252529</v>
          </cell>
          <cell r="L123">
            <v>793.15646258503409</v>
          </cell>
          <cell r="M123">
            <v>774.08476517754866</v>
          </cell>
          <cell r="N123">
            <v>727.39003436426117</v>
          </cell>
          <cell r="O123">
            <v>884.34680134680139</v>
          </cell>
          <cell r="P123">
            <v>939.41919191919203</v>
          </cell>
          <cell r="Q123">
            <v>995.85353535353534</v>
          </cell>
          <cell r="R123">
            <v>1047.9579124579125</v>
          </cell>
          <cell r="T123">
            <v>838.04248366013064</v>
          </cell>
        </row>
        <row r="124">
          <cell r="G124" t="str">
            <v>4_27_42</v>
          </cell>
          <cell r="H124">
            <v>37</v>
          </cell>
          <cell r="I124">
            <v>49.5</v>
          </cell>
          <cell r="J124">
            <v>49.5</v>
          </cell>
          <cell r="K124">
            <v>49.5</v>
          </cell>
          <cell r="L124">
            <v>49</v>
          </cell>
          <cell r="M124">
            <v>48.5</v>
          </cell>
          <cell r="N124">
            <v>48.5</v>
          </cell>
          <cell r="O124">
            <v>49.5</v>
          </cell>
          <cell r="P124">
            <v>49.5</v>
          </cell>
          <cell r="Q124">
            <v>49.5</v>
          </cell>
          <cell r="R124">
            <v>49.5</v>
          </cell>
          <cell r="T124">
            <v>0</v>
          </cell>
        </row>
        <row r="125">
          <cell r="G125" t="str">
            <v>4_27_43</v>
          </cell>
          <cell r="H125">
            <v>37</v>
          </cell>
          <cell r="I125">
            <v>49.5</v>
          </cell>
          <cell r="J125">
            <v>49.5</v>
          </cell>
          <cell r="K125">
            <v>49.5</v>
          </cell>
          <cell r="L125">
            <v>49</v>
          </cell>
          <cell r="M125">
            <v>48.5</v>
          </cell>
          <cell r="N125">
            <v>48.5</v>
          </cell>
          <cell r="O125">
            <v>49.5</v>
          </cell>
          <cell r="P125">
            <v>49.5</v>
          </cell>
          <cell r="Q125">
            <v>49.5</v>
          </cell>
          <cell r="R125">
            <v>49.5</v>
          </cell>
          <cell r="T125">
            <v>0</v>
          </cell>
        </row>
        <row r="126">
          <cell r="G126" t="str">
            <v>4_27_44</v>
          </cell>
          <cell r="H126">
            <v>276832</v>
          </cell>
          <cell r="I126">
            <v>496267</v>
          </cell>
          <cell r="J126">
            <v>496267</v>
          </cell>
          <cell r="K126">
            <v>108294</v>
          </cell>
          <cell r="L126">
            <v>233188</v>
          </cell>
          <cell r="M126">
            <v>337888</v>
          </cell>
          <cell r="N126">
            <v>423341</v>
          </cell>
          <cell r="O126">
            <v>525302</v>
          </cell>
          <cell r="P126">
            <v>558015</v>
          </cell>
          <cell r="Q126">
            <v>591537</v>
          </cell>
          <cell r="R126">
            <v>622487</v>
          </cell>
          <cell r="T126">
            <v>0</v>
          </cell>
        </row>
        <row r="127">
          <cell r="G127" t="str">
            <v>4_27_45</v>
          </cell>
          <cell r="H127">
            <v>276832</v>
          </cell>
          <cell r="I127">
            <v>496267</v>
          </cell>
          <cell r="J127">
            <v>496267</v>
          </cell>
          <cell r="K127">
            <v>108294</v>
          </cell>
          <cell r="L127">
            <v>233188</v>
          </cell>
          <cell r="M127">
            <v>337888</v>
          </cell>
          <cell r="N127">
            <v>423341</v>
          </cell>
          <cell r="O127">
            <v>525302</v>
          </cell>
          <cell r="P127">
            <v>558015</v>
          </cell>
          <cell r="Q127">
            <v>591537</v>
          </cell>
          <cell r="R127">
            <v>622487</v>
          </cell>
          <cell r="T127">
            <v>0</v>
          </cell>
        </row>
        <row r="128">
          <cell r="G128" t="str">
            <v>4_27_46</v>
          </cell>
          <cell r="H128">
            <v>0</v>
          </cell>
          <cell r="I128">
            <v>0</v>
          </cell>
          <cell r="J128">
            <v>0</v>
          </cell>
          <cell r="K128">
            <v>5689998</v>
          </cell>
          <cell r="L128">
            <v>13917304.5</v>
          </cell>
          <cell r="M128">
            <v>20283498</v>
          </cell>
          <cell r="N128">
            <v>26001309</v>
          </cell>
          <cell r="O128">
            <v>-7317877</v>
          </cell>
          <cell r="P128">
            <v>-6654786.5</v>
          </cell>
          <cell r="Q128">
            <v>-8733020</v>
          </cell>
          <cell r="R128">
            <v>-3763448.5</v>
          </cell>
          <cell r="T128">
            <v>0</v>
          </cell>
        </row>
        <row r="130">
          <cell r="G130" t="str">
            <v>4_27_47</v>
          </cell>
          <cell r="H130">
            <v>37656.5</v>
          </cell>
          <cell r="I130">
            <v>47744.5</v>
          </cell>
          <cell r="J130">
            <v>47744.5</v>
          </cell>
          <cell r="K130">
            <v>19477.5</v>
          </cell>
          <cell r="L130">
            <v>39845.5</v>
          </cell>
          <cell r="M130">
            <v>58114</v>
          </cell>
          <cell r="N130">
            <v>77283</v>
          </cell>
          <cell r="O130">
            <v>186982</v>
          </cell>
          <cell r="P130">
            <v>188134</v>
          </cell>
          <cell r="Q130">
            <v>243251.5</v>
          </cell>
          <cell r="R130">
            <v>299649</v>
          </cell>
          <cell r="T130">
            <v>0</v>
          </cell>
        </row>
        <row r="131">
          <cell r="G131" t="str">
            <v>4_27_48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0</v>
          </cell>
        </row>
        <row r="132">
          <cell r="G132" t="str">
            <v>4_27_49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4_27_50</v>
          </cell>
          <cell r="H133">
            <v>1305394.5</v>
          </cell>
          <cell r="I133">
            <v>771202</v>
          </cell>
          <cell r="J133">
            <v>771202</v>
          </cell>
          <cell r="K133">
            <v>4119</v>
          </cell>
          <cell r="L133">
            <v>4469</v>
          </cell>
          <cell r="M133">
            <v>341969</v>
          </cell>
          <cell r="N133">
            <v>341969</v>
          </cell>
          <cell r="O133">
            <v>5893</v>
          </cell>
          <cell r="P133">
            <v>9798</v>
          </cell>
          <cell r="Q133">
            <v>6848</v>
          </cell>
          <cell r="R133">
            <v>9398</v>
          </cell>
          <cell r="T133">
            <v>0</v>
          </cell>
        </row>
        <row r="137">
          <cell r="G137" t="str">
            <v>4_27_97</v>
          </cell>
          <cell r="H137">
            <v>39067768</v>
          </cell>
          <cell r="I137">
            <v>55763254.5</v>
          </cell>
          <cell r="J137">
            <v>55763254.5</v>
          </cell>
          <cell r="K137">
            <v>19129956</v>
          </cell>
          <cell r="L137">
            <v>43023732</v>
          </cell>
          <cell r="M137">
            <v>62995549.5</v>
          </cell>
          <cell r="N137">
            <v>82999619.5</v>
          </cell>
          <cell r="O137">
            <v>61874411</v>
          </cell>
          <cell r="P137">
            <v>71212137.5</v>
          </cell>
          <cell r="Q137">
            <v>114394570</v>
          </cell>
          <cell r="R137">
            <v>195662045</v>
          </cell>
          <cell r="T137">
            <v>0</v>
          </cell>
        </row>
        <row r="138">
          <cell r="G138" t="str">
            <v>4_27_98</v>
          </cell>
          <cell r="H138">
            <v>19977536</v>
          </cell>
          <cell r="I138">
            <v>32465723</v>
          </cell>
          <cell r="J138">
            <v>32465723</v>
          </cell>
          <cell r="K138">
            <v>10186607.5</v>
          </cell>
          <cell r="L138">
            <v>20735023</v>
          </cell>
          <cell r="M138">
            <v>30634390.5</v>
          </cell>
          <cell r="N138">
            <v>41502579</v>
          </cell>
          <cell r="O138">
            <v>58289367.5</v>
          </cell>
          <cell r="P138">
            <v>61013040</v>
          </cell>
          <cell r="Q138">
            <v>88088977</v>
          </cell>
          <cell r="R138">
            <v>116921743.5</v>
          </cell>
          <cell r="T138">
            <v>0</v>
          </cell>
        </row>
        <row r="139">
          <cell r="G139" t="str">
            <v>4_27_99</v>
          </cell>
          <cell r="H139">
            <v>13364711</v>
          </cell>
          <cell r="I139">
            <v>16157978.5</v>
          </cell>
          <cell r="J139">
            <v>16157978.5</v>
          </cell>
          <cell r="K139">
            <v>7242037.5</v>
          </cell>
          <cell r="L139">
            <v>18025256.5</v>
          </cell>
          <cell r="M139">
            <v>26066173.5</v>
          </cell>
          <cell r="N139">
            <v>33362582.5</v>
          </cell>
          <cell r="O139">
            <v>2671054</v>
          </cell>
          <cell r="P139">
            <v>8425146</v>
          </cell>
          <cell r="Q139">
            <v>22124786</v>
          </cell>
          <cell r="R139">
            <v>66701722.5</v>
          </cell>
          <cell r="T139">
            <v>0</v>
          </cell>
        </row>
        <row r="140">
          <cell r="G140" t="str">
            <v>4_27_100</v>
          </cell>
          <cell r="H140">
            <v>6270181</v>
          </cell>
          <cell r="I140">
            <v>7332639.2629999993</v>
          </cell>
          <cell r="J140">
            <v>7332639.2629999993</v>
          </cell>
          <cell r="K140">
            <v>1716974.7464999999</v>
          </cell>
          <cell r="L140">
            <v>4429835.1777499998</v>
          </cell>
          <cell r="M140">
            <v>6479781.3032499999</v>
          </cell>
          <cell r="N140">
            <v>8334259.9772500005</v>
          </cell>
          <cell r="O140">
            <v>1259119.7617499998</v>
          </cell>
          <cell r="P140">
            <v>1893757.138</v>
          </cell>
          <cell r="Q140">
            <v>4337743.5345000001</v>
          </cell>
          <cell r="R140">
            <v>12298081.210999999</v>
          </cell>
          <cell r="T140">
            <v>0</v>
          </cell>
        </row>
        <row r="141">
          <cell r="G141" t="str">
            <v>4_27_101</v>
          </cell>
          <cell r="H141">
            <v>2007979</v>
          </cell>
          <cell r="I141">
            <v>2419059</v>
          </cell>
          <cell r="J141">
            <v>2419059</v>
          </cell>
          <cell r="K141">
            <v>290444.5</v>
          </cell>
          <cell r="L141">
            <v>714032</v>
          </cell>
          <cell r="M141">
            <v>908132.5</v>
          </cell>
          <cell r="N141">
            <v>1157755</v>
          </cell>
          <cell r="O141">
            <v>1619126.5</v>
          </cell>
          <cell r="P141">
            <v>2323526.5</v>
          </cell>
          <cell r="Q141">
            <v>4754477.5</v>
          </cell>
          <cell r="R141">
            <v>10784956.5</v>
          </cell>
          <cell r="T141">
            <v>0</v>
          </cell>
        </row>
        <row r="142">
          <cell r="G142" t="str">
            <v>4_27_102</v>
          </cell>
          <cell r="H142">
            <v>1305394.5</v>
          </cell>
          <cell r="I142">
            <v>771202</v>
          </cell>
          <cell r="J142">
            <v>771202</v>
          </cell>
          <cell r="K142">
            <v>4119</v>
          </cell>
          <cell r="L142">
            <v>4469</v>
          </cell>
          <cell r="M142">
            <v>341969</v>
          </cell>
          <cell r="N142">
            <v>341969</v>
          </cell>
          <cell r="O142">
            <v>5893</v>
          </cell>
          <cell r="P142">
            <v>9798</v>
          </cell>
          <cell r="Q142">
            <v>6848</v>
          </cell>
          <cell r="R142">
            <v>9398</v>
          </cell>
          <cell r="T142">
            <v>0</v>
          </cell>
        </row>
      </sheetData>
      <sheetData sheetId="37" refreshError="1"/>
      <sheetData sheetId="38" refreshError="1"/>
      <sheetData sheetId="39" refreshError="1">
        <row r="83">
          <cell r="G83" t="str">
            <v>5_30_1</v>
          </cell>
          <cell r="H83">
            <v>131807200</v>
          </cell>
          <cell r="I83">
            <v>214088624</v>
          </cell>
          <cell r="J83">
            <v>214088624</v>
          </cell>
          <cell r="K83">
            <v>142762824</v>
          </cell>
          <cell r="L83">
            <v>165214700</v>
          </cell>
          <cell r="M83">
            <v>206942077</v>
          </cell>
          <cell r="N83">
            <v>270031281</v>
          </cell>
          <cell r="O83">
            <v>126573662.93170001</v>
          </cell>
          <cell r="P83">
            <v>122347911.90726051</v>
          </cell>
          <cell r="Q83">
            <v>119071229.88169613</v>
          </cell>
          <cell r="R83">
            <v>120613161.97518942</v>
          </cell>
          <cell r="T83">
            <v>0</v>
          </cell>
        </row>
        <row r="84">
          <cell r="G84" t="str">
            <v>5_30_2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</row>
        <row r="85">
          <cell r="G85" t="str">
            <v>5_30_3</v>
          </cell>
          <cell r="H85">
            <v>17023882</v>
          </cell>
          <cell r="I85">
            <v>37942351</v>
          </cell>
          <cell r="J85">
            <v>37942351</v>
          </cell>
          <cell r="K85">
            <v>140857308</v>
          </cell>
          <cell r="L85">
            <v>157668137</v>
          </cell>
          <cell r="M85">
            <v>173144106</v>
          </cell>
          <cell r="N85">
            <v>190375452</v>
          </cell>
          <cell r="O85">
            <v>63473818.439999998</v>
          </cell>
          <cell r="P85">
            <v>63158068.956</v>
          </cell>
          <cell r="Q85">
            <v>63720127.109400004</v>
          </cell>
          <cell r="R85">
            <v>54540167.938000001</v>
          </cell>
          <cell r="T85">
            <v>0</v>
          </cell>
        </row>
        <row r="86">
          <cell r="G86" t="str">
            <v>5_30_4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0</v>
          </cell>
        </row>
        <row r="87">
          <cell r="G87" t="str">
            <v>5_30_5</v>
          </cell>
          <cell r="H87">
            <v>10024862</v>
          </cell>
          <cell r="I87">
            <v>18631821</v>
          </cell>
          <cell r="J87">
            <v>18631821</v>
          </cell>
          <cell r="K87">
            <v>1053584</v>
          </cell>
          <cell r="L87">
            <v>2107169</v>
          </cell>
          <cell r="M87">
            <v>4879723</v>
          </cell>
          <cell r="N87">
            <v>7652277</v>
          </cell>
          <cell r="O87">
            <v>11974559</v>
          </cell>
          <cell r="P87">
            <v>10782264</v>
          </cell>
          <cell r="Q87">
            <v>10764787</v>
          </cell>
          <cell r="R87">
            <v>10751124</v>
          </cell>
          <cell r="T87">
            <v>0</v>
          </cell>
        </row>
        <row r="88">
          <cell r="G88" t="str">
            <v>5_30_6</v>
          </cell>
          <cell r="H88">
            <v>104758456</v>
          </cell>
          <cell r="I88">
            <v>157514452</v>
          </cell>
          <cell r="J88">
            <v>157514452</v>
          </cell>
          <cell r="K88">
            <v>851932</v>
          </cell>
          <cell r="L88">
            <v>5439394</v>
          </cell>
          <cell r="M88">
            <v>28918248</v>
          </cell>
          <cell r="N88">
            <v>64593552</v>
          </cell>
          <cell r="O88">
            <v>51125285.491700009</v>
          </cell>
          <cell r="P88">
            <v>48407578.951260507</v>
          </cell>
          <cell r="Q88">
            <v>44586315.772296131</v>
          </cell>
          <cell r="R88">
            <v>55321870.037189424</v>
          </cell>
          <cell r="T88">
            <v>0</v>
          </cell>
        </row>
        <row r="89">
          <cell r="G89" t="str">
            <v>5_30_7</v>
          </cell>
          <cell r="H89">
            <v>725223</v>
          </cell>
          <cell r="I89">
            <v>908149</v>
          </cell>
          <cell r="J89">
            <v>908149</v>
          </cell>
          <cell r="K89">
            <v>208740</v>
          </cell>
          <cell r="L89">
            <v>417482</v>
          </cell>
          <cell r="M89">
            <v>626224</v>
          </cell>
          <cell r="N89">
            <v>834966</v>
          </cell>
          <cell r="O89">
            <v>1424209.44</v>
          </cell>
          <cell r="P89">
            <v>1414806.156</v>
          </cell>
          <cell r="Q89">
            <v>1403803.5293999999</v>
          </cell>
          <cell r="R89">
            <v>1390932</v>
          </cell>
          <cell r="T89">
            <v>0</v>
          </cell>
        </row>
        <row r="90">
          <cell r="G90" t="str">
            <v>5_30_8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0</v>
          </cell>
        </row>
        <row r="91">
          <cell r="G91" t="str">
            <v>5_30_9</v>
          </cell>
          <cell r="H91">
            <v>412841180</v>
          </cell>
          <cell r="I91">
            <v>568394041.89999998</v>
          </cell>
          <cell r="J91">
            <v>1006952168.9</v>
          </cell>
          <cell r="K91">
            <v>711475066.64999998</v>
          </cell>
          <cell r="L91">
            <v>691730143.64999998</v>
          </cell>
          <cell r="M91">
            <v>570470425.88999999</v>
          </cell>
          <cell r="N91">
            <v>632577639.38</v>
          </cell>
          <cell r="O91">
            <v>598498240.28740001</v>
          </cell>
          <cell r="P91">
            <v>267533870.49422097</v>
          </cell>
          <cell r="Q91">
            <v>19582731.54095263</v>
          </cell>
          <cell r="R91">
            <v>-161703335.60636467</v>
          </cell>
          <cell r="T91">
            <v>0</v>
          </cell>
        </row>
        <row r="92">
          <cell r="G92" t="str">
            <v>5_30_10</v>
          </cell>
          <cell r="H92">
            <v>412841180</v>
          </cell>
          <cell r="I92">
            <v>568394041.89999998</v>
          </cell>
          <cell r="J92">
            <v>645733032.89999998</v>
          </cell>
          <cell r="K92">
            <v>711475066.64999998</v>
          </cell>
          <cell r="L92">
            <v>691730143.64999998</v>
          </cell>
          <cell r="M92">
            <v>570470425.88999999</v>
          </cell>
          <cell r="N92">
            <v>603734210.38</v>
          </cell>
          <cell r="O92">
            <v>598498240.28740001</v>
          </cell>
          <cell r="P92">
            <v>267533870.49422097</v>
          </cell>
          <cell r="Q92">
            <v>19582731.54095263</v>
          </cell>
          <cell r="R92">
            <v>-161703335.60636467</v>
          </cell>
          <cell r="T92">
            <v>0</v>
          </cell>
        </row>
        <row r="93">
          <cell r="G93" t="str">
            <v>5_30_11</v>
          </cell>
          <cell r="H93">
            <v>105483679</v>
          </cell>
          <cell r="I93">
            <v>158422601</v>
          </cell>
          <cell r="J93">
            <v>158422601</v>
          </cell>
          <cell r="K93">
            <v>1060672</v>
          </cell>
          <cell r="L93">
            <v>5856876</v>
          </cell>
          <cell r="M93">
            <v>29544472</v>
          </cell>
          <cell r="N93">
            <v>65428518</v>
          </cell>
          <cell r="O93">
            <v>52549494.931700006</v>
          </cell>
          <cell r="P93">
            <v>49822385.10726051</v>
          </cell>
          <cell r="Q93">
            <v>45990119.301696129</v>
          </cell>
          <cell r="R93">
            <v>56712802.037189424</v>
          </cell>
          <cell r="T93">
            <v>0</v>
          </cell>
        </row>
        <row r="94">
          <cell r="G94" t="str">
            <v>5_30_12</v>
          </cell>
          <cell r="H94">
            <v>307357501</v>
          </cell>
          <cell r="I94">
            <v>409971440.89999998</v>
          </cell>
          <cell r="J94">
            <v>487310431.89999998</v>
          </cell>
          <cell r="K94">
            <v>710414394.64999998</v>
          </cell>
          <cell r="L94">
            <v>685873267.64999998</v>
          </cell>
          <cell r="M94">
            <v>540925953.88999999</v>
          </cell>
          <cell r="N94">
            <v>538305692.38</v>
          </cell>
          <cell r="O94">
            <v>545948745.35570002</v>
          </cell>
          <cell r="P94">
            <v>217711485.38696045</v>
          </cell>
          <cell r="Q94">
            <v>-26407387.760743499</v>
          </cell>
          <cell r="R94">
            <v>-218416137.64355409</v>
          </cell>
          <cell r="T94">
            <v>0</v>
          </cell>
        </row>
        <row r="95">
          <cell r="G95" t="str">
            <v>5_30_13</v>
          </cell>
          <cell r="H95">
            <v>0</v>
          </cell>
          <cell r="I95">
            <v>0</v>
          </cell>
          <cell r="J95">
            <v>361219136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0</v>
          </cell>
        </row>
        <row r="96">
          <cell r="G96" t="str">
            <v>5_30_14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28843429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0</v>
          </cell>
        </row>
        <row r="97">
          <cell r="G97" t="str">
            <v>5_30_15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0</v>
          </cell>
        </row>
        <row r="98">
          <cell r="G98" t="str">
            <v>5_30_16</v>
          </cell>
          <cell r="H98">
            <v>45774297.088</v>
          </cell>
          <cell r="I98">
            <v>297887105.10000002</v>
          </cell>
          <cell r="J98">
            <v>300437976.486</v>
          </cell>
          <cell r="K98">
            <v>59909703</v>
          </cell>
          <cell r="L98">
            <v>131612653.95999999</v>
          </cell>
          <cell r="M98">
            <v>219330498.96000001</v>
          </cell>
          <cell r="N98">
            <v>324636716.92000002</v>
          </cell>
          <cell r="O98">
            <v>436146081.92000002</v>
          </cell>
          <cell r="P98">
            <v>312809146</v>
          </cell>
          <cell r="Q98">
            <v>240883907</v>
          </cell>
          <cell r="R98">
            <v>384122442</v>
          </cell>
          <cell r="T98">
            <v>0</v>
          </cell>
        </row>
        <row r="99">
          <cell r="G99" t="str">
            <v>5_30_17</v>
          </cell>
          <cell r="H99">
            <v>8766059</v>
          </cell>
          <cell r="I99">
            <v>29209331.100000001</v>
          </cell>
          <cell r="J99">
            <v>29209331.100000001</v>
          </cell>
          <cell r="K99">
            <v>0</v>
          </cell>
          <cell r="L99">
            <v>0</v>
          </cell>
          <cell r="M99">
            <v>11132051</v>
          </cell>
          <cell r="N99">
            <v>11132051</v>
          </cell>
          <cell r="O99">
            <v>3411975</v>
          </cell>
          <cell r="P99">
            <v>5001500</v>
          </cell>
          <cell r="Q99">
            <v>6171410</v>
          </cell>
          <cell r="R99">
            <v>6621020</v>
          </cell>
          <cell r="T99">
            <v>0</v>
          </cell>
        </row>
        <row r="100">
          <cell r="G100" t="str">
            <v>5_30_18</v>
          </cell>
          <cell r="H100">
            <v>8766059</v>
          </cell>
          <cell r="I100">
            <v>29209331.100000001</v>
          </cell>
          <cell r="J100">
            <v>29209331.100000001</v>
          </cell>
          <cell r="K100">
            <v>0</v>
          </cell>
          <cell r="L100">
            <v>0</v>
          </cell>
          <cell r="M100">
            <v>11132051</v>
          </cell>
          <cell r="N100">
            <v>11132051</v>
          </cell>
          <cell r="O100">
            <v>3411975</v>
          </cell>
          <cell r="P100">
            <v>5001500</v>
          </cell>
          <cell r="Q100">
            <v>6171410</v>
          </cell>
          <cell r="R100">
            <v>6621020</v>
          </cell>
          <cell r="T100">
            <v>0</v>
          </cell>
        </row>
        <row r="101">
          <cell r="G101" t="str">
            <v>5_30_19</v>
          </cell>
          <cell r="H101">
            <v>4702913</v>
          </cell>
          <cell r="I101">
            <v>6129418</v>
          </cell>
          <cell r="J101">
            <v>6129418</v>
          </cell>
          <cell r="K101">
            <v>573317</v>
          </cell>
          <cell r="L101">
            <v>1645248</v>
          </cell>
          <cell r="M101">
            <v>4485166</v>
          </cell>
          <cell r="N101">
            <v>42868294</v>
          </cell>
          <cell r="O101">
            <v>36065529</v>
          </cell>
          <cell r="P101">
            <v>24307646</v>
          </cell>
          <cell r="Q101">
            <v>22182497</v>
          </cell>
          <cell r="R101">
            <v>39401422</v>
          </cell>
          <cell r="T101">
            <v>0</v>
          </cell>
        </row>
        <row r="102">
          <cell r="G102" t="str">
            <v>5_30_20</v>
          </cell>
          <cell r="H102">
            <v>4702913</v>
          </cell>
          <cell r="I102">
            <v>6129418</v>
          </cell>
          <cell r="J102">
            <v>6129418</v>
          </cell>
          <cell r="K102">
            <v>573317</v>
          </cell>
          <cell r="L102">
            <v>1645248</v>
          </cell>
          <cell r="M102">
            <v>4485166</v>
          </cell>
          <cell r="N102">
            <v>42868294</v>
          </cell>
          <cell r="O102">
            <v>36065529</v>
          </cell>
          <cell r="P102">
            <v>24307646</v>
          </cell>
          <cell r="Q102">
            <v>22182497</v>
          </cell>
          <cell r="R102">
            <v>39401422</v>
          </cell>
          <cell r="T102">
            <v>0</v>
          </cell>
        </row>
        <row r="103">
          <cell r="G103" t="str">
            <v>5_30_21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0</v>
          </cell>
        </row>
        <row r="104">
          <cell r="G104" t="str">
            <v>5_30_22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0</v>
          </cell>
        </row>
        <row r="105">
          <cell r="G105" t="str">
            <v>5_30_23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T105">
            <v>0</v>
          </cell>
        </row>
        <row r="106">
          <cell r="G106" t="str">
            <v>5_30_24</v>
          </cell>
          <cell r="H106">
            <v>18090976</v>
          </cell>
          <cell r="I106">
            <v>262548356</v>
          </cell>
          <cell r="J106">
            <v>262548356</v>
          </cell>
          <cell r="K106">
            <v>59336386</v>
          </cell>
          <cell r="L106">
            <v>128633617</v>
          </cell>
          <cell r="M106">
            <v>202379493</v>
          </cell>
          <cell r="N106">
            <v>267968794</v>
          </cell>
          <cell r="O106">
            <v>394001000</v>
          </cell>
          <cell r="P106">
            <v>283500000</v>
          </cell>
          <cell r="Q106">
            <v>212530000</v>
          </cell>
          <cell r="R106">
            <v>165200000</v>
          </cell>
          <cell r="T106">
            <v>0</v>
          </cell>
        </row>
        <row r="107">
          <cell r="G107" t="str">
            <v>5_30_25</v>
          </cell>
          <cell r="H107">
            <v>18090976</v>
          </cell>
          <cell r="I107">
            <v>262548356</v>
          </cell>
          <cell r="J107">
            <v>262548356</v>
          </cell>
          <cell r="K107">
            <v>59336386</v>
          </cell>
          <cell r="L107">
            <v>128633617</v>
          </cell>
          <cell r="M107">
            <v>202379493</v>
          </cell>
          <cell r="N107">
            <v>267968794</v>
          </cell>
          <cell r="O107">
            <v>394001000</v>
          </cell>
          <cell r="P107">
            <v>283500000</v>
          </cell>
          <cell r="Q107">
            <v>212530000</v>
          </cell>
          <cell r="R107">
            <v>165200000</v>
          </cell>
          <cell r="T107">
            <v>0</v>
          </cell>
        </row>
        <row r="108">
          <cell r="G108" t="str">
            <v>5_30_26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T108">
            <v>0</v>
          </cell>
        </row>
        <row r="109">
          <cell r="G109" t="str">
            <v>5_30_27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T109">
            <v>0</v>
          </cell>
        </row>
        <row r="110">
          <cell r="G110" t="str">
            <v>5_30_28</v>
          </cell>
          <cell r="H110">
            <v>14214349.088</v>
          </cell>
          <cell r="I110">
            <v>0</v>
          </cell>
          <cell r="J110">
            <v>2550871.3859999999</v>
          </cell>
          <cell r="K110">
            <v>0</v>
          </cell>
          <cell r="L110">
            <v>1333788.96</v>
          </cell>
          <cell r="M110">
            <v>1333788.96</v>
          </cell>
          <cell r="N110">
            <v>2667577.92</v>
          </cell>
          <cell r="O110">
            <v>2667577.92</v>
          </cell>
          <cell r="P110">
            <v>0</v>
          </cell>
          <cell r="Q110">
            <v>0</v>
          </cell>
          <cell r="R110">
            <v>172900000</v>
          </cell>
          <cell r="T110">
            <v>0</v>
          </cell>
        </row>
        <row r="111">
          <cell r="G111" t="str">
            <v>5_30_29</v>
          </cell>
          <cell r="H111">
            <v>14214349.088</v>
          </cell>
          <cell r="I111">
            <v>0</v>
          </cell>
          <cell r="J111">
            <v>2550871.3859999999</v>
          </cell>
          <cell r="K111">
            <v>0</v>
          </cell>
          <cell r="L111">
            <v>1333788.96</v>
          </cell>
          <cell r="M111">
            <v>1333788.96</v>
          </cell>
          <cell r="N111">
            <v>2667577.92</v>
          </cell>
          <cell r="O111">
            <v>2667577.92</v>
          </cell>
          <cell r="P111">
            <v>0</v>
          </cell>
          <cell r="Q111">
            <v>0</v>
          </cell>
          <cell r="R111">
            <v>0</v>
          </cell>
          <cell r="T111">
            <v>0</v>
          </cell>
        </row>
        <row r="112">
          <cell r="G112" t="str">
            <v>5_30_30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172900000</v>
          </cell>
          <cell r="T112">
            <v>0</v>
          </cell>
        </row>
        <row r="113">
          <cell r="G113" t="str">
            <v>5_30_31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0</v>
          </cell>
        </row>
        <row r="114">
          <cell r="G114" t="str">
            <v>5_30_32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0</v>
          </cell>
        </row>
        <row r="115">
          <cell r="G115" t="str">
            <v>5_30_33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0</v>
          </cell>
        </row>
        <row r="116">
          <cell r="G116" t="str">
            <v>5_30_34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</v>
          </cell>
        </row>
        <row r="117">
          <cell r="G117" t="str">
            <v>5_30_35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</row>
        <row r="118">
          <cell r="G118" t="str">
            <v>5_30_36</v>
          </cell>
          <cell r="H118">
            <v>1989761</v>
          </cell>
          <cell r="I118">
            <v>1877150.159</v>
          </cell>
          <cell r="J118">
            <v>2466627</v>
          </cell>
          <cell r="K118">
            <v>1567489</v>
          </cell>
          <cell r="L118">
            <v>2968114</v>
          </cell>
          <cell r="M118">
            <v>13464138</v>
          </cell>
          <cell r="N118">
            <v>19117662</v>
          </cell>
          <cell r="O118">
            <v>15935003</v>
          </cell>
          <cell r="P118">
            <v>11919470</v>
          </cell>
          <cell r="Q118">
            <v>11853803</v>
          </cell>
          <cell r="R118">
            <v>12062700</v>
          </cell>
          <cell r="T118">
            <v>0</v>
          </cell>
        </row>
        <row r="119">
          <cell r="G119" t="str">
            <v>5_30_37</v>
          </cell>
          <cell r="H119">
            <v>45774297.088</v>
          </cell>
          <cell r="I119">
            <v>297887105.10000002</v>
          </cell>
          <cell r="J119">
            <v>300437976.486</v>
          </cell>
          <cell r="K119">
            <v>59909703</v>
          </cell>
          <cell r="L119">
            <v>131612653.95999999</v>
          </cell>
          <cell r="M119">
            <v>219330498.96000001</v>
          </cell>
          <cell r="N119">
            <v>324636716.92000002</v>
          </cell>
          <cell r="O119">
            <v>436146081.92000002</v>
          </cell>
          <cell r="P119">
            <v>312809146</v>
          </cell>
          <cell r="Q119">
            <v>240883907</v>
          </cell>
          <cell r="R119">
            <v>211222442</v>
          </cell>
          <cell r="T119">
            <v>0</v>
          </cell>
        </row>
        <row r="120">
          <cell r="G120" t="str">
            <v>5_30_38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172900000</v>
          </cell>
          <cell r="T120">
            <v>0</v>
          </cell>
        </row>
        <row r="121">
          <cell r="G121" t="str">
            <v>5_30_39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</row>
        <row r="122">
          <cell r="G122" t="str">
            <v>5_30_40</v>
          </cell>
          <cell r="H122">
            <v>631.81752873563221</v>
          </cell>
          <cell r="I122">
            <v>702.37870945479642</v>
          </cell>
          <cell r="J122">
            <v>702.37870945479642</v>
          </cell>
          <cell r="K122">
            <v>664.53677932405571</v>
          </cell>
          <cell r="L122">
            <v>671.16368455931081</v>
          </cell>
          <cell r="M122">
            <v>673.33753037331564</v>
          </cell>
          <cell r="N122">
            <v>674.42445328031806</v>
          </cell>
          <cell r="O122">
            <v>818.66498470948011</v>
          </cell>
          <cell r="P122">
            <v>871.87828746177377</v>
          </cell>
          <cell r="Q122">
            <v>924.19097859327212</v>
          </cell>
          <cell r="R122">
            <v>975.02140672782866</v>
          </cell>
          <cell r="T122">
            <v>0</v>
          </cell>
        </row>
        <row r="123">
          <cell r="G123" t="str">
            <v>5_30_41</v>
          </cell>
          <cell r="H123">
            <v>631.81752873563221</v>
          </cell>
          <cell r="I123">
            <v>702.37870945479642</v>
          </cell>
          <cell r="J123">
            <v>702.37870945479642</v>
          </cell>
          <cell r="K123">
            <v>664.53677932405571</v>
          </cell>
          <cell r="L123">
            <v>671.16368455931081</v>
          </cell>
          <cell r="M123">
            <v>673.33753037331564</v>
          </cell>
          <cell r="N123">
            <v>674.42445328031806</v>
          </cell>
          <cell r="O123">
            <v>818.66498470948011</v>
          </cell>
          <cell r="P123">
            <v>871.87828746177377</v>
          </cell>
          <cell r="Q123">
            <v>924.19097859327212</v>
          </cell>
          <cell r="R123">
            <v>975.02140672782866</v>
          </cell>
          <cell r="T123">
            <v>0</v>
          </cell>
        </row>
        <row r="124">
          <cell r="G124" t="str">
            <v>5_30_42</v>
          </cell>
          <cell r="H124">
            <v>406</v>
          </cell>
          <cell r="I124">
            <v>483</v>
          </cell>
          <cell r="J124">
            <v>483</v>
          </cell>
          <cell r="K124">
            <v>503</v>
          </cell>
          <cell r="L124">
            <v>503</v>
          </cell>
          <cell r="M124">
            <v>503</v>
          </cell>
          <cell r="N124">
            <v>503</v>
          </cell>
          <cell r="O124">
            <v>545</v>
          </cell>
          <cell r="P124">
            <v>545</v>
          </cell>
          <cell r="Q124">
            <v>545</v>
          </cell>
          <cell r="R124">
            <v>545</v>
          </cell>
          <cell r="T124">
            <v>0</v>
          </cell>
        </row>
        <row r="125">
          <cell r="G125" t="str">
            <v>5_30_43</v>
          </cell>
          <cell r="H125">
            <v>406</v>
          </cell>
          <cell r="I125">
            <v>483</v>
          </cell>
          <cell r="J125">
            <v>483</v>
          </cell>
          <cell r="K125">
            <v>503</v>
          </cell>
          <cell r="L125">
            <v>503</v>
          </cell>
          <cell r="M125">
            <v>503</v>
          </cell>
          <cell r="N125">
            <v>503</v>
          </cell>
          <cell r="O125">
            <v>545</v>
          </cell>
          <cell r="P125">
            <v>545</v>
          </cell>
          <cell r="Q125">
            <v>545</v>
          </cell>
          <cell r="R125">
            <v>545</v>
          </cell>
          <cell r="T125">
            <v>0</v>
          </cell>
        </row>
        <row r="126">
          <cell r="G126" t="str">
            <v>5_30_44</v>
          </cell>
          <cell r="H126">
            <v>3078215</v>
          </cell>
          <cell r="I126">
            <v>3897920</v>
          </cell>
          <cell r="J126">
            <v>3897920</v>
          </cell>
          <cell r="K126">
            <v>1002786</v>
          </cell>
          <cell r="L126">
            <v>2025572</v>
          </cell>
          <cell r="M126">
            <v>3048199</v>
          </cell>
          <cell r="N126">
            <v>4070826</v>
          </cell>
          <cell r="O126">
            <v>5354069</v>
          </cell>
          <cell r="P126">
            <v>5702084</v>
          </cell>
          <cell r="Q126">
            <v>6044209</v>
          </cell>
          <cell r="R126">
            <v>6376640</v>
          </cell>
          <cell r="T126">
            <v>0</v>
          </cell>
        </row>
        <row r="127">
          <cell r="G127" t="str">
            <v>5_30_45</v>
          </cell>
          <cell r="H127">
            <v>3078215</v>
          </cell>
          <cell r="I127">
            <v>3897920</v>
          </cell>
          <cell r="J127">
            <v>3897920</v>
          </cell>
          <cell r="K127">
            <v>1002786</v>
          </cell>
          <cell r="L127">
            <v>2025572</v>
          </cell>
          <cell r="M127">
            <v>3048199</v>
          </cell>
          <cell r="N127">
            <v>4070826</v>
          </cell>
          <cell r="O127">
            <v>5354069</v>
          </cell>
          <cell r="P127">
            <v>5702084</v>
          </cell>
          <cell r="Q127">
            <v>6044209</v>
          </cell>
          <cell r="R127">
            <v>6376640</v>
          </cell>
          <cell r="T127">
            <v>0</v>
          </cell>
        </row>
        <row r="128">
          <cell r="G128" t="str">
            <v>5_30_46</v>
          </cell>
          <cell r="H128">
            <v>367066882.912</v>
          </cell>
          <cell r="I128">
            <v>270506936.79999995</v>
          </cell>
          <cell r="J128">
            <v>706514192.41400003</v>
          </cell>
          <cell r="K128">
            <v>651565363.64999998</v>
          </cell>
          <cell r="L128">
            <v>560117489.68999994</v>
          </cell>
          <cell r="M128">
            <v>351139926.92999995</v>
          </cell>
          <cell r="N128">
            <v>307940922.45999998</v>
          </cell>
          <cell r="O128">
            <v>162352158.36739999</v>
          </cell>
          <cell r="P128">
            <v>-45275275.505779028</v>
          </cell>
          <cell r="Q128">
            <v>-221301175.45904738</v>
          </cell>
          <cell r="R128">
            <v>-545825777.60636473</v>
          </cell>
          <cell r="T128">
            <v>0</v>
          </cell>
        </row>
        <row r="130">
          <cell r="G130" t="str">
            <v>5_30_47</v>
          </cell>
          <cell r="H130">
            <v>5433254</v>
          </cell>
          <cell r="I130">
            <v>19935226</v>
          </cell>
          <cell r="J130">
            <v>19935226</v>
          </cell>
          <cell r="K130">
            <v>10426572</v>
          </cell>
          <cell r="L130">
            <v>23276807</v>
          </cell>
          <cell r="M130">
            <v>36113258</v>
          </cell>
          <cell r="N130">
            <v>48949710</v>
          </cell>
          <cell r="O130">
            <v>47970065</v>
          </cell>
          <cell r="P130">
            <v>47970065</v>
          </cell>
          <cell r="Q130">
            <v>47970065</v>
          </cell>
          <cell r="R130">
            <v>37555301</v>
          </cell>
          <cell r="T130">
            <v>0</v>
          </cell>
        </row>
        <row r="131">
          <cell r="G131" t="str">
            <v>5_30_48</v>
          </cell>
          <cell r="H131">
            <v>4702913</v>
          </cell>
          <cell r="I131">
            <v>6129418</v>
          </cell>
          <cell r="J131">
            <v>6129418</v>
          </cell>
          <cell r="K131">
            <v>573317</v>
          </cell>
          <cell r="L131">
            <v>1645248</v>
          </cell>
          <cell r="M131">
            <v>4485166</v>
          </cell>
          <cell r="N131">
            <v>42868294</v>
          </cell>
          <cell r="O131">
            <v>36065529</v>
          </cell>
          <cell r="P131">
            <v>36065529</v>
          </cell>
          <cell r="Q131">
            <v>36065529</v>
          </cell>
          <cell r="R131">
            <v>36065529</v>
          </cell>
          <cell r="T131">
            <v>0</v>
          </cell>
        </row>
        <row r="132">
          <cell r="G132" t="str">
            <v>5_30_49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0</v>
          </cell>
        </row>
        <row r="133">
          <cell r="G133" t="str">
            <v>5_30_50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T133">
            <v>0</v>
          </cell>
        </row>
        <row r="137">
          <cell r="G137" t="str">
            <v>5_30_97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0</v>
          </cell>
        </row>
        <row r="138">
          <cell r="G138" t="str">
            <v>5_30_98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0</v>
          </cell>
        </row>
        <row r="139">
          <cell r="G139" t="str">
            <v>5_30_99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0</v>
          </cell>
        </row>
        <row r="140">
          <cell r="G140" t="str">
            <v>5_30_100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T140">
            <v>0</v>
          </cell>
        </row>
        <row r="141">
          <cell r="G141" t="str">
            <v>5_30_101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0</v>
          </cell>
        </row>
        <row r="142">
          <cell r="G142" t="str">
            <v>5_30_102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0</v>
          </cell>
        </row>
      </sheetData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НК"/>
      <sheetName val="4НК"/>
      <sheetName val="5НК"/>
      <sheetName val="7НК"/>
      <sheetName val="ФОТ АУП"/>
      <sheetName val="ФОТ ПП"/>
      <sheetName val="12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Форма2"/>
    </sheetNames>
    <definedNames>
      <definedName name="CompOt" refersTo="#ССЫЛКА!" sheetId="6"/>
      <definedName name="CompRas" refersTo="#ССЫЛКА!" sheetId="6"/>
      <definedName name="ew" refersTo="#ССЫЛКА!" sheetId="6"/>
      <definedName name="fg" refersTo="#ССЫЛКА!" sheetId="6"/>
      <definedName name="k" refersTo="#ССЫЛКА!" sheetId="6"/>
      <definedName name="z" refersTo="#ССЫЛКА!" sheetId="0"/>
      <definedName name="АААААААА" refersTo="#ССЫЛКА!" sheetId="6"/>
      <definedName name="ап" refersTo="#ССЫЛКА!" sheetId="6"/>
      <definedName name="в23ё" refersTo="#ССЫЛКА!" sheetId="6"/>
      <definedName name="вв" refersTo="#ССЫЛКА!" sheetId="6"/>
      <definedName name="й" refersTo="#ССЫЛКА!" sheetId="6"/>
      <definedName name="йй" refersTo="#ССЫЛКА!" sheetId="6"/>
      <definedName name="ке" refersTo="#ССЫЛКА!" sheetId="6"/>
      <definedName name="мым" refersTo="#ССЫЛКА!" sheetId="6"/>
      <definedName name="с" refersTo="#ССЫЛКА!" sheetId="6"/>
      <definedName name="сс" refersTo="#ССЫЛКА!" sheetId="6"/>
      <definedName name="сссс" refersTo="#ССЫЛКА!" sheetId="6"/>
      <definedName name="ссы" refersTo="#ССЫЛКА!" sheetId="6"/>
      <definedName name="у" refersTo="#ССЫЛКА!" sheetId="6"/>
      <definedName name="ук" refersTo="#ССЫЛКА!" sheetId="6"/>
      <definedName name="ц" refersTo="#ССЫЛКА!" sheetId="6"/>
      <definedName name="цу" refersTo="#ССЫЛКА!" sheetId="6"/>
      <definedName name="цц" refersTo="#ССЫЛКА!" sheetId="6"/>
      <definedName name="щ" refersTo="#ССЫЛКА!" sheetId="6"/>
      <definedName name="ыв" refersTo="#ССЫЛКА!" sheetId="6"/>
      <definedName name="ывар" refersTo="#ССЫЛКА!" sheetId="0"/>
      <definedName name="ыыыы" refersTo="#ССЫЛКА!" sheetId="6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ЭП"/>
      <sheetName val="АдмРасх"/>
      <sheetName val="АнИЦА"/>
      <sheetName val="Интергаз_2"/>
      <sheetName val="Интергаз_3"/>
      <sheetName val="Описание"/>
      <sheetName val="Gr"/>
      <sheetName val="Comp"/>
      <sheetName val="Баланс"/>
      <sheetName val="Форма2"/>
      <sheetName val="Содержание"/>
      <sheetName val="ЯНВАРЬ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Мониторинг для Жанны"/>
      <sheetName val="1БК"/>
      <sheetName val="7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НК"/>
      <sheetName val="КВЛ 13-17"/>
    </sheetNames>
    <definedNames>
      <definedName name="Header1" refersTo="#ССЫЛКА!"/>
    </defined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102"/>
  <sheetViews>
    <sheetView tabSelected="1" view="pageBreakPreview" topLeftCell="A61" zoomScaleNormal="82" zoomScaleSheetLayoutView="100" workbookViewId="0">
      <selection activeCell="B74" sqref="B74"/>
    </sheetView>
  </sheetViews>
  <sheetFormatPr defaultColWidth="10.6640625" defaultRowHeight="15"/>
  <cols>
    <col min="1" max="1" width="12" style="396" customWidth="1"/>
    <col min="2" max="2" width="51" style="342" customWidth="1"/>
    <col min="3" max="3" width="20" style="78" customWidth="1"/>
    <col min="4" max="4" width="28.6640625" style="78" customWidth="1"/>
    <col min="5" max="5" width="28.6640625" style="342" customWidth="1"/>
    <col min="6" max="6" width="21.6640625" style="342" customWidth="1"/>
    <col min="7" max="204" width="10.6640625" style="342"/>
    <col min="205" max="205" width="7.83203125" style="342" customWidth="1"/>
    <col min="206" max="206" width="55.5" style="342" customWidth="1"/>
    <col min="207" max="207" width="15.5" style="342" customWidth="1"/>
    <col min="208" max="208" width="17.5" style="342" customWidth="1"/>
    <col min="209" max="209" width="15.5" style="342" customWidth="1"/>
    <col min="210" max="210" width="16.83203125" style="342" customWidth="1"/>
    <col min="211" max="211" width="15.83203125" style="342" customWidth="1"/>
    <col min="212" max="212" width="14.5" style="342" customWidth="1"/>
    <col min="213" max="213" width="14.1640625" style="342" customWidth="1"/>
    <col min="214" max="214" width="13.1640625" style="342" customWidth="1"/>
    <col min="215" max="216" width="13.83203125" style="342" customWidth="1"/>
    <col min="217" max="220" width="0" style="342" hidden="1" customWidth="1"/>
    <col min="221" max="221" width="12.83203125" style="342" customWidth="1"/>
    <col min="222" max="222" width="17" style="342" customWidth="1"/>
    <col min="223" max="226" width="10.6640625" style="342"/>
    <col min="227" max="227" width="7.83203125" style="342" customWidth="1"/>
    <col min="228" max="228" width="51" style="342" customWidth="1"/>
    <col min="229" max="229" width="13.33203125" style="342" customWidth="1"/>
    <col min="230" max="231" width="17.5" style="342" customWidth="1"/>
    <col min="232" max="232" width="16.5" style="342" customWidth="1"/>
    <col min="233" max="234" width="17.1640625" style="342" customWidth="1"/>
    <col min="235" max="235" width="18.83203125" style="342" customWidth="1"/>
    <col min="236" max="236" width="19" style="342" customWidth="1"/>
    <col min="237" max="237" width="17.5" style="342" customWidth="1"/>
    <col min="238" max="238" width="17.33203125" style="342" customWidth="1"/>
    <col min="239" max="251" width="0" style="342" hidden="1" customWidth="1"/>
    <col min="252" max="252" width="10.6640625" style="342"/>
    <col min="253" max="253" width="16" style="342" customWidth="1"/>
    <col min="254" max="460" width="10.6640625" style="342"/>
    <col min="461" max="461" width="7.83203125" style="342" customWidth="1"/>
    <col min="462" max="462" width="55.5" style="342" customWidth="1"/>
    <col min="463" max="463" width="15.5" style="342" customWidth="1"/>
    <col min="464" max="464" width="17.5" style="342" customWidth="1"/>
    <col min="465" max="465" width="15.5" style="342" customWidth="1"/>
    <col min="466" max="466" width="16.83203125" style="342" customWidth="1"/>
    <col min="467" max="467" width="15.83203125" style="342" customWidth="1"/>
    <col min="468" max="468" width="14.5" style="342" customWidth="1"/>
    <col min="469" max="469" width="14.1640625" style="342" customWidth="1"/>
    <col min="470" max="470" width="13.1640625" style="342" customWidth="1"/>
    <col min="471" max="472" width="13.83203125" style="342" customWidth="1"/>
    <col min="473" max="476" width="0" style="342" hidden="1" customWidth="1"/>
    <col min="477" max="477" width="12.83203125" style="342" customWidth="1"/>
    <col min="478" max="478" width="17" style="342" customWidth="1"/>
    <col min="479" max="482" width="10.6640625" style="342"/>
    <col min="483" max="483" width="7.83203125" style="342" customWidth="1"/>
    <col min="484" max="484" width="51" style="342" customWidth="1"/>
    <col min="485" max="485" width="13.33203125" style="342" customWidth="1"/>
    <col min="486" max="487" width="17.5" style="342" customWidth="1"/>
    <col min="488" max="488" width="16.5" style="342" customWidth="1"/>
    <col min="489" max="490" width="17.1640625" style="342" customWidth="1"/>
    <col min="491" max="491" width="18.83203125" style="342" customWidth="1"/>
    <col min="492" max="492" width="19" style="342" customWidth="1"/>
    <col min="493" max="493" width="17.5" style="342" customWidth="1"/>
    <col min="494" max="494" width="17.33203125" style="342" customWidth="1"/>
    <col min="495" max="507" width="0" style="342" hidden="1" customWidth="1"/>
    <col min="508" max="508" width="10.6640625" style="342"/>
    <col min="509" max="509" width="16" style="342" customWidth="1"/>
    <col min="510" max="716" width="10.6640625" style="342"/>
    <col min="717" max="717" width="7.83203125" style="342" customWidth="1"/>
    <col min="718" max="718" width="55.5" style="342" customWidth="1"/>
    <col min="719" max="719" width="15.5" style="342" customWidth="1"/>
    <col min="720" max="720" width="17.5" style="342" customWidth="1"/>
    <col min="721" max="721" width="15.5" style="342" customWidth="1"/>
    <col min="722" max="722" width="16.83203125" style="342" customWidth="1"/>
    <col min="723" max="723" width="15.83203125" style="342" customWidth="1"/>
    <col min="724" max="724" width="14.5" style="342" customWidth="1"/>
    <col min="725" max="725" width="14.1640625" style="342" customWidth="1"/>
    <col min="726" max="726" width="13.1640625" style="342" customWidth="1"/>
    <col min="727" max="728" width="13.83203125" style="342" customWidth="1"/>
    <col min="729" max="732" width="0" style="342" hidden="1" customWidth="1"/>
    <col min="733" max="733" width="12.83203125" style="342" customWidth="1"/>
    <col min="734" max="734" width="17" style="342" customWidth="1"/>
    <col min="735" max="738" width="10.6640625" style="342"/>
    <col min="739" max="739" width="7.83203125" style="342" customWidth="1"/>
    <col min="740" max="740" width="51" style="342" customWidth="1"/>
    <col min="741" max="741" width="13.33203125" style="342" customWidth="1"/>
    <col min="742" max="743" width="17.5" style="342" customWidth="1"/>
    <col min="744" max="744" width="16.5" style="342" customWidth="1"/>
    <col min="745" max="746" width="17.1640625" style="342" customWidth="1"/>
    <col min="747" max="747" width="18.83203125" style="342" customWidth="1"/>
    <col min="748" max="748" width="19" style="342" customWidth="1"/>
    <col min="749" max="749" width="17.5" style="342" customWidth="1"/>
    <col min="750" max="750" width="17.33203125" style="342" customWidth="1"/>
    <col min="751" max="763" width="0" style="342" hidden="1" customWidth="1"/>
    <col min="764" max="764" width="10.6640625" style="342"/>
    <col min="765" max="765" width="16" style="342" customWidth="1"/>
    <col min="766" max="972" width="10.6640625" style="342"/>
    <col min="973" max="973" width="7.83203125" style="342" customWidth="1"/>
    <col min="974" max="974" width="55.5" style="342" customWidth="1"/>
    <col min="975" max="975" width="15.5" style="342" customWidth="1"/>
    <col min="976" max="976" width="17.5" style="342" customWidth="1"/>
    <col min="977" max="977" width="15.5" style="342" customWidth="1"/>
    <col min="978" max="978" width="16.83203125" style="342" customWidth="1"/>
    <col min="979" max="979" width="15.83203125" style="342" customWidth="1"/>
    <col min="980" max="980" width="14.5" style="342" customWidth="1"/>
    <col min="981" max="981" width="14.1640625" style="342" customWidth="1"/>
    <col min="982" max="982" width="13.1640625" style="342" customWidth="1"/>
    <col min="983" max="984" width="13.83203125" style="342" customWidth="1"/>
    <col min="985" max="988" width="0" style="342" hidden="1" customWidth="1"/>
    <col min="989" max="989" width="12.83203125" style="342" customWidth="1"/>
    <col min="990" max="990" width="17" style="342" customWidth="1"/>
    <col min="991" max="994" width="10.6640625" style="342"/>
    <col min="995" max="995" width="7.83203125" style="342" customWidth="1"/>
    <col min="996" max="996" width="51" style="342" customWidth="1"/>
    <col min="997" max="997" width="13.33203125" style="342" customWidth="1"/>
    <col min="998" max="999" width="17.5" style="342" customWidth="1"/>
    <col min="1000" max="1000" width="16.5" style="342" customWidth="1"/>
    <col min="1001" max="1002" width="17.1640625" style="342" customWidth="1"/>
    <col min="1003" max="1003" width="18.83203125" style="342" customWidth="1"/>
    <col min="1004" max="1004" width="19" style="342" customWidth="1"/>
    <col min="1005" max="1005" width="17.5" style="342" customWidth="1"/>
    <col min="1006" max="1006" width="17.33203125" style="342" customWidth="1"/>
    <col min="1007" max="1019" width="0" style="342" hidden="1" customWidth="1"/>
    <col min="1020" max="1020" width="10.6640625" style="342"/>
    <col min="1021" max="1021" width="16" style="342" customWidth="1"/>
    <col min="1022" max="1228" width="10.6640625" style="342"/>
    <col min="1229" max="1229" width="7.83203125" style="342" customWidth="1"/>
    <col min="1230" max="1230" width="55.5" style="342" customWidth="1"/>
    <col min="1231" max="1231" width="15.5" style="342" customWidth="1"/>
    <col min="1232" max="1232" width="17.5" style="342" customWidth="1"/>
    <col min="1233" max="1233" width="15.5" style="342" customWidth="1"/>
    <col min="1234" max="1234" width="16.83203125" style="342" customWidth="1"/>
    <col min="1235" max="1235" width="15.83203125" style="342" customWidth="1"/>
    <col min="1236" max="1236" width="14.5" style="342" customWidth="1"/>
    <col min="1237" max="1237" width="14.1640625" style="342" customWidth="1"/>
    <col min="1238" max="1238" width="13.1640625" style="342" customWidth="1"/>
    <col min="1239" max="1240" width="13.83203125" style="342" customWidth="1"/>
    <col min="1241" max="1244" width="0" style="342" hidden="1" customWidth="1"/>
    <col min="1245" max="1245" width="12.83203125" style="342" customWidth="1"/>
    <col min="1246" max="1246" width="17" style="342" customWidth="1"/>
    <col min="1247" max="1250" width="10.6640625" style="342"/>
    <col min="1251" max="1251" width="7.83203125" style="342" customWidth="1"/>
    <col min="1252" max="1252" width="51" style="342" customWidth="1"/>
    <col min="1253" max="1253" width="13.33203125" style="342" customWidth="1"/>
    <col min="1254" max="1255" width="17.5" style="342" customWidth="1"/>
    <col min="1256" max="1256" width="16.5" style="342" customWidth="1"/>
    <col min="1257" max="1258" width="17.1640625" style="342" customWidth="1"/>
    <col min="1259" max="1259" width="18.83203125" style="342" customWidth="1"/>
    <col min="1260" max="1260" width="19" style="342" customWidth="1"/>
    <col min="1261" max="1261" width="17.5" style="342" customWidth="1"/>
    <col min="1262" max="1262" width="17.33203125" style="342" customWidth="1"/>
    <col min="1263" max="1275" width="0" style="342" hidden="1" customWidth="1"/>
    <col min="1276" max="1276" width="10.6640625" style="342"/>
    <col min="1277" max="1277" width="16" style="342" customWidth="1"/>
    <col min="1278" max="1484" width="10.6640625" style="342"/>
    <col min="1485" max="1485" width="7.83203125" style="342" customWidth="1"/>
    <col min="1486" max="1486" width="55.5" style="342" customWidth="1"/>
    <col min="1487" max="1487" width="15.5" style="342" customWidth="1"/>
    <col min="1488" max="1488" width="17.5" style="342" customWidth="1"/>
    <col min="1489" max="1489" width="15.5" style="342" customWidth="1"/>
    <col min="1490" max="1490" width="16.83203125" style="342" customWidth="1"/>
    <col min="1491" max="1491" width="15.83203125" style="342" customWidth="1"/>
    <col min="1492" max="1492" width="14.5" style="342" customWidth="1"/>
    <col min="1493" max="1493" width="14.1640625" style="342" customWidth="1"/>
    <col min="1494" max="1494" width="13.1640625" style="342" customWidth="1"/>
    <col min="1495" max="1496" width="13.83203125" style="342" customWidth="1"/>
    <col min="1497" max="1500" width="0" style="342" hidden="1" customWidth="1"/>
    <col min="1501" max="1501" width="12.83203125" style="342" customWidth="1"/>
    <col min="1502" max="1502" width="17" style="342" customWidth="1"/>
    <col min="1503" max="1506" width="10.6640625" style="342"/>
    <col min="1507" max="1507" width="7.83203125" style="342" customWidth="1"/>
    <col min="1508" max="1508" width="51" style="342" customWidth="1"/>
    <col min="1509" max="1509" width="13.33203125" style="342" customWidth="1"/>
    <col min="1510" max="1511" width="17.5" style="342" customWidth="1"/>
    <col min="1512" max="1512" width="16.5" style="342" customWidth="1"/>
    <col min="1513" max="1514" width="17.1640625" style="342" customWidth="1"/>
    <col min="1515" max="1515" width="18.83203125" style="342" customWidth="1"/>
    <col min="1516" max="1516" width="19" style="342" customWidth="1"/>
    <col min="1517" max="1517" width="17.5" style="342" customWidth="1"/>
    <col min="1518" max="1518" width="17.33203125" style="342" customWidth="1"/>
    <col min="1519" max="1531" width="0" style="342" hidden="1" customWidth="1"/>
    <col min="1532" max="1532" width="10.6640625" style="342"/>
    <col min="1533" max="1533" width="16" style="342" customWidth="1"/>
    <col min="1534" max="1740" width="10.6640625" style="342"/>
    <col min="1741" max="1741" width="7.83203125" style="342" customWidth="1"/>
    <col min="1742" max="1742" width="55.5" style="342" customWidth="1"/>
    <col min="1743" max="1743" width="15.5" style="342" customWidth="1"/>
    <col min="1744" max="1744" width="17.5" style="342" customWidth="1"/>
    <col min="1745" max="1745" width="15.5" style="342" customWidth="1"/>
    <col min="1746" max="1746" width="16.83203125" style="342" customWidth="1"/>
    <col min="1747" max="1747" width="15.83203125" style="342" customWidth="1"/>
    <col min="1748" max="1748" width="14.5" style="342" customWidth="1"/>
    <col min="1749" max="1749" width="14.1640625" style="342" customWidth="1"/>
    <col min="1750" max="1750" width="13.1640625" style="342" customWidth="1"/>
    <col min="1751" max="1752" width="13.83203125" style="342" customWidth="1"/>
    <col min="1753" max="1756" width="0" style="342" hidden="1" customWidth="1"/>
    <col min="1757" max="1757" width="12.83203125" style="342" customWidth="1"/>
    <col min="1758" max="1758" width="17" style="342" customWidth="1"/>
    <col min="1759" max="1762" width="10.6640625" style="342"/>
    <col min="1763" max="1763" width="7.83203125" style="342" customWidth="1"/>
    <col min="1764" max="1764" width="51" style="342" customWidth="1"/>
    <col min="1765" max="1765" width="13.33203125" style="342" customWidth="1"/>
    <col min="1766" max="1767" width="17.5" style="342" customWidth="1"/>
    <col min="1768" max="1768" width="16.5" style="342" customWidth="1"/>
    <col min="1769" max="1770" width="17.1640625" style="342" customWidth="1"/>
    <col min="1771" max="1771" width="18.83203125" style="342" customWidth="1"/>
    <col min="1772" max="1772" width="19" style="342" customWidth="1"/>
    <col min="1773" max="1773" width="17.5" style="342" customWidth="1"/>
    <col min="1774" max="1774" width="17.33203125" style="342" customWidth="1"/>
    <col min="1775" max="1787" width="0" style="342" hidden="1" customWidth="1"/>
    <col min="1788" max="1788" width="10.6640625" style="342"/>
    <col min="1789" max="1789" width="16" style="342" customWidth="1"/>
    <col min="1790" max="1996" width="10.6640625" style="342"/>
    <col min="1997" max="1997" width="7.83203125" style="342" customWidth="1"/>
    <col min="1998" max="1998" width="55.5" style="342" customWidth="1"/>
    <col min="1999" max="1999" width="15.5" style="342" customWidth="1"/>
    <col min="2000" max="2000" width="17.5" style="342" customWidth="1"/>
    <col min="2001" max="2001" width="15.5" style="342" customWidth="1"/>
    <col min="2002" max="2002" width="16.83203125" style="342" customWidth="1"/>
    <col min="2003" max="2003" width="15.83203125" style="342" customWidth="1"/>
    <col min="2004" max="2004" width="14.5" style="342" customWidth="1"/>
    <col min="2005" max="2005" width="14.1640625" style="342" customWidth="1"/>
    <col min="2006" max="2006" width="13.1640625" style="342" customWidth="1"/>
    <col min="2007" max="2008" width="13.83203125" style="342" customWidth="1"/>
    <col min="2009" max="2012" width="0" style="342" hidden="1" customWidth="1"/>
    <col min="2013" max="2013" width="12.83203125" style="342" customWidth="1"/>
    <col min="2014" max="2014" width="17" style="342" customWidth="1"/>
    <col min="2015" max="2018" width="10.6640625" style="342"/>
    <col min="2019" max="2019" width="7.83203125" style="342" customWidth="1"/>
    <col min="2020" max="2020" width="51" style="342" customWidth="1"/>
    <col min="2021" max="2021" width="13.33203125" style="342" customWidth="1"/>
    <col min="2022" max="2023" width="17.5" style="342" customWidth="1"/>
    <col min="2024" max="2024" width="16.5" style="342" customWidth="1"/>
    <col min="2025" max="2026" width="17.1640625" style="342" customWidth="1"/>
    <col min="2027" max="2027" width="18.83203125" style="342" customWidth="1"/>
    <col min="2028" max="2028" width="19" style="342" customWidth="1"/>
    <col min="2029" max="2029" width="17.5" style="342" customWidth="1"/>
    <col min="2030" max="2030" width="17.33203125" style="342" customWidth="1"/>
    <col min="2031" max="2043" width="0" style="342" hidden="1" customWidth="1"/>
    <col min="2044" max="2044" width="10.6640625" style="342"/>
    <col min="2045" max="2045" width="16" style="342" customWidth="1"/>
    <col min="2046" max="2252" width="10.6640625" style="342"/>
    <col min="2253" max="2253" width="7.83203125" style="342" customWidth="1"/>
    <col min="2254" max="2254" width="55.5" style="342" customWidth="1"/>
    <col min="2255" max="2255" width="15.5" style="342" customWidth="1"/>
    <col min="2256" max="2256" width="17.5" style="342" customWidth="1"/>
    <col min="2257" max="2257" width="15.5" style="342" customWidth="1"/>
    <col min="2258" max="2258" width="16.83203125" style="342" customWidth="1"/>
    <col min="2259" max="2259" width="15.83203125" style="342" customWidth="1"/>
    <col min="2260" max="2260" width="14.5" style="342" customWidth="1"/>
    <col min="2261" max="2261" width="14.1640625" style="342" customWidth="1"/>
    <col min="2262" max="2262" width="13.1640625" style="342" customWidth="1"/>
    <col min="2263" max="2264" width="13.83203125" style="342" customWidth="1"/>
    <col min="2265" max="2268" width="0" style="342" hidden="1" customWidth="1"/>
    <col min="2269" max="2269" width="12.83203125" style="342" customWidth="1"/>
    <col min="2270" max="2270" width="17" style="342" customWidth="1"/>
    <col min="2271" max="2274" width="10.6640625" style="342"/>
    <col min="2275" max="2275" width="7.83203125" style="342" customWidth="1"/>
    <col min="2276" max="2276" width="51" style="342" customWidth="1"/>
    <col min="2277" max="2277" width="13.33203125" style="342" customWidth="1"/>
    <col min="2278" max="2279" width="17.5" style="342" customWidth="1"/>
    <col min="2280" max="2280" width="16.5" style="342" customWidth="1"/>
    <col min="2281" max="2282" width="17.1640625" style="342" customWidth="1"/>
    <col min="2283" max="2283" width="18.83203125" style="342" customWidth="1"/>
    <col min="2284" max="2284" width="19" style="342" customWidth="1"/>
    <col min="2285" max="2285" width="17.5" style="342" customWidth="1"/>
    <col min="2286" max="2286" width="17.33203125" style="342" customWidth="1"/>
    <col min="2287" max="2299" width="0" style="342" hidden="1" customWidth="1"/>
    <col min="2300" max="2300" width="10.6640625" style="342"/>
    <col min="2301" max="2301" width="16" style="342" customWidth="1"/>
    <col min="2302" max="2508" width="10.6640625" style="342"/>
    <col min="2509" max="2509" width="7.83203125" style="342" customWidth="1"/>
    <col min="2510" max="2510" width="55.5" style="342" customWidth="1"/>
    <col min="2511" max="2511" width="15.5" style="342" customWidth="1"/>
    <col min="2512" max="2512" width="17.5" style="342" customWidth="1"/>
    <col min="2513" max="2513" width="15.5" style="342" customWidth="1"/>
    <col min="2514" max="2514" width="16.83203125" style="342" customWidth="1"/>
    <col min="2515" max="2515" width="15.83203125" style="342" customWidth="1"/>
    <col min="2516" max="2516" width="14.5" style="342" customWidth="1"/>
    <col min="2517" max="2517" width="14.1640625" style="342" customWidth="1"/>
    <col min="2518" max="2518" width="13.1640625" style="342" customWidth="1"/>
    <col min="2519" max="2520" width="13.83203125" style="342" customWidth="1"/>
    <col min="2521" max="2524" width="0" style="342" hidden="1" customWidth="1"/>
    <col min="2525" max="2525" width="12.83203125" style="342" customWidth="1"/>
    <col min="2526" max="2526" width="17" style="342" customWidth="1"/>
    <col min="2527" max="2530" width="10.6640625" style="342"/>
    <col min="2531" max="2531" width="7.83203125" style="342" customWidth="1"/>
    <col min="2532" max="2532" width="51" style="342" customWidth="1"/>
    <col min="2533" max="2533" width="13.33203125" style="342" customWidth="1"/>
    <col min="2534" max="2535" width="17.5" style="342" customWidth="1"/>
    <col min="2536" max="2536" width="16.5" style="342" customWidth="1"/>
    <col min="2537" max="2538" width="17.1640625" style="342" customWidth="1"/>
    <col min="2539" max="2539" width="18.83203125" style="342" customWidth="1"/>
    <col min="2540" max="2540" width="19" style="342" customWidth="1"/>
    <col min="2541" max="2541" width="17.5" style="342" customWidth="1"/>
    <col min="2542" max="2542" width="17.33203125" style="342" customWidth="1"/>
    <col min="2543" max="2555" width="0" style="342" hidden="1" customWidth="1"/>
    <col min="2556" max="2556" width="10.6640625" style="342"/>
    <col min="2557" max="2557" width="16" style="342" customWidth="1"/>
    <col min="2558" max="2764" width="10.6640625" style="342"/>
    <col min="2765" max="2765" width="7.83203125" style="342" customWidth="1"/>
    <col min="2766" max="2766" width="55.5" style="342" customWidth="1"/>
    <col min="2767" max="2767" width="15.5" style="342" customWidth="1"/>
    <col min="2768" max="2768" width="17.5" style="342" customWidth="1"/>
    <col min="2769" max="2769" width="15.5" style="342" customWidth="1"/>
    <col min="2770" max="2770" width="16.83203125" style="342" customWidth="1"/>
    <col min="2771" max="2771" width="15.83203125" style="342" customWidth="1"/>
    <col min="2772" max="2772" width="14.5" style="342" customWidth="1"/>
    <col min="2773" max="2773" width="14.1640625" style="342" customWidth="1"/>
    <col min="2774" max="2774" width="13.1640625" style="342" customWidth="1"/>
    <col min="2775" max="2776" width="13.83203125" style="342" customWidth="1"/>
    <col min="2777" max="2780" width="0" style="342" hidden="1" customWidth="1"/>
    <col min="2781" max="2781" width="12.83203125" style="342" customWidth="1"/>
    <col min="2782" max="2782" width="17" style="342" customWidth="1"/>
    <col min="2783" max="2786" width="10.6640625" style="342"/>
    <col min="2787" max="2787" width="7.83203125" style="342" customWidth="1"/>
    <col min="2788" max="2788" width="51" style="342" customWidth="1"/>
    <col min="2789" max="2789" width="13.33203125" style="342" customWidth="1"/>
    <col min="2790" max="2791" width="17.5" style="342" customWidth="1"/>
    <col min="2792" max="2792" width="16.5" style="342" customWidth="1"/>
    <col min="2793" max="2794" width="17.1640625" style="342" customWidth="1"/>
    <col min="2795" max="2795" width="18.83203125" style="342" customWidth="1"/>
    <col min="2796" max="2796" width="19" style="342" customWidth="1"/>
    <col min="2797" max="2797" width="17.5" style="342" customWidth="1"/>
    <col min="2798" max="2798" width="17.33203125" style="342" customWidth="1"/>
    <col min="2799" max="2811" width="0" style="342" hidden="1" customWidth="1"/>
    <col min="2812" max="2812" width="10.6640625" style="342"/>
    <col min="2813" max="2813" width="16" style="342" customWidth="1"/>
    <col min="2814" max="3020" width="10.6640625" style="342"/>
    <col min="3021" max="3021" width="7.83203125" style="342" customWidth="1"/>
    <col min="3022" max="3022" width="55.5" style="342" customWidth="1"/>
    <col min="3023" max="3023" width="15.5" style="342" customWidth="1"/>
    <col min="3024" max="3024" width="17.5" style="342" customWidth="1"/>
    <col min="3025" max="3025" width="15.5" style="342" customWidth="1"/>
    <col min="3026" max="3026" width="16.83203125" style="342" customWidth="1"/>
    <col min="3027" max="3027" width="15.83203125" style="342" customWidth="1"/>
    <col min="3028" max="3028" width="14.5" style="342" customWidth="1"/>
    <col min="3029" max="3029" width="14.1640625" style="342" customWidth="1"/>
    <col min="3030" max="3030" width="13.1640625" style="342" customWidth="1"/>
    <col min="3031" max="3032" width="13.83203125" style="342" customWidth="1"/>
    <col min="3033" max="3036" width="0" style="342" hidden="1" customWidth="1"/>
    <col min="3037" max="3037" width="12.83203125" style="342" customWidth="1"/>
    <col min="3038" max="3038" width="17" style="342" customWidth="1"/>
    <col min="3039" max="3042" width="10.6640625" style="342"/>
    <col min="3043" max="3043" width="7.83203125" style="342" customWidth="1"/>
    <col min="3044" max="3044" width="51" style="342" customWidth="1"/>
    <col min="3045" max="3045" width="13.33203125" style="342" customWidth="1"/>
    <col min="3046" max="3047" width="17.5" style="342" customWidth="1"/>
    <col min="3048" max="3048" width="16.5" style="342" customWidth="1"/>
    <col min="3049" max="3050" width="17.1640625" style="342" customWidth="1"/>
    <col min="3051" max="3051" width="18.83203125" style="342" customWidth="1"/>
    <col min="3052" max="3052" width="19" style="342" customWidth="1"/>
    <col min="3053" max="3053" width="17.5" style="342" customWidth="1"/>
    <col min="3054" max="3054" width="17.33203125" style="342" customWidth="1"/>
    <col min="3055" max="3067" width="0" style="342" hidden="1" customWidth="1"/>
    <col min="3068" max="3068" width="10.6640625" style="342"/>
    <col min="3069" max="3069" width="16" style="342" customWidth="1"/>
    <col min="3070" max="3276" width="10.6640625" style="342"/>
    <col min="3277" max="3277" width="7.83203125" style="342" customWidth="1"/>
    <col min="3278" max="3278" width="55.5" style="342" customWidth="1"/>
    <col min="3279" max="3279" width="15.5" style="342" customWidth="1"/>
    <col min="3280" max="3280" width="17.5" style="342" customWidth="1"/>
    <col min="3281" max="3281" width="15.5" style="342" customWidth="1"/>
    <col min="3282" max="3282" width="16.83203125" style="342" customWidth="1"/>
    <col min="3283" max="3283" width="15.83203125" style="342" customWidth="1"/>
    <col min="3284" max="3284" width="14.5" style="342" customWidth="1"/>
    <col min="3285" max="3285" width="14.1640625" style="342" customWidth="1"/>
    <col min="3286" max="3286" width="13.1640625" style="342" customWidth="1"/>
    <col min="3287" max="3288" width="13.83203125" style="342" customWidth="1"/>
    <col min="3289" max="3292" width="0" style="342" hidden="1" customWidth="1"/>
    <col min="3293" max="3293" width="12.83203125" style="342" customWidth="1"/>
    <col min="3294" max="3294" width="17" style="342" customWidth="1"/>
    <col min="3295" max="3298" width="10.6640625" style="342"/>
    <col min="3299" max="3299" width="7.83203125" style="342" customWidth="1"/>
    <col min="3300" max="3300" width="51" style="342" customWidth="1"/>
    <col min="3301" max="3301" width="13.33203125" style="342" customWidth="1"/>
    <col min="3302" max="3303" width="17.5" style="342" customWidth="1"/>
    <col min="3304" max="3304" width="16.5" style="342" customWidth="1"/>
    <col min="3305" max="3306" width="17.1640625" style="342" customWidth="1"/>
    <col min="3307" max="3307" width="18.83203125" style="342" customWidth="1"/>
    <col min="3308" max="3308" width="19" style="342" customWidth="1"/>
    <col min="3309" max="3309" width="17.5" style="342" customWidth="1"/>
    <col min="3310" max="3310" width="17.33203125" style="342" customWidth="1"/>
    <col min="3311" max="3323" width="0" style="342" hidden="1" customWidth="1"/>
    <col min="3324" max="3324" width="10.6640625" style="342"/>
    <col min="3325" max="3325" width="16" style="342" customWidth="1"/>
    <col min="3326" max="3532" width="10.6640625" style="342"/>
    <col min="3533" max="3533" width="7.83203125" style="342" customWidth="1"/>
    <col min="3534" max="3534" width="55.5" style="342" customWidth="1"/>
    <col min="3535" max="3535" width="15.5" style="342" customWidth="1"/>
    <col min="3536" max="3536" width="17.5" style="342" customWidth="1"/>
    <col min="3537" max="3537" width="15.5" style="342" customWidth="1"/>
    <col min="3538" max="3538" width="16.83203125" style="342" customWidth="1"/>
    <col min="3539" max="3539" width="15.83203125" style="342" customWidth="1"/>
    <col min="3540" max="3540" width="14.5" style="342" customWidth="1"/>
    <col min="3541" max="3541" width="14.1640625" style="342" customWidth="1"/>
    <col min="3542" max="3542" width="13.1640625" style="342" customWidth="1"/>
    <col min="3543" max="3544" width="13.83203125" style="342" customWidth="1"/>
    <col min="3545" max="3548" width="0" style="342" hidden="1" customWidth="1"/>
    <col min="3549" max="3549" width="12.83203125" style="342" customWidth="1"/>
    <col min="3550" max="3550" width="17" style="342" customWidth="1"/>
    <col min="3551" max="3554" width="10.6640625" style="342"/>
    <col min="3555" max="3555" width="7.83203125" style="342" customWidth="1"/>
    <col min="3556" max="3556" width="51" style="342" customWidth="1"/>
    <col min="3557" max="3557" width="13.33203125" style="342" customWidth="1"/>
    <col min="3558" max="3559" width="17.5" style="342" customWidth="1"/>
    <col min="3560" max="3560" width="16.5" style="342" customWidth="1"/>
    <col min="3561" max="3562" width="17.1640625" style="342" customWidth="1"/>
    <col min="3563" max="3563" width="18.83203125" style="342" customWidth="1"/>
    <col min="3564" max="3564" width="19" style="342" customWidth="1"/>
    <col min="3565" max="3565" width="17.5" style="342" customWidth="1"/>
    <col min="3566" max="3566" width="17.33203125" style="342" customWidth="1"/>
    <col min="3567" max="3579" width="0" style="342" hidden="1" customWidth="1"/>
    <col min="3580" max="3580" width="10.6640625" style="342"/>
    <col min="3581" max="3581" width="16" style="342" customWidth="1"/>
    <col min="3582" max="3788" width="10.6640625" style="342"/>
    <col min="3789" max="3789" width="7.83203125" style="342" customWidth="1"/>
    <col min="3790" max="3790" width="55.5" style="342" customWidth="1"/>
    <col min="3791" max="3791" width="15.5" style="342" customWidth="1"/>
    <col min="3792" max="3792" width="17.5" style="342" customWidth="1"/>
    <col min="3793" max="3793" width="15.5" style="342" customWidth="1"/>
    <col min="3794" max="3794" width="16.83203125" style="342" customWidth="1"/>
    <col min="3795" max="3795" width="15.83203125" style="342" customWidth="1"/>
    <col min="3796" max="3796" width="14.5" style="342" customWidth="1"/>
    <col min="3797" max="3797" width="14.1640625" style="342" customWidth="1"/>
    <col min="3798" max="3798" width="13.1640625" style="342" customWidth="1"/>
    <col min="3799" max="3800" width="13.83203125" style="342" customWidth="1"/>
    <col min="3801" max="3804" width="0" style="342" hidden="1" customWidth="1"/>
    <col min="3805" max="3805" width="12.83203125" style="342" customWidth="1"/>
    <col min="3806" max="3806" width="17" style="342" customWidth="1"/>
    <col min="3807" max="3810" width="10.6640625" style="342"/>
    <col min="3811" max="3811" width="7.83203125" style="342" customWidth="1"/>
    <col min="3812" max="3812" width="51" style="342" customWidth="1"/>
    <col min="3813" max="3813" width="13.33203125" style="342" customWidth="1"/>
    <col min="3814" max="3815" width="17.5" style="342" customWidth="1"/>
    <col min="3816" max="3816" width="16.5" style="342" customWidth="1"/>
    <col min="3817" max="3818" width="17.1640625" style="342" customWidth="1"/>
    <col min="3819" max="3819" width="18.83203125" style="342" customWidth="1"/>
    <col min="3820" max="3820" width="19" style="342" customWidth="1"/>
    <col min="3821" max="3821" width="17.5" style="342" customWidth="1"/>
    <col min="3822" max="3822" width="17.33203125" style="342" customWidth="1"/>
    <col min="3823" max="3835" width="0" style="342" hidden="1" customWidth="1"/>
    <col min="3836" max="3836" width="10.6640625" style="342"/>
    <col min="3837" max="3837" width="16" style="342" customWidth="1"/>
    <col min="3838" max="4044" width="10.6640625" style="342"/>
    <col min="4045" max="4045" width="7.83203125" style="342" customWidth="1"/>
    <col min="4046" max="4046" width="55.5" style="342" customWidth="1"/>
    <col min="4047" max="4047" width="15.5" style="342" customWidth="1"/>
    <col min="4048" max="4048" width="17.5" style="342" customWidth="1"/>
    <col min="4049" max="4049" width="15.5" style="342" customWidth="1"/>
    <col min="4050" max="4050" width="16.83203125" style="342" customWidth="1"/>
    <col min="4051" max="4051" width="15.83203125" style="342" customWidth="1"/>
    <col min="4052" max="4052" width="14.5" style="342" customWidth="1"/>
    <col min="4053" max="4053" width="14.1640625" style="342" customWidth="1"/>
    <col min="4054" max="4054" width="13.1640625" style="342" customWidth="1"/>
    <col min="4055" max="4056" width="13.83203125" style="342" customWidth="1"/>
    <col min="4057" max="4060" width="0" style="342" hidden="1" customWidth="1"/>
    <col min="4061" max="4061" width="12.83203125" style="342" customWidth="1"/>
    <col min="4062" max="4062" width="17" style="342" customWidth="1"/>
    <col min="4063" max="4066" width="10.6640625" style="342"/>
    <col min="4067" max="4067" width="7.83203125" style="342" customWidth="1"/>
    <col min="4068" max="4068" width="51" style="342" customWidth="1"/>
    <col min="4069" max="4069" width="13.33203125" style="342" customWidth="1"/>
    <col min="4070" max="4071" width="17.5" style="342" customWidth="1"/>
    <col min="4072" max="4072" width="16.5" style="342" customWidth="1"/>
    <col min="4073" max="4074" width="17.1640625" style="342" customWidth="1"/>
    <col min="4075" max="4075" width="18.83203125" style="342" customWidth="1"/>
    <col min="4076" max="4076" width="19" style="342" customWidth="1"/>
    <col min="4077" max="4077" width="17.5" style="342" customWidth="1"/>
    <col min="4078" max="4078" width="17.33203125" style="342" customWidth="1"/>
    <col min="4079" max="4091" width="0" style="342" hidden="1" customWidth="1"/>
    <col min="4092" max="4092" width="10.6640625" style="342"/>
    <col min="4093" max="4093" width="16" style="342" customWidth="1"/>
    <col min="4094" max="4300" width="10.6640625" style="342"/>
    <col min="4301" max="4301" width="7.83203125" style="342" customWidth="1"/>
    <col min="4302" max="4302" width="55.5" style="342" customWidth="1"/>
    <col min="4303" max="4303" width="15.5" style="342" customWidth="1"/>
    <col min="4304" max="4304" width="17.5" style="342" customWidth="1"/>
    <col min="4305" max="4305" width="15.5" style="342" customWidth="1"/>
    <col min="4306" max="4306" width="16.83203125" style="342" customWidth="1"/>
    <col min="4307" max="4307" width="15.83203125" style="342" customWidth="1"/>
    <col min="4308" max="4308" width="14.5" style="342" customWidth="1"/>
    <col min="4309" max="4309" width="14.1640625" style="342" customWidth="1"/>
    <col min="4310" max="4310" width="13.1640625" style="342" customWidth="1"/>
    <col min="4311" max="4312" width="13.83203125" style="342" customWidth="1"/>
    <col min="4313" max="4316" width="0" style="342" hidden="1" customWidth="1"/>
    <col min="4317" max="4317" width="12.83203125" style="342" customWidth="1"/>
    <col min="4318" max="4318" width="17" style="342" customWidth="1"/>
    <col min="4319" max="4322" width="10.6640625" style="342"/>
    <col min="4323" max="4323" width="7.83203125" style="342" customWidth="1"/>
    <col min="4324" max="4324" width="51" style="342" customWidth="1"/>
    <col min="4325" max="4325" width="13.33203125" style="342" customWidth="1"/>
    <col min="4326" max="4327" width="17.5" style="342" customWidth="1"/>
    <col min="4328" max="4328" width="16.5" style="342" customWidth="1"/>
    <col min="4329" max="4330" width="17.1640625" style="342" customWidth="1"/>
    <col min="4331" max="4331" width="18.83203125" style="342" customWidth="1"/>
    <col min="4332" max="4332" width="19" style="342" customWidth="1"/>
    <col min="4333" max="4333" width="17.5" style="342" customWidth="1"/>
    <col min="4334" max="4334" width="17.33203125" style="342" customWidth="1"/>
    <col min="4335" max="4347" width="0" style="342" hidden="1" customWidth="1"/>
    <col min="4348" max="4348" width="10.6640625" style="342"/>
    <col min="4349" max="4349" width="16" style="342" customWidth="1"/>
    <col min="4350" max="4556" width="10.6640625" style="342"/>
    <col min="4557" max="4557" width="7.83203125" style="342" customWidth="1"/>
    <col min="4558" max="4558" width="55.5" style="342" customWidth="1"/>
    <col min="4559" max="4559" width="15.5" style="342" customWidth="1"/>
    <col min="4560" max="4560" width="17.5" style="342" customWidth="1"/>
    <col min="4561" max="4561" width="15.5" style="342" customWidth="1"/>
    <col min="4562" max="4562" width="16.83203125" style="342" customWidth="1"/>
    <col min="4563" max="4563" width="15.83203125" style="342" customWidth="1"/>
    <col min="4564" max="4564" width="14.5" style="342" customWidth="1"/>
    <col min="4565" max="4565" width="14.1640625" style="342" customWidth="1"/>
    <col min="4566" max="4566" width="13.1640625" style="342" customWidth="1"/>
    <col min="4567" max="4568" width="13.83203125" style="342" customWidth="1"/>
    <col min="4569" max="4572" width="0" style="342" hidden="1" customWidth="1"/>
    <col min="4573" max="4573" width="12.83203125" style="342" customWidth="1"/>
    <col min="4574" max="4574" width="17" style="342" customWidth="1"/>
    <col min="4575" max="4578" width="10.6640625" style="342"/>
    <col min="4579" max="4579" width="7.83203125" style="342" customWidth="1"/>
    <col min="4580" max="4580" width="51" style="342" customWidth="1"/>
    <col min="4581" max="4581" width="13.33203125" style="342" customWidth="1"/>
    <col min="4582" max="4583" width="17.5" style="342" customWidth="1"/>
    <col min="4584" max="4584" width="16.5" style="342" customWidth="1"/>
    <col min="4585" max="4586" width="17.1640625" style="342" customWidth="1"/>
    <col min="4587" max="4587" width="18.83203125" style="342" customWidth="1"/>
    <col min="4588" max="4588" width="19" style="342" customWidth="1"/>
    <col min="4589" max="4589" width="17.5" style="342" customWidth="1"/>
    <col min="4590" max="4590" width="17.33203125" style="342" customWidth="1"/>
    <col min="4591" max="4603" width="0" style="342" hidden="1" customWidth="1"/>
    <col min="4604" max="4604" width="10.6640625" style="342"/>
    <col min="4605" max="4605" width="16" style="342" customWidth="1"/>
    <col min="4606" max="4812" width="10.6640625" style="342"/>
    <col min="4813" max="4813" width="7.83203125" style="342" customWidth="1"/>
    <col min="4814" max="4814" width="55.5" style="342" customWidth="1"/>
    <col min="4815" max="4815" width="15.5" style="342" customWidth="1"/>
    <col min="4816" max="4816" width="17.5" style="342" customWidth="1"/>
    <col min="4817" max="4817" width="15.5" style="342" customWidth="1"/>
    <col min="4818" max="4818" width="16.83203125" style="342" customWidth="1"/>
    <col min="4819" max="4819" width="15.83203125" style="342" customWidth="1"/>
    <col min="4820" max="4820" width="14.5" style="342" customWidth="1"/>
    <col min="4821" max="4821" width="14.1640625" style="342" customWidth="1"/>
    <col min="4822" max="4822" width="13.1640625" style="342" customWidth="1"/>
    <col min="4823" max="4824" width="13.83203125" style="342" customWidth="1"/>
    <col min="4825" max="4828" width="0" style="342" hidden="1" customWidth="1"/>
    <col min="4829" max="4829" width="12.83203125" style="342" customWidth="1"/>
    <col min="4830" max="4830" width="17" style="342" customWidth="1"/>
    <col min="4831" max="4834" width="10.6640625" style="342"/>
    <col min="4835" max="4835" width="7.83203125" style="342" customWidth="1"/>
    <col min="4836" max="4836" width="51" style="342" customWidth="1"/>
    <col min="4837" max="4837" width="13.33203125" style="342" customWidth="1"/>
    <col min="4838" max="4839" width="17.5" style="342" customWidth="1"/>
    <col min="4840" max="4840" width="16.5" style="342" customWidth="1"/>
    <col min="4841" max="4842" width="17.1640625" style="342" customWidth="1"/>
    <col min="4843" max="4843" width="18.83203125" style="342" customWidth="1"/>
    <col min="4844" max="4844" width="19" style="342" customWidth="1"/>
    <col min="4845" max="4845" width="17.5" style="342" customWidth="1"/>
    <col min="4846" max="4846" width="17.33203125" style="342" customWidth="1"/>
    <col min="4847" max="4859" width="0" style="342" hidden="1" customWidth="1"/>
    <col min="4860" max="4860" width="10.6640625" style="342"/>
    <col min="4861" max="4861" width="16" style="342" customWidth="1"/>
    <col min="4862" max="5068" width="10.6640625" style="342"/>
    <col min="5069" max="5069" width="7.83203125" style="342" customWidth="1"/>
    <col min="5070" max="5070" width="55.5" style="342" customWidth="1"/>
    <col min="5071" max="5071" width="15.5" style="342" customWidth="1"/>
    <col min="5072" max="5072" width="17.5" style="342" customWidth="1"/>
    <col min="5073" max="5073" width="15.5" style="342" customWidth="1"/>
    <col min="5074" max="5074" width="16.83203125" style="342" customWidth="1"/>
    <col min="5075" max="5075" width="15.83203125" style="342" customWidth="1"/>
    <col min="5076" max="5076" width="14.5" style="342" customWidth="1"/>
    <col min="5077" max="5077" width="14.1640625" style="342" customWidth="1"/>
    <col min="5078" max="5078" width="13.1640625" style="342" customWidth="1"/>
    <col min="5079" max="5080" width="13.83203125" style="342" customWidth="1"/>
    <col min="5081" max="5084" width="0" style="342" hidden="1" customWidth="1"/>
    <col min="5085" max="5085" width="12.83203125" style="342" customWidth="1"/>
    <col min="5086" max="5086" width="17" style="342" customWidth="1"/>
    <col min="5087" max="5090" width="10.6640625" style="342"/>
    <col min="5091" max="5091" width="7.83203125" style="342" customWidth="1"/>
    <col min="5092" max="5092" width="51" style="342" customWidth="1"/>
    <col min="5093" max="5093" width="13.33203125" style="342" customWidth="1"/>
    <col min="5094" max="5095" width="17.5" style="342" customWidth="1"/>
    <col min="5096" max="5096" width="16.5" style="342" customWidth="1"/>
    <col min="5097" max="5098" width="17.1640625" style="342" customWidth="1"/>
    <col min="5099" max="5099" width="18.83203125" style="342" customWidth="1"/>
    <col min="5100" max="5100" width="19" style="342" customWidth="1"/>
    <col min="5101" max="5101" width="17.5" style="342" customWidth="1"/>
    <col min="5102" max="5102" width="17.33203125" style="342" customWidth="1"/>
    <col min="5103" max="5115" width="0" style="342" hidden="1" customWidth="1"/>
    <col min="5116" max="5116" width="10.6640625" style="342"/>
    <col min="5117" max="5117" width="16" style="342" customWidth="1"/>
    <col min="5118" max="5324" width="10.6640625" style="342"/>
    <col min="5325" max="5325" width="7.83203125" style="342" customWidth="1"/>
    <col min="5326" max="5326" width="55.5" style="342" customWidth="1"/>
    <col min="5327" max="5327" width="15.5" style="342" customWidth="1"/>
    <col min="5328" max="5328" width="17.5" style="342" customWidth="1"/>
    <col min="5329" max="5329" width="15.5" style="342" customWidth="1"/>
    <col min="5330" max="5330" width="16.83203125" style="342" customWidth="1"/>
    <col min="5331" max="5331" width="15.83203125" style="342" customWidth="1"/>
    <col min="5332" max="5332" width="14.5" style="342" customWidth="1"/>
    <col min="5333" max="5333" width="14.1640625" style="342" customWidth="1"/>
    <col min="5334" max="5334" width="13.1640625" style="342" customWidth="1"/>
    <col min="5335" max="5336" width="13.83203125" style="342" customWidth="1"/>
    <col min="5337" max="5340" width="0" style="342" hidden="1" customWidth="1"/>
    <col min="5341" max="5341" width="12.83203125" style="342" customWidth="1"/>
    <col min="5342" max="5342" width="17" style="342" customWidth="1"/>
    <col min="5343" max="5346" width="10.6640625" style="342"/>
    <col min="5347" max="5347" width="7.83203125" style="342" customWidth="1"/>
    <col min="5348" max="5348" width="51" style="342" customWidth="1"/>
    <col min="5349" max="5349" width="13.33203125" style="342" customWidth="1"/>
    <col min="5350" max="5351" width="17.5" style="342" customWidth="1"/>
    <col min="5352" max="5352" width="16.5" style="342" customWidth="1"/>
    <col min="5353" max="5354" width="17.1640625" style="342" customWidth="1"/>
    <col min="5355" max="5355" width="18.83203125" style="342" customWidth="1"/>
    <col min="5356" max="5356" width="19" style="342" customWidth="1"/>
    <col min="5357" max="5357" width="17.5" style="342" customWidth="1"/>
    <col min="5358" max="5358" width="17.33203125" style="342" customWidth="1"/>
    <col min="5359" max="5371" width="0" style="342" hidden="1" customWidth="1"/>
    <col min="5372" max="5372" width="10.6640625" style="342"/>
    <col min="5373" max="5373" width="16" style="342" customWidth="1"/>
    <col min="5374" max="5580" width="10.6640625" style="342"/>
    <col min="5581" max="5581" width="7.83203125" style="342" customWidth="1"/>
    <col min="5582" max="5582" width="55.5" style="342" customWidth="1"/>
    <col min="5583" max="5583" width="15.5" style="342" customWidth="1"/>
    <col min="5584" max="5584" width="17.5" style="342" customWidth="1"/>
    <col min="5585" max="5585" width="15.5" style="342" customWidth="1"/>
    <col min="5586" max="5586" width="16.83203125" style="342" customWidth="1"/>
    <col min="5587" max="5587" width="15.83203125" style="342" customWidth="1"/>
    <col min="5588" max="5588" width="14.5" style="342" customWidth="1"/>
    <col min="5589" max="5589" width="14.1640625" style="342" customWidth="1"/>
    <col min="5590" max="5590" width="13.1640625" style="342" customWidth="1"/>
    <col min="5591" max="5592" width="13.83203125" style="342" customWidth="1"/>
    <col min="5593" max="5596" width="0" style="342" hidden="1" customWidth="1"/>
    <col min="5597" max="5597" width="12.83203125" style="342" customWidth="1"/>
    <col min="5598" max="5598" width="17" style="342" customWidth="1"/>
    <col min="5599" max="5602" width="10.6640625" style="342"/>
    <col min="5603" max="5603" width="7.83203125" style="342" customWidth="1"/>
    <col min="5604" max="5604" width="51" style="342" customWidth="1"/>
    <col min="5605" max="5605" width="13.33203125" style="342" customWidth="1"/>
    <col min="5606" max="5607" width="17.5" style="342" customWidth="1"/>
    <col min="5608" max="5608" width="16.5" style="342" customWidth="1"/>
    <col min="5609" max="5610" width="17.1640625" style="342" customWidth="1"/>
    <col min="5611" max="5611" width="18.83203125" style="342" customWidth="1"/>
    <col min="5612" max="5612" width="19" style="342" customWidth="1"/>
    <col min="5613" max="5613" width="17.5" style="342" customWidth="1"/>
    <col min="5614" max="5614" width="17.33203125" style="342" customWidth="1"/>
    <col min="5615" max="5627" width="0" style="342" hidden="1" customWidth="1"/>
    <col min="5628" max="5628" width="10.6640625" style="342"/>
    <col min="5629" max="5629" width="16" style="342" customWidth="1"/>
    <col min="5630" max="5836" width="10.6640625" style="342"/>
    <col min="5837" max="5837" width="7.83203125" style="342" customWidth="1"/>
    <col min="5838" max="5838" width="55.5" style="342" customWidth="1"/>
    <col min="5839" max="5839" width="15.5" style="342" customWidth="1"/>
    <col min="5840" max="5840" width="17.5" style="342" customWidth="1"/>
    <col min="5841" max="5841" width="15.5" style="342" customWidth="1"/>
    <col min="5842" max="5842" width="16.83203125" style="342" customWidth="1"/>
    <col min="5843" max="5843" width="15.83203125" style="342" customWidth="1"/>
    <col min="5844" max="5844" width="14.5" style="342" customWidth="1"/>
    <col min="5845" max="5845" width="14.1640625" style="342" customWidth="1"/>
    <col min="5846" max="5846" width="13.1640625" style="342" customWidth="1"/>
    <col min="5847" max="5848" width="13.83203125" style="342" customWidth="1"/>
    <col min="5849" max="5852" width="0" style="342" hidden="1" customWidth="1"/>
    <col min="5853" max="5853" width="12.83203125" style="342" customWidth="1"/>
    <col min="5854" max="5854" width="17" style="342" customWidth="1"/>
    <col min="5855" max="5858" width="10.6640625" style="342"/>
    <col min="5859" max="5859" width="7.83203125" style="342" customWidth="1"/>
    <col min="5860" max="5860" width="51" style="342" customWidth="1"/>
    <col min="5861" max="5861" width="13.33203125" style="342" customWidth="1"/>
    <col min="5862" max="5863" width="17.5" style="342" customWidth="1"/>
    <col min="5864" max="5864" width="16.5" style="342" customWidth="1"/>
    <col min="5865" max="5866" width="17.1640625" style="342" customWidth="1"/>
    <col min="5867" max="5867" width="18.83203125" style="342" customWidth="1"/>
    <col min="5868" max="5868" width="19" style="342" customWidth="1"/>
    <col min="5869" max="5869" width="17.5" style="342" customWidth="1"/>
    <col min="5870" max="5870" width="17.33203125" style="342" customWidth="1"/>
    <col min="5871" max="5883" width="0" style="342" hidden="1" customWidth="1"/>
    <col min="5884" max="5884" width="10.6640625" style="342"/>
    <col min="5885" max="5885" width="16" style="342" customWidth="1"/>
    <col min="5886" max="6092" width="10.6640625" style="342"/>
    <col min="6093" max="6093" width="7.83203125" style="342" customWidth="1"/>
    <col min="6094" max="6094" width="55.5" style="342" customWidth="1"/>
    <col min="6095" max="6095" width="15.5" style="342" customWidth="1"/>
    <col min="6096" max="6096" width="17.5" style="342" customWidth="1"/>
    <col min="6097" max="6097" width="15.5" style="342" customWidth="1"/>
    <col min="6098" max="6098" width="16.83203125" style="342" customWidth="1"/>
    <col min="6099" max="6099" width="15.83203125" style="342" customWidth="1"/>
    <col min="6100" max="6100" width="14.5" style="342" customWidth="1"/>
    <col min="6101" max="6101" width="14.1640625" style="342" customWidth="1"/>
    <col min="6102" max="6102" width="13.1640625" style="342" customWidth="1"/>
    <col min="6103" max="6104" width="13.83203125" style="342" customWidth="1"/>
    <col min="6105" max="6108" width="0" style="342" hidden="1" customWidth="1"/>
    <col min="6109" max="6109" width="12.83203125" style="342" customWidth="1"/>
    <col min="6110" max="6110" width="17" style="342" customWidth="1"/>
    <col min="6111" max="6114" width="10.6640625" style="342"/>
    <col min="6115" max="6115" width="7.83203125" style="342" customWidth="1"/>
    <col min="6116" max="6116" width="51" style="342" customWidth="1"/>
    <col min="6117" max="6117" width="13.33203125" style="342" customWidth="1"/>
    <col min="6118" max="6119" width="17.5" style="342" customWidth="1"/>
    <col min="6120" max="6120" width="16.5" style="342" customWidth="1"/>
    <col min="6121" max="6122" width="17.1640625" style="342" customWidth="1"/>
    <col min="6123" max="6123" width="18.83203125" style="342" customWidth="1"/>
    <col min="6124" max="6124" width="19" style="342" customWidth="1"/>
    <col min="6125" max="6125" width="17.5" style="342" customWidth="1"/>
    <col min="6126" max="6126" width="17.33203125" style="342" customWidth="1"/>
    <col min="6127" max="6139" width="0" style="342" hidden="1" customWidth="1"/>
    <col min="6140" max="6140" width="10.6640625" style="342"/>
    <col min="6141" max="6141" width="16" style="342" customWidth="1"/>
    <col min="6142" max="6348" width="10.6640625" style="342"/>
    <col min="6349" max="6349" width="7.83203125" style="342" customWidth="1"/>
    <col min="6350" max="6350" width="55.5" style="342" customWidth="1"/>
    <col min="6351" max="6351" width="15.5" style="342" customWidth="1"/>
    <col min="6352" max="6352" width="17.5" style="342" customWidth="1"/>
    <col min="6353" max="6353" width="15.5" style="342" customWidth="1"/>
    <col min="6354" max="6354" width="16.83203125" style="342" customWidth="1"/>
    <col min="6355" max="6355" width="15.83203125" style="342" customWidth="1"/>
    <col min="6356" max="6356" width="14.5" style="342" customWidth="1"/>
    <col min="6357" max="6357" width="14.1640625" style="342" customWidth="1"/>
    <col min="6358" max="6358" width="13.1640625" style="342" customWidth="1"/>
    <col min="6359" max="6360" width="13.83203125" style="342" customWidth="1"/>
    <col min="6361" max="6364" width="0" style="342" hidden="1" customWidth="1"/>
    <col min="6365" max="6365" width="12.83203125" style="342" customWidth="1"/>
    <col min="6366" max="6366" width="17" style="342" customWidth="1"/>
    <col min="6367" max="6370" width="10.6640625" style="342"/>
    <col min="6371" max="6371" width="7.83203125" style="342" customWidth="1"/>
    <col min="6372" max="6372" width="51" style="342" customWidth="1"/>
    <col min="6373" max="6373" width="13.33203125" style="342" customWidth="1"/>
    <col min="6374" max="6375" width="17.5" style="342" customWidth="1"/>
    <col min="6376" max="6376" width="16.5" style="342" customWidth="1"/>
    <col min="6377" max="6378" width="17.1640625" style="342" customWidth="1"/>
    <col min="6379" max="6379" width="18.83203125" style="342" customWidth="1"/>
    <col min="6380" max="6380" width="19" style="342" customWidth="1"/>
    <col min="6381" max="6381" width="17.5" style="342" customWidth="1"/>
    <col min="6382" max="6382" width="17.33203125" style="342" customWidth="1"/>
    <col min="6383" max="6395" width="0" style="342" hidden="1" customWidth="1"/>
    <col min="6396" max="6396" width="10.6640625" style="342"/>
    <col min="6397" max="6397" width="16" style="342" customWidth="1"/>
    <col min="6398" max="6604" width="10.6640625" style="342"/>
    <col min="6605" max="6605" width="7.83203125" style="342" customWidth="1"/>
    <col min="6606" max="6606" width="55.5" style="342" customWidth="1"/>
    <col min="6607" max="6607" width="15.5" style="342" customWidth="1"/>
    <col min="6608" max="6608" width="17.5" style="342" customWidth="1"/>
    <col min="6609" max="6609" width="15.5" style="342" customWidth="1"/>
    <col min="6610" max="6610" width="16.83203125" style="342" customWidth="1"/>
    <col min="6611" max="6611" width="15.83203125" style="342" customWidth="1"/>
    <col min="6612" max="6612" width="14.5" style="342" customWidth="1"/>
    <col min="6613" max="6613" width="14.1640625" style="342" customWidth="1"/>
    <col min="6614" max="6614" width="13.1640625" style="342" customWidth="1"/>
    <col min="6615" max="6616" width="13.83203125" style="342" customWidth="1"/>
    <col min="6617" max="6620" width="0" style="342" hidden="1" customWidth="1"/>
    <col min="6621" max="6621" width="12.83203125" style="342" customWidth="1"/>
    <col min="6622" max="6622" width="17" style="342" customWidth="1"/>
    <col min="6623" max="6626" width="10.6640625" style="342"/>
    <col min="6627" max="6627" width="7.83203125" style="342" customWidth="1"/>
    <col min="6628" max="6628" width="51" style="342" customWidth="1"/>
    <col min="6629" max="6629" width="13.33203125" style="342" customWidth="1"/>
    <col min="6630" max="6631" width="17.5" style="342" customWidth="1"/>
    <col min="6632" max="6632" width="16.5" style="342" customWidth="1"/>
    <col min="6633" max="6634" width="17.1640625" style="342" customWidth="1"/>
    <col min="6635" max="6635" width="18.83203125" style="342" customWidth="1"/>
    <col min="6636" max="6636" width="19" style="342" customWidth="1"/>
    <col min="6637" max="6637" width="17.5" style="342" customWidth="1"/>
    <col min="6638" max="6638" width="17.33203125" style="342" customWidth="1"/>
    <col min="6639" max="6651" width="0" style="342" hidden="1" customWidth="1"/>
    <col min="6652" max="6652" width="10.6640625" style="342"/>
    <col min="6653" max="6653" width="16" style="342" customWidth="1"/>
    <col min="6654" max="6860" width="10.6640625" style="342"/>
    <col min="6861" max="6861" width="7.83203125" style="342" customWidth="1"/>
    <col min="6862" max="6862" width="55.5" style="342" customWidth="1"/>
    <col min="6863" max="6863" width="15.5" style="342" customWidth="1"/>
    <col min="6864" max="6864" width="17.5" style="342" customWidth="1"/>
    <col min="6865" max="6865" width="15.5" style="342" customWidth="1"/>
    <col min="6866" max="6866" width="16.83203125" style="342" customWidth="1"/>
    <col min="6867" max="6867" width="15.83203125" style="342" customWidth="1"/>
    <col min="6868" max="6868" width="14.5" style="342" customWidth="1"/>
    <col min="6869" max="6869" width="14.1640625" style="342" customWidth="1"/>
    <col min="6870" max="6870" width="13.1640625" style="342" customWidth="1"/>
    <col min="6871" max="6872" width="13.83203125" style="342" customWidth="1"/>
    <col min="6873" max="6876" width="0" style="342" hidden="1" customWidth="1"/>
    <col min="6877" max="6877" width="12.83203125" style="342" customWidth="1"/>
    <col min="6878" max="6878" width="17" style="342" customWidth="1"/>
    <col min="6879" max="6882" width="10.6640625" style="342"/>
    <col min="6883" max="6883" width="7.83203125" style="342" customWidth="1"/>
    <col min="6884" max="6884" width="51" style="342" customWidth="1"/>
    <col min="6885" max="6885" width="13.33203125" style="342" customWidth="1"/>
    <col min="6886" max="6887" width="17.5" style="342" customWidth="1"/>
    <col min="6888" max="6888" width="16.5" style="342" customWidth="1"/>
    <col min="6889" max="6890" width="17.1640625" style="342" customWidth="1"/>
    <col min="6891" max="6891" width="18.83203125" style="342" customWidth="1"/>
    <col min="6892" max="6892" width="19" style="342" customWidth="1"/>
    <col min="6893" max="6893" width="17.5" style="342" customWidth="1"/>
    <col min="6894" max="6894" width="17.33203125" style="342" customWidth="1"/>
    <col min="6895" max="6907" width="0" style="342" hidden="1" customWidth="1"/>
    <col min="6908" max="6908" width="10.6640625" style="342"/>
    <col min="6909" max="6909" width="16" style="342" customWidth="1"/>
    <col min="6910" max="7116" width="10.6640625" style="342"/>
    <col min="7117" max="7117" width="7.83203125" style="342" customWidth="1"/>
    <col min="7118" max="7118" width="55.5" style="342" customWidth="1"/>
    <col min="7119" max="7119" width="15.5" style="342" customWidth="1"/>
    <col min="7120" max="7120" width="17.5" style="342" customWidth="1"/>
    <col min="7121" max="7121" width="15.5" style="342" customWidth="1"/>
    <col min="7122" max="7122" width="16.83203125" style="342" customWidth="1"/>
    <col min="7123" max="7123" width="15.83203125" style="342" customWidth="1"/>
    <col min="7124" max="7124" width="14.5" style="342" customWidth="1"/>
    <col min="7125" max="7125" width="14.1640625" style="342" customWidth="1"/>
    <col min="7126" max="7126" width="13.1640625" style="342" customWidth="1"/>
    <col min="7127" max="7128" width="13.83203125" style="342" customWidth="1"/>
    <col min="7129" max="7132" width="0" style="342" hidden="1" customWidth="1"/>
    <col min="7133" max="7133" width="12.83203125" style="342" customWidth="1"/>
    <col min="7134" max="7134" width="17" style="342" customWidth="1"/>
    <col min="7135" max="7138" width="10.6640625" style="342"/>
    <col min="7139" max="7139" width="7.83203125" style="342" customWidth="1"/>
    <col min="7140" max="7140" width="51" style="342" customWidth="1"/>
    <col min="7141" max="7141" width="13.33203125" style="342" customWidth="1"/>
    <col min="7142" max="7143" width="17.5" style="342" customWidth="1"/>
    <col min="7144" max="7144" width="16.5" style="342" customWidth="1"/>
    <col min="7145" max="7146" width="17.1640625" style="342" customWidth="1"/>
    <col min="7147" max="7147" width="18.83203125" style="342" customWidth="1"/>
    <col min="7148" max="7148" width="19" style="342" customWidth="1"/>
    <col min="7149" max="7149" width="17.5" style="342" customWidth="1"/>
    <col min="7150" max="7150" width="17.33203125" style="342" customWidth="1"/>
    <col min="7151" max="7163" width="0" style="342" hidden="1" customWidth="1"/>
    <col min="7164" max="7164" width="10.6640625" style="342"/>
    <col min="7165" max="7165" width="16" style="342" customWidth="1"/>
    <col min="7166" max="7372" width="10.6640625" style="342"/>
    <col min="7373" max="7373" width="7.83203125" style="342" customWidth="1"/>
    <col min="7374" max="7374" width="55.5" style="342" customWidth="1"/>
    <col min="7375" max="7375" width="15.5" style="342" customWidth="1"/>
    <col min="7376" max="7376" width="17.5" style="342" customWidth="1"/>
    <col min="7377" max="7377" width="15.5" style="342" customWidth="1"/>
    <col min="7378" max="7378" width="16.83203125" style="342" customWidth="1"/>
    <col min="7379" max="7379" width="15.83203125" style="342" customWidth="1"/>
    <col min="7380" max="7380" width="14.5" style="342" customWidth="1"/>
    <col min="7381" max="7381" width="14.1640625" style="342" customWidth="1"/>
    <col min="7382" max="7382" width="13.1640625" style="342" customWidth="1"/>
    <col min="7383" max="7384" width="13.83203125" style="342" customWidth="1"/>
    <col min="7385" max="7388" width="0" style="342" hidden="1" customWidth="1"/>
    <col min="7389" max="7389" width="12.83203125" style="342" customWidth="1"/>
    <col min="7390" max="7390" width="17" style="342" customWidth="1"/>
    <col min="7391" max="7394" width="10.6640625" style="342"/>
    <col min="7395" max="7395" width="7.83203125" style="342" customWidth="1"/>
    <col min="7396" max="7396" width="51" style="342" customWidth="1"/>
    <col min="7397" max="7397" width="13.33203125" style="342" customWidth="1"/>
    <col min="7398" max="7399" width="17.5" style="342" customWidth="1"/>
    <col min="7400" max="7400" width="16.5" style="342" customWidth="1"/>
    <col min="7401" max="7402" width="17.1640625" style="342" customWidth="1"/>
    <col min="7403" max="7403" width="18.83203125" style="342" customWidth="1"/>
    <col min="7404" max="7404" width="19" style="342" customWidth="1"/>
    <col min="7405" max="7405" width="17.5" style="342" customWidth="1"/>
    <col min="7406" max="7406" width="17.33203125" style="342" customWidth="1"/>
    <col min="7407" max="7419" width="0" style="342" hidden="1" customWidth="1"/>
    <col min="7420" max="7420" width="10.6640625" style="342"/>
    <col min="7421" max="7421" width="16" style="342" customWidth="1"/>
    <col min="7422" max="7628" width="10.6640625" style="342"/>
    <col min="7629" max="7629" width="7.83203125" style="342" customWidth="1"/>
    <col min="7630" max="7630" width="55.5" style="342" customWidth="1"/>
    <col min="7631" max="7631" width="15.5" style="342" customWidth="1"/>
    <col min="7632" max="7632" width="17.5" style="342" customWidth="1"/>
    <col min="7633" max="7633" width="15.5" style="342" customWidth="1"/>
    <col min="7634" max="7634" width="16.83203125" style="342" customWidth="1"/>
    <col min="7635" max="7635" width="15.83203125" style="342" customWidth="1"/>
    <col min="7636" max="7636" width="14.5" style="342" customWidth="1"/>
    <col min="7637" max="7637" width="14.1640625" style="342" customWidth="1"/>
    <col min="7638" max="7638" width="13.1640625" style="342" customWidth="1"/>
    <col min="7639" max="7640" width="13.83203125" style="342" customWidth="1"/>
    <col min="7641" max="7644" width="0" style="342" hidden="1" customWidth="1"/>
    <col min="7645" max="7645" width="12.83203125" style="342" customWidth="1"/>
    <col min="7646" max="7646" width="17" style="342" customWidth="1"/>
    <col min="7647" max="7650" width="10.6640625" style="342"/>
    <col min="7651" max="7651" width="7.83203125" style="342" customWidth="1"/>
    <col min="7652" max="7652" width="51" style="342" customWidth="1"/>
    <col min="7653" max="7653" width="13.33203125" style="342" customWidth="1"/>
    <col min="7654" max="7655" width="17.5" style="342" customWidth="1"/>
    <col min="7656" max="7656" width="16.5" style="342" customWidth="1"/>
    <col min="7657" max="7658" width="17.1640625" style="342" customWidth="1"/>
    <col min="7659" max="7659" width="18.83203125" style="342" customWidth="1"/>
    <col min="7660" max="7660" width="19" style="342" customWidth="1"/>
    <col min="7661" max="7661" width="17.5" style="342" customWidth="1"/>
    <col min="7662" max="7662" width="17.33203125" style="342" customWidth="1"/>
    <col min="7663" max="7675" width="0" style="342" hidden="1" customWidth="1"/>
    <col min="7676" max="7676" width="10.6640625" style="342"/>
    <col min="7677" max="7677" width="16" style="342" customWidth="1"/>
    <col min="7678" max="7884" width="10.6640625" style="342"/>
    <col min="7885" max="7885" width="7.83203125" style="342" customWidth="1"/>
    <col min="7886" max="7886" width="55.5" style="342" customWidth="1"/>
    <col min="7887" max="7887" width="15.5" style="342" customWidth="1"/>
    <col min="7888" max="7888" width="17.5" style="342" customWidth="1"/>
    <col min="7889" max="7889" width="15.5" style="342" customWidth="1"/>
    <col min="7890" max="7890" width="16.83203125" style="342" customWidth="1"/>
    <col min="7891" max="7891" width="15.83203125" style="342" customWidth="1"/>
    <col min="7892" max="7892" width="14.5" style="342" customWidth="1"/>
    <col min="7893" max="7893" width="14.1640625" style="342" customWidth="1"/>
    <col min="7894" max="7894" width="13.1640625" style="342" customWidth="1"/>
    <col min="7895" max="7896" width="13.83203125" style="342" customWidth="1"/>
    <col min="7897" max="7900" width="0" style="342" hidden="1" customWidth="1"/>
    <col min="7901" max="7901" width="12.83203125" style="342" customWidth="1"/>
    <col min="7902" max="7902" width="17" style="342" customWidth="1"/>
    <col min="7903" max="7906" width="10.6640625" style="342"/>
    <col min="7907" max="7907" width="7.83203125" style="342" customWidth="1"/>
    <col min="7908" max="7908" width="51" style="342" customWidth="1"/>
    <col min="7909" max="7909" width="13.33203125" style="342" customWidth="1"/>
    <col min="7910" max="7911" width="17.5" style="342" customWidth="1"/>
    <col min="7912" max="7912" width="16.5" style="342" customWidth="1"/>
    <col min="7913" max="7914" width="17.1640625" style="342" customWidth="1"/>
    <col min="7915" max="7915" width="18.83203125" style="342" customWidth="1"/>
    <col min="7916" max="7916" width="19" style="342" customWidth="1"/>
    <col min="7917" max="7917" width="17.5" style="342" customWidth="1"/>
    <col min="7918" max="7918" width="17.33203125" style="342" customWidth="1"/>
    <col min="7919" max="7931" width="0" style="342" hidden="1" customWidth="1"/>
    <col min="7932" max="7932" width="10.6640625" style="342"/>
    <col min="7933" max="7933" width="16" style="342" customWidth="1"/>
    <col min="7934" max="8140" width="10.6640625" style="342"/>
    <col min="8141" max="8141" width="7.83203125" style="342" customWidth="1"/>
    <col min="8142" max="8142" width="55.5" style="342" customWidth="1"/>
    <col min="8143" max="8143" width="15.5" style="342" customWidth="1"/>
    <col min="8144" max="8144" width="17.5" style="342" customWidth="1"/>
    <col min="8145" max="8145" width="15.5" style="342" customWidth="1"/>
    <col min="8146" max="8146" width="16.83203125" style="342" customWidth="1"/>
    <col min="8147" max="8147" width="15.83203125" style="342" customWidth="1"/>
    <col min="8148" max="8148" width="14.5" style="342" customWidth="1"/>
    <col min="8149" max="8149" width="14.1640625" style="342" customWidth="1"/>
    <col min="8150" max="8150" width="13.1640625" style="342" customWidth="1"/>
    <col min="8151" max="8152" width="13.83203125" style="342" customWidth="1"/>
    <col min="8153" max="8156" width="0" style="342" hidden="1" customWidth="1"/>
    <col min="8157" max="8157" width="12.83203125" style="342" customWidth="1"/>
    <col min="8158" max="8158" width="17" style="342" customWidth="1"/>
    <col min="8159" max="8162" width="10.6640625" style="342"/>
    <col min="8163" max="8163" width="7.83203125" style="342" customWidth="1"/>
    <col min="8164" max="8164" width="51" style="342" customWidth="1"/>
    <col min="8165" max="8165" width="13.33203125" style="342" customWidth="1"/>
    <col min="8166" max="8167" width="17.5" style="342" customWidth="1"/>
    <col min="8168" max="8168" width="16.5" style="342" customWidth="1"/>
    <col min="8169" max="8170" width="17.1640625" style="342" customWidth="1"/>
    <col min="8171" max="8171" width="18.83203125" style="342" customWidth="1"/>
    <col min="8172" max="8172" width="19" style="342" customWidth="1"/>
    <col min="8173" max="8173" width="17.5" style="342" customWidth="1"/>
    <col min="8174" max="8174" width="17.33203125" style="342" customWidth="1"/>
    <col min="8175" max="8187" width="0" style="342" hidden="1" customWidth="1"/>
    <col min="8188" max="8188" width="10.6640625" style="342"/>
    <col min="8189" max="8189" width="16" style="342" customWidth="1"/>
    <col min="8190" max="8396" width="10.6640625" style="342"/>
    <col min="8397" max="8397" width="7.83203125" style="342" customWidth="1"/>
    <col min="8398" max="8398" width="55.5" style="342" customWidth="1"/>
    <col min="8399" max="8399" width="15.5" style="342" customWidth="1"/>
    <col min="8400" max="8400" width="17.5" style="342" customWidth="1"/>
    <col min="8401" max="8401" width="15.5" style="342" customWidth="1"/>
    <col min="8402" max="8402" width="16.83203125" style="342" customWidth="1"/>
    <col min="8403" max="8403" width="15.83203125" style="342" customWidth="1"/>
    <col min="8404" max="8404" width="14.5" style="342" customWidth="1"/>
    <col min="8405" max="8405" width="14.1640625" style="342" customWidth="1"/>
    <col min="8406" max="8406" width="13.1640625" style="342" customWidth="1"/>
    <col min="8407" max="8408" width="13.83203125" style="342" customWidth="1"/>
    <col min="8409" max="8412" width="0" style="342" hidden="1" customWidth="1"/>
    <col min="8413" max="8413" width="12.83203125" style="342" customWidth="1"/>
    <col min="8414" max="8414" width="17" style="342" customWidth="1"/>
    <col min="8415" max="8418" width="10.6640625" style="342"/>
    <col min="8419" max="8419" width="7.83203125" style="342" customWidth="1"/>
    <col min="8420" max="8420" width="51" style="342" customWidth="1"/>
    <col min="8421" max="8421" width="13.33203125" style="342" customWidth="1"/>
    <col min="8422" max="8423" width="17.5" style="342" customWidth="1"/>
    <col min="8424" max="8424" width="16.5" style="342" customWidth="1"/>
    <col min="8425" max="8426" width="17.1640625" style="342" customWidth="1"/>
    <col min="8427" max="8427" width="18.83203125" style="342" customWidth="1"/>
    <col min="8428" max="8428" width="19" style="342" customWidth="1"/>
    <col min="8429" max="8429" width="17.5" style="342" customWidth="1"/>
    <col min="8430" max="8430" width="17.33203125" style="342" customWidth="1"/>
    <col min="8431" max="8443" width="0" style="342" hidden="1" customWidth="1"/>
    <col min="8444" max="8444" width="10.6640625" style="342"/>
    <col min="8445" max="8445" width="16" style="342" customWidth="1"/>
    <col min="8446" max="8652" width="10.6640625" style="342"/>
    <col min="8653" max="8653" width="7.83203125" style="342" customWidth="1"/>
    <col min="8654" max="8654" width="55.5" style="342" customWidth="1"/>
    <col min="8655" max="8655" width="15.5" style="342" customWidth="1"/>
    <col min="8656" max="8656" width="17.5" style="342" customWidth="1"/>
    <col min="8657" max="8657" width="15.5" style="342" customWidth="1"/>
    <col min="8658" max="8658" width="16.83203125" style="342" customWidth="1"/>
    <col min="8659" max="8659" width="15.83203125" style="342" customWidth="1"/>
    <col min="8660" max="8660" width="14.5" style="342" customWidth="1"/>
    <col min="8661" max="8661" width="14.1640625" style="342" customWidth="1"/>
    <col min="8662" max="8662" width="13.1640625" style="342" customWidth="1"/>
    <col min="8663" max="8664" width="13.83203125" style="342" customWidth="1"/>
    <col min="8665" max="8668" width="0" style="342" hidden="1" customWidth="1"/>
    <col min="8669" max="8669" width="12.83203125" style="342" customWidth="1"/>
    <col min="8670" max="8670" width="17" style="342" customWidth="1"/>
    <col min="8671" max="8674" width="10.6640625" style="342"/>
    <col min="8675" max="8675" width="7.83203125" style="342" customWidth="1"/>
    <col min="8676" max="8676" width="51" style="342" customWidth="1"/>
    <col min="8677" max="8677" width="13.33203125" style="342" customWidth="1"/>
    <col min="8678" max="8679" width="17.5" style="342" customWidth="1"/>
    <col min="8680" max="8680" width="16.5" style="342" customWidth="1"/>
    <col min="8681" max="8682" width="17.1640625" style="342" customWidth="1"/>
    <col min="8683" max="8683" width="18.83203125" style="342" customWidth="1"/>
    <col min="8684" max="8684" width="19" style="342" customWidth="1"/>
    <col min="8685" max="8685" width="17.5" style="342" customWidth="1"/>
    <col min="8686" max="8686" width="17.33203125" style="342" customWidth="1"/>
    <col min="8687" max="8699" width="0" style="342" hidden="1" customWidth="1"/>
    <col min="8700" max="8700" width="10.6640625" style="342"/>
    <col min="8701" max="8701" width="16" style="342" customWidth="1"/>
    <col min="8702" max="8908" width="10.6640625" style="342"/>
    <col min="8909" max="8909" width="7.83203125" style="342" customWidth="1"/>
    <col min="8910" max="8910" width="55.5" style="342" customWidth="1"/>
    <col min="8911" max="8911" width="15.5" style="342" customWidth="1"/>
    <col min="8912" max="8912" width="17.5" style="342" customWidth="1"/>
    <col min="8913" max="8913" width="15.5" style="342" customWidth="1"/>
    <col min="8914" max="8914" width="16.83203125" style="342" customWidth="1"/>
    <col min="8915" max="8915" width="15.83203125" style="342" customWidth="1"/>
    <col min="8916" max="8916" width="14.5" style="342" customWidth="1"/>
    <col min="8917" max="8917" width="14.1640625" style="342" customWidth="1"/>
    <col min="8918" max="8918" width="13.1640625" style="342" customWidth="1"/>
    <col min="8919" max="8920" width="13.83203125" style="342" customWidth="1"/>
    <col min="8921" max="8924" width="0" style="342" hidden="1" customWidth="1"/>
    <col min="8925" max="8925" width="12.83203125" style="342" customWidth="1"/>
    <col min="8926" max="8926" width="17" style="342" customWidth="1"/>
    <col min="8927" max="8930" width="10.6640625" style="342"/>
    <col min="8931" max="8931" width="7.83203125" style="342" customWidth="1"/>
    <col min="8932" max="8932" width="51" style="342" customWidth="1"/>
    <col min="8933" max="8933" width="13.33203125" style="342" customWidth="1"/>
    <col min="8934" max="8935" width="17.5" style="342" customWidth="1"/>
    <col min="8936" max="8936" width="16.5" style="342" customWidth="1"/>
    <col min="8937" max="8938" width="17.1640625" style="342" customWidth="1"/>
    <col min="8939" max="8939" width="18.83203125" style="342" customWidth="1"/>
    <col min="8940" max="8940" width="19" style="342" customWidth="1"/>
    <col min="8941" max="8941" width="17.5" style="342" customWidth="1"/>
    <col min="8942" max="8942" width="17.33203125" style="342" customWidth="1"/>
    <col min="8943" max="8955" width="0" style="342" hidden="1" customWidth="1"/>
    <col min="8956" max="8956" width="10.6640625" style="342"/>
    <col min="8957" max="8957" width="16" style="342" customWidth="1"/>
    <col min="8958" max="9164" width="10.6640625" style="342"/>
    <col min="9165" max="9165" width="7.83203125" style="342" customWidth="1"/>
    <col min="9166" max="9166" width="55.5" style="342" customWidth="1"/>
    <col min="9167" max="9167" width="15.5" style="342" customWidth="1"/>
    <col min="9168" max="9168" width="17.5" style="342" customWidth="1"/>
    <col min="9169" max="9169" width="15.5" style="342" customWidth="1"/>
    <col min="9170" max="9170" width="16.83203125" style="342" customWidth="1"/>
    <col min="9171" max="9171" width="15.83203125" style="342" customWidth="1"/>
    <col min="9172" max="9172" width="14.5" style="342" customWidth="1"/>
    <col min="9173" max="9173" width="14.1640625" style="342" customWidth="1"/>
    <col min="9174" max="9174" width="13.1640625" style="342" customWidth="1"/>
    <col min="9175" max="9176" width="13.83203125" style="342" customWidth="1"/>
    <col min="9177" max="9180" width="0" style="342" hidden="1" customWidth="1"/>
    <col min="9181" max="9181" width="12.83203125" style="342" customWidth="1"/>
    <col min="9182" max="9182" width="17" style="342" customWidth="1"/>
    <col min="9183" max="9186" width="10.6640625" style="342"/>
    <col min="9187" max="9187" width="7.83203125" style="342" customWidth="1"/>
    <col min="9188" max="9188" width="51" style="342" customWidth="1"/>
    <col min="9189" max="9189" width="13.33203125" style="342" customWidth="1"/>
    <col min="9190" max="9191" width="17.5" style="342" customWidth="1"/>
    <col min="9192" max="9192" width="16.5" style="342" customWidth="1"/>
    <col min="9193" max="9194" width="17.1640625" style="342" customWidth="1"/>
    <col min="9195" max="9195" width="18.83203125" style="342" customWidth="1"/>
    <col min="9196" max="9196" width="19" style="342" customWidth="1"/>
    <col min="9197" max="9197" width="17.5" style="342" customWidth="1"/>
    <col min="9198" max="9198" width="17.33203125" style="342" customWidth="1"/>
    <col min="9199" max="9211" width="0" style="342" hidden="1" customWidth="1"/>
    <col min="9212" max="9212" width="10.6640625" style="342"/>
    <col min="9213" max="9213" width="16" style="342" customWidth="1"/>
    <col min="9214" max="9420" width="10.6640625" style="342"/>
    <col min="9421" max="9421" width="7.83203125" style="342" customWidth="1"/>
    <col min="9422" max="9422" width="55.5" style="342" customWidth="1"/>
    <col min="9423" max="9423" width="15.5" style="342" customWidth="1"/>
    <col min="9424" max="9424" width="17.5" style="342" customWidth="1"/>
    <col min="9425" max="9425" width="15.5" style="342" customWidth="1"/>
    <col min="9426" max="9426" width="16.83203125" style="342" customWidth="1"/>
    <col min="9427" max="9427" width="15.83203125" style="342" customWidth="1"/>
    <col min="9428" max="9428" width="14.5" style="342" customWidth="1"/>
    <col min="9429" max="9429" width="14.1640625" style="342" customWidth="1"/>
    <col min="9430" max="9430" width="13.1640625" style="342" customWidth="1"/>
    <col min="9431" max="9432" width="13.83203125" style="342" customWidth="1"/>
    <col min="9433" max="9436" width="0" style="342" hidden="1" customWidth="1"/>
    <col min="9437" max="9437" width="12.83203125" style="342" customWidth="1"/>
    <col min="9438" max="9438" width="17" style="342" customWidth="1"/>
    <col min="9439" max="9442" width="10.6640625" style="342"/>
    <col min="9443" max="9443" width="7.83203125" style="342" customWidth="1"/>
    <col min="9444" max="9444" width="51" style="342" customWidth="1"/>
    <col min="9445" max="9445" width="13.33203125" style="342" customWidth="1"/>
    <col min="9446" max="9447" width="17.5" style="342" customWidth="1"/>
    <col min="9448" max="9448" width="16.5" style="342" customWidth="1"/>
    <col min="9449" max="9450" width="17.1640625" style="342" customWidth="1"/>
    <col min="9451" max="9451" width="18.83203125" style="342" customWidth="1"/>
    <col min="9452" max="9452" width="19" style="342" customWidth="1"/>
    <col min="9453" max="9453" width="17.5" style="342" customWidth="1"/>
    <col min="9454" max="9454" width="17.33203125" style="342" customWidth="1"/>
    <col min="9455" max="9467" width="0" style="342" hidden="1" customWidth="1"/>
    <col min="9468" max="9468" width="10.6640625" style="342"/>
    <col min="9469" max="9469" width="16" style="342" customWidth="1"/>
    <col min="9470" max="9676" width="10.6640625" style="342"/>
    <col min="9677" max="9677" width="7.83203125" style="342" customWidth="1"/>
    <col min="9678" max="9678" width="55.5" style="342" customWidth="1"/>
    <col min="9679" max="9679" width="15.5" style="342" customWidth="1"/>
    <col min="9680" max="9680" width="17.5" style="342" customWidth="1"/>
    <col min="9681" max="9681" width="15.5" style="342" customWidth="1"/>
    <col min="9682" max="9682" width="16.83203125" style="342" customWidth="1"/>
    <col min="9683" max="9683" width="15.83203125" style="342" customWidth="1"/>
    <col min="9684" max="9684" width="14.5" style="342" customWidth="1"/>
    <col min="9685" max="9685" width="14.1640625" style="342" customWidth="1"/>
    <col min="9686" max="9686" width="13.1640625" style="342" customWidth="1"/>
    <col min="9687" max="9688" width="13.83203125" style="342" customWidth="1"/>
    <col min="9689" max="9692" width="0" style="342" hidden="1" customWidth="1"/>
    <col min="9693" max="9693" width="12.83203125" style="342" customWidth="1"/>
    <col min="9694" max="9694" width="17" style="342" customWidth="1"/>
    <col min="9695" max="9698" width="10.6640625" style="342"/>
    <col min="9699" max="9699" width="7.83203125" style="342" customWidth="1"/>
    <col min="9700" max="9700" width="51" style="342" customWidth="1"/>
    <col min="9701" max="9701" width="13.33203125" style="342" customWidth="1"/>
    <col min="9702" max="9703" width="17.5" style="342" customWidth="1"/>
    <col min="9704" max="9704" width="16.5" style="342" customWidth="1"/>
    <col min="9705" max="9706" width="17.1640625" style="342" customWidth="1"/>
    <col min="9707" max="9707" width="18.83203125" style="342" customWidth="1"/>
    <col min="9708" max="9708" width="19" style="342" customWidth="1"/>
    <col min="9709" max="9709" width="17.5" style="342" customWidth="1"/>
    <col min="9710" max="9710" width="17.33203125" style="342" customWidth="1"/>
    <col min="9711" max="9723" width="0" style="342" hidden="1" customWidth="1"/>
    <col min="9724" max="9724" width="10.6640625" style="342"/>
    <col min="9725" max="9725" width="16" style="342" customWidth="1"/>
    <col min="9726" max="9932" width="10.6640625" style="342"/>
    <col min="9933" max="9933" width="7.83203125" style="342" customWidth="1"/>
    <col min="9934" max="9934" width="55.5" style="342" customWidth="1"/>
    <col min="9935" max="9935" width="15.5" style="342" customWidth="1"/>
    <col min="9936" max="9936" width="17.5" style="342" customWidth="1"/>
    <col min="9937" max="9937" width="15.5" style="342" customWidth="1"/>
    <col min="9938" max="9938" width="16.83203125" style="342" customWidth="1"/>
    <col min="9939" max="9939" width="15.83203125" style="342" customWidth="1"/>
    <col min="9940" max="9940" width="14.5" style="342" customWidth="1"/>
    <col min="9941" max="9941" width="14.1640625" style="342" customWidth="1"/>
    <col min="9942" max="9942" width="13.1640625" style="342" customWidth="1"/>
    <col min="9943" max="9944" width="13.83203125" style="342" customWidth="1"/>
    <col min="9945" max="9948" width="0" style="342" hidden="1" customWidth="1"/>
    <col min="9949" max="9949" width="12.83203125" style="342" customWidth="1"/>
    <col min="9950" max="9950" width="17" style="342" customWidth="1"/>
    <col min="9951" max="9954" width="10.6640625" style="342"/>
    <col min="9955" max="9955" width="7.83203125" style="342" customWidth="1"/>
    <col min="9956" max="9956" width="51" style="342" customWidth="1"/>
    <col min="9957" max="9957" width="13.33203125" style="342" customWidth="1"/>
    <col min="9958" max="9959" width="17.5" style="342" customWidth="1"/>
    <col min="9960" max="9960" width="16.5" style="342" customWidth="1"/>
    <col min="9961" max="9962" width="17.1640625" style="342" customWidth="1"/>
    <col min="9963" max="9963" width="18.83203125" style="342" customWidth="1"/>
    <col min="9964" max="9964" width="19" style="342" customWidth="1"/>
    <col min="9965" max="9965" width="17.5" style="342" customWidth="1"/>
    <col min="9966" max="9966" width="17.33203125" style="342" customWidth="1"/>
    <col min="9967" max="9979" width="0" style="342" hidden="1" customWidth="1"/>
    <col min="9980" max="9980" width="10.6640625" style="342"/>
    <col min="9981" max="9981" width="16" style="342" customWidth="1"/>
    <col min="9982" max="10188" width="10.6640625" style="342"/>
    <col min="10189" max="10189" width="7.83203125" style="342" customWidth="1"/>
    <col min="10190" max="10190" width="55.5" style="342" customWidth="1"/>
    <col min="10191" max="10191" width="15.5" style="342" customWidth="1"/>
    <col min="10192" max="10192" width="17.5" style="342" customWidth="1"/>
    <col min="10193" max="10193" width="15.5" style="342" customWidth="1"/>
    <col min="10194" max="10194" width="16.83203125" style="342" customWidth="1"/>
    <col min="10195" max="10195" width="15.83203125" style="342" customWidth="1"/>
    <col min="10196" max="10196" width="14.5" style="342" customWidth="1"/>
    <col min="10197" max="10197" width="14.1640625" style="342" customWidth="1"/>
    <col min="10198" max="10198" width="13.1640625" style="342" customWidth="1"/>
    <col min="10199" max="10200" width="13.83203125" style="342" customWidth="1"/>
    <col min="10201" max="10204" width="0" style="342" hidden="1" customWidth="1"/>
    <col min="10205" max="10205" width="12.83203125" style="342" customWidth="1"/>
    <col min="10206" max="10206" width="17" style="342" customWidth="1"/>
    <col min="10207" max="10210" width="10.6640625" style="342"/>
    <col min="10211" max="10211" width="7.83203125" style="342" customWidth="1"/>
    <col min="10212" max="10212" width="51" style="342" customWidth="1"/>
    <col min="10213" max="10213" width="13.33203125" style="342" customWidth="1"/>
    <col min="10214" max="10215" width="17.5" style="342" customWidth="1"/>
    <col min="10216" max="10216" width="16.5" style="342" customWidth="1"/>
    <col min="10217" max="10218" width="17.1640625" style="342" customWidth="1"/>
    <col min="10219" max="10219" width="18.83203125" style="342" customWidth="1"/>
    <col min="10220" max="10220" width="19" style="342" customWidth="1"/>
    <col min="10221" max="10221" width="17.5" style="342" customWidth="1"/>
    <col min="10222" max="10222" width="17.33203125" style="342" customWidth="1"/>
    <col min="10223" max="10235" width="0" style="342" hidden="1" customWidth="1"/>
    <col min="10236" max="10236" width="10.6640625" style="342"/>
    <col min="10237" max="10237" width="16" style="342" customWidth="1"/>
    <col min="10238" max="10444" width="10.6640625" style="342"/>
    <col min="10445" max="10445" width="7.83203125" style="342" customWidth="1"/>
    <col min="10446" max="10446" width="55.5" style="342" customWidth="1"/>
    <col min="10447" max="10447" width="15.5" style="342" customWidth="1"/>
    <col min="10448" max="10448" width="17.5" style="342" customWidth="1"/>
    <col min="10449" max="10449" width="15.5" style="342" customWidth="1"/>
    <col min="10450" max="10450" width="16.83203125" style="342" customWidth="1"/>
    <col min="10451" max="10451" width="15.83203125" style="342" customWidth="1"/>
    <col min="10452" max="10452" width="14.5" style="342" customWidth="1"/>
    <col min="10453" max="10453" width="14.1640625" style="342" customWidth="1"/>
    <col min="10454" max="10454" width="13.1640625" style="342" customWidth="1"/>
    <col min="10455" max="10456" width="13.83203125" style="342" customWidth="1"/>
    <col min="10457" max="10460" width="0" style="342" hidden="1" customWidth="1"/>
    <col min="10461" max="10461" width="12.83203125" style="342" customWidth="1"/>
    <col min="10462" max="10462" width="17" style="342" customWidth="1"/>
    <col min="10463" max="10466" width="10.6640625" style="342"/>
    <col min="10467" max="10467" width="7.83203125" style="342" customWidth="1"/>
    <col min="10468" max="10468" width="51" style="342" customWidth="1"/>
    <col min="10469" max="10469" width="13.33203125" style="342" customWidth="1"/>
    <col min="10470" max="10471" width="17.5" style="342" customWidth="1"/>
    <col min="10472" max="10472" width="16.5" style="342" customWidth="1"/>
    <col min="10473" max="10474" width="17.1640625" style="342" customWidth="1"/>
    <col min="10475" max="10475" width="18.83203125" style="342" customWidth="1"/>
    <col min="10476" max="10476" width="19" style="342" customWidth="1"/>
    <col min="10477" max="10477" width="17.5" style="342" customWidth="1"/>
    <col min="10478" max="10478" width="17.33203125" style="342" customWidth="1"/>
    <col min="10479" max="10491" width="0" style="342" hidden="1" customWidth="1"/>
    <col min="10492" max="10492" width="10.6640625" style="342"/>
    <col min="10493" max="10493" width="16" style="342" customWidth="1"/>
    <col min="10494" max="10700" width="10.6640625" style="342"/>
    <col min="10701" max="10701" width="7.83203125" style="342" customWidth="1"/>
    <col min="10702" max="10702" width="55.5" style="342" customWidth="1"/>
    <col min="10703" max="10703" width="15.5" style="342" customWidth="1"/>
    <col min="10704" max="10704" width="17.5" style="342" customWidth="1"/>
    <col min="10705" max="10705" width="15.5" style="342" customWidth="1"/>
    <col min="10706" max="10706" width="16.83203125" style="342" customWidth="1"/>
    <col min="10707" max="10707" width="15.83203125" style="342" customWidth="1"/>
    <col min="10708" max="10708" width="14.5" style="342" customWidth="1"/>
    <col min="10709" max="10709" width="14.1640625" style="342" customWidth="1"/>
    <col min="10710" max="10710" width="13.1640625" style="342" customWidth="1"/>
    <col min="10711" max="10712" width="13.83203125" style="342" customWidth="1"/>
    <col min="10713" max="10716" width="0" style="342" hidden="1" customWidth="1"/>
    <col min="10717" max="10717" width="12.83203125" style="342" customWidth="1"/>
    <col min="10718" max="10718" width="17" style="342" customWidth="1"/>
    <col min="10719" max="10722" width="10.6640625" style="342"/>
    <col min="10723" max="10723" width="7.83203125" style="342" customWidth="1"/>
    <col min="10724" max="10724" width="51" style="342" customWidth="1"/>
    <col min="10725" max="10725" width="13.33203125" style="342" customWidth="1"/>
    <col min="10726" max="10727" width="17.5" style="342" customWidth="1"/>
    <col min="10728" max="10728" width="16.5" style="342" customWidth="1"/>
    <col min="10729" max="10730" width="17.1640625" style="342" customWidth="1"/>
    <col min="10731" max="10731" width="18.83203125" style="342" customWidth="1"/>
    <col min="10732" max="10732" width="19" style="342" customWidth="1"/>
    <col min="10733" max="10733" width="17.5" style="342" customWidth="1"/>
    <col min="10734" max="10734" width="17.33203125" style="342" customWidth="1"/>
    <col min="10735" max="10747" width="0" style="342" hidden="1" customWidth="1"/>
    <col min="10748" max="10748" width="10.6640625" style="342"/>
    <col min="10749" max="10749" width="16" style="342" customWidth="1"/>
    <col min="10750" max="10956" width="10.6640625" style="342"/>
    <col min="10957" max="10957" width="7.83203125" style="342" customWidth="1"/>
    <col min="10958" max="10958" width="55.5" style="342" customWidth="1"/>
    <col min="10959" max="10959" width="15.5" style="342" customWidth="1"/>
    <col min="10960" max="10960" width="17.5" style="342" customWidth="1"/>
    <col min="10961" max="10961" width="15.5" style="342" customWidth="1"/>
    <col min="10962" max="10962" width="16.83203125" style="342" customWidth="1"/>
    <col min="10963" max="10963" width="15.83203125" style="342" customWidth="1"/>
    <col min="10964" max="10964" width="14.5" style="342" customWidth="1"/>
    <col min="10965" max="10965" width="14.1640625" style="342" customWidth="1"/>
    <col min="10966" max="10966" width="13.1640625" style="342" customWidth="1"/>
    <col min="10967" max="10968" width="13.83203125" style="342" customWidth="1"/>
    <col min="10969" max="10972" width="0" style="342" hidden="1" customWidth="1"/>
    <col min="10973" max="10973" width="12.83203125" style="342" customWidth="1"/>
    <col min="10974" max="10974" width="17" style="342" customWidth="1"/>
    <col min="10975" max="10978" width="10.6640625" style="342"/>
    <col min="10979" max="10979" width="7.83203125" style="342" customWidth="1"/>
    <col min="10980" max="10980" width="51" style="342" customWidth="1"/>
    <col min="10981" max="10981" width="13.33203125" style="342" customWidth="1"/>
    <col min="10982" max="10983" width="17.5" style="342" customWidth="1"/>
    <col min="10984" max="10984" width="16.5" style="342" customWidth="1"/>
    <col min="10985" max="10986" width="17.1640625" style="342" customWidth="1"/>
    <col min="10987" max="10987" width="18.83203125" style="342" customWidth="1"/>
    <col min="10988" max="10988" width="19" style="342" customWidth="1"/>
    <col min="10989" max="10989" width="17.5" style="342" customWidth="1"/>
    <col min="10990" max="10990" width="17.33203125" style="342" customWidth="1"/>
    <col min="10991" max="11003" width="0" style="342" hidden="1" customWidth="1"/>
    <col min="11004" max="11004" width="10.6640625" style="342"/>
    <col min="11005" max="11005" width="16" style="342" customWidth="1"/>
    <col min="11006" max="11212" width="10.6640625" style="342"/>
    <col min="11213" max="11213" width="7.83203125" style="342" customWidth="1"/>
    <col min="11214" max="11214" width="55.5" style="342" customWidth="1"/>
    <col min="11215" max="11215" width="15.5" style="342" customWidth="1"/>
    <col min="11216" max="11216" width="17.5" style="342" customWidth="1"/>
    <col min="11217" max="11217" width="15.5" style="342" customWidth="1"/>
    <col min="11218" max="11218" width="16.83203125" style="342" customWidth="1"/>
    <col min="11219" max="11219" width="15.83203125" style="342" customWidth="1"/>
    <col min="11220" max="11220" width="14.5" style="342" customWidth="1"/>
    <col min="11221" max="11221" width="14.1640625" style="342" customWidth="1"/>
    <col min="11222" max="11222" width="13.1640625" style="342" customWidth="1"/>
    <col min="11223" max="11224" width="13.83203125" style="342" customWidth="1"/>
    <col min="11225" max="11228" width="0" style="342" hidden="1" customWidth="1"/>
    <col min="11229" max="11229" width="12.83203125" style="342" customWidth="1"/>
    <col min="11230" max="11230" width="17" style="342" customWidth="1"/>
    <col min="11231" max="11234" width="10.6640625" style="342"/>
    <col min="11235" max="11235" width="7.83203125" style="342" customWidth="1"/>
    <col min="11236" max="11236" width="51" style="342" customWidth="1"/>
    <col min="11237" max="11237" width="13.33203125" style="342" customWidth="1"/>
    <col min="11238" max="11239" width="17.5" style="342" customWidth="1"/>
    <col min="11240" max="11240" width="16.5" style="342" customWidth="1"/>
    <col min="11241" max="11242" width="17.1640625" style="342" customWidth="1"/>
    <col min="11243" max="11243" width="18.83203125" style="342" customWidth="1"/>
    <col min="11244" max="11244" width="19" style="342" customWidth="1"/>
    <col min="11245" max="11245" width="17.5" style="342" customWidth="1"/>
    <col min="11246" max="11246" width="17.33203125" style="342" customWidth="1"/>
    <col min="11247" max="11259" width="0" style="342" hidden="1" customWidth="1"/>
    <col min="11260" max="11260" width="10.6640625" style="342"/>
    <col min="11261" max="11261" width="16" style="342" customWidth="1"/>
    <col min="11262" max="11468" width="10.6640625" style="342"/>
    <col min="11469" max="11469" width="7.83203125" style="342" customWidth="1"/>
    <col min="11470" max="11470" width="55.5" style="342" customWidth="1"/>
    <col min="11471" max="11471" width="15.5" style="342" customWidth="1"/>
    <col min="11472" max="11472" width="17.5" style="342" customWidth="1"/>
    <col min="11473" max="11473" width="15.5" style="342" customWidth="1"/>
    <col min="11474" max="11474" width="16.83203125" style="342" customWidth="1"/>
    <col min="11475" max="11475" width="15.83203125" style="342" customWidth="1"/>
    <col min="11476" max="11476" width="14.5" style="342" customWidth="1"/>
    <col min="11477" max="11477" width="14.1640625" style="342" customWidth="1"/>
    <col min="11478" max="11478" width="13.1640625" style="342" customWidth="1"/>
    <col min="11479" max="11480" width="13.83203125" style="342" customWidth="1"/>
    <col min="11481" max="11484" width="0" style="342" hidden="1" customWidth="1"/>
    <col min="11485" max="11485" width="12.83203125" style="342" customWidth="1"/>
    <col min="11486" max="11486" width="17" style="342" customWidth="1"/>
    <col min="11487" max="11490" width="10.6640625" style="342"/>
    <col min="11491" max="11491" width="7.83203125" style="342" customWidth="1"/>
    <col min="11492" max="11492" width="51" style="342" customWidth="1"/>
    <col min="11493" max="11493" width="13.33203125" style="342" customWidth="1"/>
    <col min="11494" max="11495" width="17.5" style="342" customWidth="1"/>
    <col min="11496" max="11496" width="16.5" style="342" customWidth="1"/>
    <col min="11497" max="11498" width="17.1640625" style="342" customWidth="1"/>
    <col min="11499" max="11499" width="18.83203125" style="342" customWidth="1"/>
    <col min="11500" max="11500" width="19" style="342" customWidth="1"/>
    <col min="11501" max="11501" width="17.5" style="342" customWidth="1"/>
    <col min="11502" max="11502" width="17.33203125" style="342" customWidth="1"/>
    <col min="11503" max="11515" width="0" style="342" hidden="1" customWidth="1"/>
    <col min="11516" max="11516" width="10.6640625" style="342"/>
    <col min="11517" max="11517" width="16" style="342" customWidth="1"/>
    <col min="11518" max="11724" width="10.6640625" style="342"/>
    <col min="11725" max="11725" width="7.83203125" style="342" customWidth="1"/>
    <col min="11726" max="11726" width="55.5" style="342" customWidth="1"/>
    <col min="11727" max="11727" width="15.5" style="342" customWidth="1"/>
    <col min="11728" max="11728" width="17.5" style="342" customWidth="1"/>
    <col min="11729" max="11729" width="15.5" style="342" customWidth="1"/>
    <col min="11730" max="11730" width="16.83203125" style="342" customWidth="1"/>
    <col min="11731" max="11731" width="15.83203125" style="342" customWidth="1"/>
    <col min="11732" max="11732" width="14.5" style="342" customWidth="1"/>
    <col min="11733" max="11733" width="14.1640625" style="342" customWidth="1"/>
    <col min="11734" max="11734" width="13.1640625" style="342" customWidth="1"/>
    <col min="11735" max="11736" width="13.83203125" style="342" customWidth="1"/>
    <col min="11737" max="11740" width="0" style="342" hidden="1" customWidth="1"/>
    <col min="11741" max="11741" width="12.83203125" style="342" customWidth="1"/>
    <col min="11742" max="11742" width="17" style="342" customWidth="1"/>
    <col min="11743" max="11746" width="10.6640625" style="342"/>
    <col min="11747" max="11747" width="7.83203125" style="342" customWidth="1"/>
    <col min="11748" max="11748" width="51" style="342" customWidth="1"/>
    <col min="11749" max="11749" width="13.33203125" style="342" customWidth="1"/>
    <col min="11750" max="11751" width="17.5" style="342" customWidth="1"/>
    <col min="11752" max="11752" width="16.5" style="342" customWidth="1"/>
    <col min="11753" max="11754" width="17.1640625" style="342" customWidth="1"/>
    <col min="11755" max="11755" width="18.83203125" style="342" customWidth="1"/>
    <col min="11756" max="11756" width="19" style="342" customWidth="1"/>
    <col min="11757" max="11757" width="17.5" style="342" customWidth="1"/>
    <col min="11758" max="11758" width="17.33203125" style="342" customWidth="1"/>
    <col min="11759" max="11771" width="0" style="342" hidden="1" customWidth="1"/>
    <col min="11772" max="11772" width="10.6640625" style="342"/>
    <col min="11773" max="11773" width="16" style="342" customWidth="1"/>
    <col min="11774" max="11980" width="10.6640625" style="342"/>
    <col min="11981" max="11981" width="7.83203125" style="342" customWidth="1"/>
    <col min="11982" max="11982" width="55.5" style="342" customWidth="1"/>
    <col min="11983" max="11983" width="15.5" style="342" customWidth="1"/>
    <col min="11984" max="11984" width="17.5" style="342" customWidth="1"/>
    <col min="11985" max="11985" width="15.5" style="342" customWidth="1"/>
    <col min="11986" max="11986" width="16.83203125" style="342" customWidth="1"/>
    <col min="11987" max="11987" width="15.83203125" style="342" customWidth="1"/>
    <col min="11988" max="11988" width="14.5" style="342" customWidth="1"/>
    <col min="11989" max="11989" width="14.1640625" style="342" customWidth="1"/>
    <col min="11990" max="11990" width="13.1640625" style="342" customWidth="1"/>
    <col min="11991" max="11992" width="13.83203125" style="342" customWidth="1"/>
    <col min="11993" max="11996" width="0" style="342" hidden="1" customWidth="1"/>
    <col min="11997" max="11997" width="12.83203125" style="342" customWidth="1"/>
    <col min="11998" max="11998" width="17" style="342" customWidth="1"/>
    <col min="11999" max="12002" width="10.6640625" style="342"/>
    <col min="12003" max="12003" width="7.83203125" style="342" customWidth="1"/>
    <col min="12004" max="12004" width="51" style="342" customWidth="1"/>
    <col min="12005" max="12005" width="13.33203125" style="342" customWidth="1"/>
    <col min="12006" max="12007" width="17.5" style="342" customWidth="1"/>
    <col min="12008" max="12008" width="16.5" style="342" customWidth="1"/>
    <col min="12009" max="12010" width="17.1640625" style="342" customWidth="1"/>
    <col min="12011" max="12011" width="18.83203125" style="342" customWidth="1"/>
    <col min="12012" max="12012" width="19" style="342" customWidth="1"/>
    <col min="12013" max="12013" width="17.5" style="342" customWidth="1"/>
    <col min="12014" max="12014" width="17.33203125" style="342" customWidth="1"/>
    <col min="12015" max="12027" width="0" style="342" hidden="1" customWidth="1"/>
    <col min="12028" max="12028" width="10.6640625" style="342"/>
    <col min="12029" max="12029" width="16" style="342" customWidth="1"/>
    <col min="12030" max="12236" width="10.6640625" style="342"/>
    <col min="12237" max="12237" width="7.83203125" style="342" customWidth="1"/>
    <col min="12238" max="12238" width="55.5" style="342" customWidth="1"/>
    <col min="12239" max="12239" width="15.5" style="342" customWidth="1"/>
    <col min="12240" max="12240" width="17.5" style="342" customWidth="1"/>
    <col min="12241" max="12241" width="15.5" style="342" customWidth="1"/>
    <col min="12242" max="12242" width="16.83203125" style="342" customWidth="1"/>
    <col min="12243" max="12243" width="15.83203125" style="342" customWidth="1"/>
    <col min="12244" max="12244" width="14.5" style="342" customWidth="1"/>
    <col min="12245" max="12245" width="14.1640625" style="342" customWidth="1"/>
    <col min="12246" max="12246" width="13.1640625" style="342" customWidth="1"/>
    <col min="12247" max="12248" width="13.83203125" style="342" customWidth="1"/>
    <col min="12249" max="12252" width="0" style="342" hidden="1" customWidth="1"/>
    <col min="12253" max="12253" width="12.83203125" style="342" customWidth="1"/>
    <col min="12254" max="12254" width="17" style="342" customWidth="1"/>
    <col min="12255" max="12258" width="10.6640625" style="342"/>
    <col min="12259" max="12259" width="7.83203125" style="342" customWidth="1"/>
    <col min="12260" max="12260" width="51" style="342" customWidth="1"/>
    <col min="12261" max="12261" width="13.33203125" style="342" customWidth="1"/>
    <col min="12262" max="12263" width="17.5" style="342" customWidth="1"/>
    <col min="12264" max="12264" width="16.5" style="342" customWidth="1"/>
    <col min="12265" max="12266" width="17.1640625" style="342" customWidth="1"/>
    <col min="12267" max="12267" width="18.83203125" style="342" customWidth="1"/>
    <col min="12268" max="12268" width="19" style="342" customWidth="1"/>
    <col min="12269" max="12269" width="17.5" style="342" customWidth="1"/>
    <col min="12270" max="12270" width="17.33203125" style="342" customWidth="1"/>
    <col min="12271" max="12283" width="0" style="342" hidden="1" customWidth="1"/>
    <col min="12284" max="12284" width="10.6640625" style="342"/>
    <col min="12285" max="12285" width="16" style="342" customWidth="1"/>
    <col min="12286" max="12492" width="10.6640625" style="342"/>
    <col min="12493" max="12493" width="7.83203125" style="342" customWidth="1"/>
    <col min="12494" max="12494" width="55.5" style="342" customWidth="1"/>
    <col min="12495" max="12495" width="15.5" style="342" customWidth="1"/>
    <col min="12496" max="12496" width="17.5" style="342" customWidth="1"/>
    <col min="12497" max="12497" width="15.5" style="342" customWidth="1"/>
    <col min="12498" max="12498" width="16.83203125" style="342" customWidth="1"/>
    <col min="12499" max="12499" width="15.83203125" style="342" customWidth="1"/>
    <col min="12500" max="12500" width="14.5" style="342" customWidth="1"/>
    <col min="12501" max="12501" width="14.1640625" style="342" customWidth="1"/>
    <col min="12502" max="12502" width="13.1640625" style="342" customWidth="1"/>
    <col min="12503" max="12504" width="13.83203125" style="342" customWidth="1"/>
    <col min="12505" max="12508" width="0" style="342" hidden="1" customWidth="1"/>
    <col min="12509" max="12509" width="12.83203125" style="342" customWidth="1"/>
    <col min="12510" max="12510" width="17" style="342" customWidth="1"/>
    <col min="12511" max="12514" width="10.6640625" style="342"/>
    <col min="12515" max="12515" width="7.83203125" style="342" customWidth="1"/>
    <col min="12516" max="12516" width="51" style="342" customWidth="1"/>
    <col min="12517" max="12517" width="13.33203125" style="342" customWidth="1"/>
    <col min="12518" max="12519" width="17.5" style="342" customWidth="1"/>
    <col min="12520" max="12520" width="16.5" style="342" customWidth="1"/>
    <col min="12521" max="12522" width="17.1640625" style="342" customWidth="1"/>
    <col min="12523" max="12523" width="18.83203125" style="342" customWidth="1"/>
    <col min="12524" max="12524" width="19" style="342" customWidth="1"/>
    <col min="12525" max="12525" width="17.5" style="342" customWidth="1"/>
    <col min="12526" max="12526" width="17.33203125" style="342" customWidth="1"/>
    <col min="12527" max="12539" width="0" style="342" hidden="1" customWidth="1"/>
    <col min="12540" max="12540" width="10.6640625" style="342"/>
    <col min="12541" max="12541" width="16" style="342" customWidth="1"/>
    <col min="12542" max="12748" width="10.6640625" style="342"/>
    <col min="12749" max="12749" width="7.83203125" style="342" customWidth="1"/>
    <col min="12750" max="12750" width="55.5" style="342" customWidth="1"/>
    <col min="12751" max="12751" width="15.5" style="342" customWidth="1"/>
    <col min="12752" max="12752" width="17.5" style="342" customWidth="1"/>
    <col min="12753" max="12753" width="15.5" style="342" customWidth="1"/>
    <col min="12754" max="12754" width="16.83203125" style="342" customWidth="1"/>
    <col min="12755" max="12755" width="15.83203125" style="342" customWidth="1"/>
    <col min="12756" max="12756" width="14.5" style="342" customWidth="1"/>
    <col min="12757" max="12757" width="14.1640625" style="342" customWidth="1"/>
    <col min="12758" max="12758" width="13.1640625" style="342" customWidth="1"/>
    <col min="12759" max="12760" width="13.83203125" style="342" customWidth="1"/>
    <col min="12761" max="12764" width="0" style="342" hidden="1" customWidth="1"/>
    <col min="12765" max="12765" width="12.83203125" style="342" customWidth="1"/>
    <col min="12766" max="12766" width="17" style="342" customWidth="1"/>
    <col min="12767" max="12770" width="10.6640625" style="342"/>
    <col min="12771" max="12771" width="7.83203125" style="342" customWidth="1"/>
    <col min="12772" max="12772" width="51" style="342" customWidth="1"/>
    <col min="12773" max="12773" width="13.33203125" style="342" customWidth="1"/>
    <col min="12774" max="12775" width="17.5" style="342" customWidth="1"/>
    <col min="12776" max="12776" width="16.5" style="342" customWidth="1"/>
    <col min="12777" max="12778" width="17.1640625" style="342" customWidth="1"/>
    <col min="12779" max="12779" width="18.83203125" style="342" customWidth="1"/>
    <col min="12780" max="12780" width="19" style="342" customWidth="1"/>
    <col min="12781" max="12781" width="17.5" style="342" customWidth="1"/>
    <col min="12782" max="12782" width="17.33203125" style="342" customWidth="1"/>
    <col min="12783" max="12795" width="0" style="342" hidden="1" customWidth="1"/>
    <col min="12796" max="12796" width="10.6640625" style="342"/>
    <col min="12797" max="12797" width="16" style="342" customWidth="1"/>
    <col min="12798" max="13004" width="10.6640625" style="342"/>
    <col min="13005" max="13005" width="7.83203125" style="342" customWidth="1"/>
    <col min="13006" max="13006" width="55.5" style="342" customWidth="1"/>
    <col min="13007" max="13007" width="15.5" style="342" customWidth="1"/>
    <col min="13008" max="13008" width="17.5" style="342" customWidth="1"/>
    <col min="13009" max="13009" width="15.5" style="342" customWidth="1"/>
    <col min="13010" max="13010" width="16.83203125" style="342" customWidth="1"/>
    <col min="13011" max="13011" width="15.83203125" style="342" customWidth="1"/>
    <col min="13012" max="13012" width="14.5" style="342" customWidth="1"/>
    <col min="13013" max="13013" width="14.1640625" style="342" customWidth="1"/>
    <col min="13014" max="13014" width="13.1640625" style="342" customWidth="1"/>
    <col min="13015" max="13016" width="13.83203125" style="342" customWidth="1"/>
    <col min="13017" max="13020" width="0" style="342" hidden="1" customWidth="1"/>
    <col min="13021" max="13021" width="12.83203125" style="342" customWidth="1"/>
    <col min="13022" max="13022" width="17" style="342" customWidth="1"/>
    <col min="13023" max="13026" width="10.6640625" style="342"/>
    <col min="13027" max="13027" width="7.83203125" style="342" customWidth="1"/>
    <col min="13028" max="13028" width="51" style="342" customWidth="1"/>
    <col min="13029" max="13029" width="13.33203125" style="342" customWidth="1"/>
    <col min="13030" max="13031" width="17.5" style="342" customWidth="1"/>
    <col min="13032" max="13032" width="16.5" style="342" customWidth="1"/>
    <col min="13033" max="13034" width="17.1640625" style="342" customWidth="1"/>
    <col min="13035" max="13035" width="18.83203125" style="342" customWidth="1"/>
    <col min="13036" max="13036" width="19" style="342" customWidth="1"/>
    <col min="13037" max="13037" width="17.5" style="342" customWidth="1"/>
    <col min="13038" max="13038" width="17.33203125" style="342" customWidth="1"/>
    <col min="13039" max="13051" width="0" style="342" hidden="1" customWidth="1"/>
    <col min="13052" max="13052" width="10.6640625" style="342"/>
    <col min="13053" max="13053" width="16" style="342" customWidth="1"/>
    <col min="13054" max="13260" width="10.6640625" style="342"/>
    <col min="13261" max="13261" width="7.83203125" style="342" customWidth="1"/>
    <col min="13262" max="13262" width="55.5" style="342" customWidth="1"/>
    <col min="13263" max="13263" width="15.5" style="342" customWidth="1"/>
    <col min="13264" max="13264" width="17.5" style="342" customWidth="1"/>
    <col min="13265" max="13265" width="15.5" style="342" customWidth="1"/>
    <col min="13266" max="13266" width="16.83203125" style="342" customWidth="1"/>
    <col min="13267" max="13267" width="15.83203125" style="342" customWidth="1"/>
    <col min="13268" max="13268" width="14.5" style="342" customWidth="1"/>
    <col min="13269" max="13269" width="14.1640625" style="342" customWidth="1"/>
    <col min="13270" max="13270" width="13.1640625" style="342" customWidth="1"/>
    <col min="13271" max="13272" width="13.83203125" style="342" customWidth="1"/>
    <col min="13273" max="13276" width="0" style="342" hidden="1" customWidth="1"/>
    <col min="13277" max="13277" width="12.83203125" style="342" customWidth="1"/>
    <col min="13278" max="13278" width="17" style="342" customWidth="1"/>
    <col min="13279" max="13282" width="10.6640625" style="342"/>
    <col min="13283" max="13283" width="7.83203125" style="342" customWidth="1"/>
    <col min="13284" max="13284" width="51" style="342" customWidth="1"/>
    <col min="13285" max="13285" width="13.33203125" style="342" customWidth="1"/>
    <col min="13286" max="13287" width="17.5" style="342" customWidth="1"/>
    <col min="13288" max="13288" width="16.5" style="342" customWidth="1"/>
    <col min="13289" max="13290" width="17.1640625" style="342" customWidth="1"/>
    <col min="13291" max="13291" width="18.83203125" style="342" customWidth="1"/>
    <col min="13292" max="13292" width="19" style="342" customWidth="1"/>
    <col min="13293" max="13293" width="17.5" style="342" customWidth="1"/>
    <col min="13294" max="13294" width="17.33203125" style="342" customWidth="1"/>
    <col min="13295" max="13307" width="0" style="342" hidden="1" customWidth="1"/>
    <col min="13308" max="13308" width="10.6640625" style="342"/>
    <col min="13309" max="13309" width="16" style="342" customWidth="1"/>
    <col min="13310" max="13516" width="10.6640625" style="342"/>
    <col min="13517" max="13517" width="7.83203125" style="342" customWidth="1"/>
    <col min="13518" max="13518" width="55.5" style="342" customWidth="1"/>
    <col min="13519" max="13519" width="15.5" style="342" customWidth="1"/>
    <col min="13520" max="13520" width="17.5" style="342" customWidth="1"/>
    <col min="13521" max="13521" width="15.5" style="342" customWidth="1"/>
    <col min="13522" max="13522" width="16.83203125" style="342" customWidth="1"/>
    <col min="13523" max="13523" width="15.83203125" style="342" customWidth="1"/>
    <col min="13524" max="13524" width="14.5" style="342" customWidth="1"/>
    <col min="13525" max="13525" width="14.1640625" style="342" customWidth="1"/>
    <col min="13526" max="13526" width="13.1640625" style="342" customWidth="1"/>
    <col min="13527" max="13528" width="13.83203125" style="342" customWidth="1"/>
    <col min="13529" max="13532" width="0" style="342" hidden="1" customWidth="1"/>
    <col min="13533" max="13533" width="12.83203125" style="342" customWidth="1"/>
    <col min="13534" max="13534" width="17" style="342" customWidth="1"/>
    <col min="13535" max="13538" width="10.6640625" style="342"/>
    <col min="13539" max="13539" width="7.83203125" style="342" customWidth="1"/>
    <col min="13540" max="13540" width="51" style="342" customWidth="1"/>
    <col min="13541" max="13541" width="13.33203125" style="342" customWidth="1"/>
    <col min="13542" max="13543" width="17.5" style="342" customWidth="1"/>
    <col min="13544" max="13544" width="16.5" style="342" customWidth="1"/>
    <col min="13545" max="13546" width="17.1640625" style="342" customWidth="1"/>
    <col min="13547" max="13547" width="18.83203125" style="342" customWidth="1"/>
    <col min="13548" max="13548" width="19" style="342" customWidth="1"/>
    <col min="13549" max="13549" width="17.5" style="342" customWidth="1"/>
    <col min="13550" max="13550" width="17.33203125" style="342" customWidth="1"/>
    <col min="13551" max="13563" width="0" style="342" hidden="1" customWidth="1"/>
    <col min="13564" max="13564" width="10.6640625" style="342"/>
    <col min="13565" max="13565" width="16" style="342" customWidth="1"/>
    <col min="13566" max="13772" width="10.6640625" style="342"/>
    <col min="13773" max="13773" width="7.83203125" style="342" customWidth="1"/>
    <col min="13774" max="13774" width="55.5" style="342" customWidth="1"/>
    <col min="13775" max="13775" width="15.5" style="342" customWidth="1"/>
    <col min="13776" max="13776" width="17.5" style="342" customWidth="1"/>
    <col min="13777" max="13777" width="15.5" style="342" customWidth="1"/>
    <col min="13778" max="13778" width="16.83203125" style="342" customWidth="1"/>
    <col min="13779" max="13779" width="15.83203125" style="342" customWidth="1"/>
    <col min="13780" max="13780" width="14.5" style="342" customWidth="1"/>
    <col min="13781" max="13781" width="14.1640625" style="342" customWidth="1"/>
    <col min="13782" max="13782" width="13.1640625" style="342" customWidth="1"/>
    <col min="13783" max="13784" width="13.83203125" style="342" customWidth="1"/>
    <col min="13785" max="13788" width="0" style="342" hidden="1" customWidth="1"/>
    <col min="13789" max="13789" width="12.83203125" style="342" customWidth="1"/>
    <col min="13790" max="13790" width="17" style="342" customWidth="1"/>
    <col min="13791" max="13794" width="10.6640625" style="342"/>
    <col min="13795" max="13795" width="7.83203125" style="342" customWidth="1"/>
    <col min="13796" max="13796" width="51" style="342" customWidth="1"/>
    <col min="13797" max="13797" width="13.33203125" style="342" customWidth="1"/>
    <col min="13798" max="13799" width="17.5" style="342" customWidth="1"/>
    <col min="13800" max="13800" width="16.5" style="342" customWidth="1"/>
    <col min="13801" max="13802" width="17.1640625" style="342" customWidth="1"/>
    <col min="13803" max="13803" width="18.83203125" style="342" customWidth="1"/>
    <col min="13804" max="13804" width="19" style="342" customWidth="1"/>
    <col min="13805" max="13805" width="17.5" style="342" customWidth="1"/>
    <col min="13806" max="13806" width="17.33203125" style="342" customWidth="1"/>
    <col min="13807" max="13819" width="0" style="342" hidden="1" customWidth="1"/>
    <col min="13820" max="13820" width="10.6640625" style="342"/>
    <col min="13821" max="13821" width="16" style="342" customWidth="1"/>
    <col min="13822" max="14028" width="10.6640625" style="342"/>
    <col min="14029" max="14029" width="7.83203125" style="342" customWidth="1"/>
    <col min="14030" max="14030" width="55.5" style="342" customWidth="1"/>
    <col min="14031" max="14031" width="15.5" style="342" customWidth="1"/>
    <col min="14032" max="14032" width="17.5" style="342" customWidth="1"/>
    <col min="14033" max="14033" width="15.5" style="342" customWidth="1"/>
    <col min="14034" max="14034" width="16.83203125" style="342" customWidth="1"/>
    <col min="14035" max="14035" width="15.83203125" style="342" customWidth="1"/>
    <col min="14036" max="14036" width="14.5" style="342" customWidth="1"/>
    <col min="14037" max="14037" width="14.1640625" style="342" customWidth="1"/>
    <col min="14038" max="14038" width="13.1640625" style="342" customWidth="1"/>
    <col min="14039" max="14040" width="13.83203125" style="342" customWidth="1"/>
    <col min="14041" max="14044" width="0" style="342" hidden="1" customWidth="1"/>
    <col min="14045" max="14045" width="12.83203125" style="342" customWidth="1"/>
    <col min="14046" max="14046" width="17" style="342" customWidth="1"/>
    <col min="14047" max="14050" width="10.6640625" style="342"/>
    <col min="14051" max="14051" width="7.83203125" style="342" customWidth="1"/>
    <col min="14052" max="14052" width="51" style="342" customWidth="1"/>
    <col min="14053" max="14053" width="13.33203125" style="342" customWidth="1"/>
    <col min="14054" max="14055" width="17.5" style="342" customWidth="1"/>
    <col min="14056" max="14056" width="16.5" style="342" customWidth="1"/>
    <col min="14057" max="14058" width="17.1640625" style="342" customWidth="1"/>
    <col min="14059" max="14059" width="18.83203125" style="342" customWidth="1"/>
    <col min="14060" max="14060" width="19" style="342" customWidth="1"/>
    <col min="14061" max="14061" width="17.5" style="342" customWidth="1"/>
    <col min="14062" max="14062" width="17.33203125" style="342" customWidth="1"/>
    <col min="14063" max="14075" width="0" style="342" hidden="1" customWidth="1"/>
    <col min="14076" max="14076" width="10.6640625" style="342"/>
    <col min="14077" max="14077" width="16" style="342" customWidth="1"/>
    <col min="14078" max="14284" width="10.6640625" style="342"/>
    <col min="14285" max="14285" width="7.83203125" style="342" customWidth="1"/>
    <col min="14286" max="14286" width="55.5" style="342" customWidth="1"/>
    <col min="14287" max="14287" width="15.5" style="342" customWidth="1"/>
    <col min="14288" max="14288" width="17.5" style="342" customWidth="1"/>
    <col min="14289" max="14289" width="15.5" style="342" customWidth="1"/>
    <col min="14290" max="14290" width="16.83203125" style="342" customWidth="1"/>
    <col min="14291" max="14291" width="15.83203125" style="342" customWidth="1"/>
    <col min="14292" max="14292" width="14.5" style="342" customWidth="1"/>
    <col min="14293" max="14293" width="14.1640625" style="342" customWidth="1"/>
    <col min="14294" max="14294" width="13.1640625" style="342" customWidth="1"/>
    <col min="14295" max="14296" width="13.83203125" style="342" customWidth="1"/>
    <col min="14297" max="14300" width="0" style="342" hidden="1" customWidth="1"/>
    <col min="14301" max="14301" width="12.83203125" style="342" customWidth="1"/>
    <col min="14302" max="14302" width="17" style="342" customWidth="1"/>
    <col min="14303" max="14306" width="10.6640625" style="342"/>
    <col min="14307" max="14307" width="7.83203125" style="342" customWidth="1"/>
    <col min="14308" max="14308" width="51" style="342" customWidth="1"/>
    <col min="14309" max="14309" width="13.33203125" style="342" customWidth="1"/>
    <col min="14310" max="14311" width="17.5" style="342" customWidth="1"/>
    <col min="14312" max="14312" width="16.5" style="342" customWidth="1"/>
    <col min="14313" max="14314" width="17.1640625" style="342" customWidth="1"/>
    <col min="14315" max="14315" width="18.83203125" style="342" customWidth="1"/>
    <col min="14316" max="14316" width="19" style="342" customWidth="1"/>
    <col min="14317" max="14317" width="17.5" style="342" customWidth="1"/>
    <col min="14318" max="14318" width="17.33203125" style="342" customWidth="1"/>
    <col min="14319" max="14331" width="0" style="342" hidden="1" customWidth="1"/>
    <col min="14332" max="14332" width="10.6640625" style="342"/>
    <col min="14333" max="14333" width="16" style="342" customWidth="1"/>
    <col min="14334" max="14540" width="10.6640625" style="342"/>
    <col min="14541" max="14541" width="7.83203125" style="342" customWidth="1"/>
    <col min="14542" max="14542" width="55.5" style="342" customWidth="1"/>
    <col min="14543" max="14543" width="15.5" style="342" customWidth="1"/>
    <col min="14544" max="14544" width="17.5" style="342" customWidth="1"/>
    <col min="14545" max="14545" width="15.5" style="342" customWidth="1"/>
    <col min="14546" max="14546" width="16.83203125" style="342" customWidth="1"/>
    <col min="14547" max="14547" width="15.83203125" style="342" customWidth="1"/>
    <col min="14548" max="14548" width="14.5" style="342" customWidth="1"/>
    <col min="14549" max="14549" width="14.1640625" style="342" customWidth="1"/>
    <col min="14550" max="14550" width="13.1640625" style="342" customWidth="1"/>
    <col min="14551" max="14552" width="13.83203125" style="342" customWidth="1"/>
    <col min="14553" max="14556" width="0" style="342" hidden="1" customWidth="1"/>
    <col min="14557" max="14557" width="12.83203125" style="342" customWidth="1"/>
    <col min="14558" max="14558" width="17" style="342" customWidth="1"/>
    <col min="14559" max="14562" width="10.6640625" style="342"/>
    <col min="14563" max="14563" width="7.83203125" style="342" customWidth="1"/>
    <col min="14564" max="14564" width="51" style="342" customWidth="1"/>
    <col min="14565" max="14565" width="13.33203125" style="342" customWidth="1"/>
    <col min="14566" max="14567" width="17.5" style="342" customWidth="1"/>
    <col min="14568" max="14568" width="16.5" style="342" customWidth="1"/>
    <col min="14569" max="14570" width="17.1640625" style="342" customWidth="1"/>
    <col min="14571" max="14571" width="18.83203125" style="342" customWidth="1"/>
    <col min="14572" max="14572" width="19" style="342" customWidth="1"/>
    <col min="14573" max="14573" width="17.5" style="342" customWidth="1"/>
    <col min="14574" max="14574" width="17.33203125" style="342" customWidth="1"/>
    <col min="14575" max="14587" width="0" style="342" hidden="1" customWidth="1"/>
    <col min="14588" max="14588" width="10.6640625" style="342"/>
    <col min="14589" max="14589" width="16" style="342" customWidth="1"/>
    <col min="14590" max="14796" width="10.6640625" style="342"/>
    <col min="14797" max="14797" width="7.83203125" style="342" customWidth="1"/>
    <col min="14798" max="14798" width="55.5" style="342" customWidth="1"/>
    <col min="14799" max="14799" width="15.5" style="342" customWidth="1"/>
    <col min="14800" max="14800" width="17.5" style="342" customWidth="1"/>
    <col min="14801" max="14801" width="15.5" style="342" customWidth="1"/>
    <col min="14802" max="14802" width="16.83203125" style="342" customWidth="1"/>
    <col min="14803" max="14803" width="15.83203125" style="342" customWidth="1"/>
    <col min="14804" max="14804" width="14.5" style="342" customWidth="1"/>
    <col min="14805" max="14805" width="14.1640625" style="342" customWidth="1"/>
    <col min="14806" max="14806" width="13.1640625" style="342" customWidth="1"/>
    <col min="14807" max="14808" width="13.83203125" style="342" customWidth="1"/>
    <col min="14809" max="14812" width="0" style="342" hidden="1" customWidth="1"/>
    <col min="14813" max="14813" width="12.83203125" style="342" customWidth="1"/>
    <col min="14814" max="14814" width="17" style="342" customWidth="1"/>
    <col min="14815" max="14818" width="10.6640625" style="342"/>
    <col min="14819" max="14819" width="7.83203125" style="342" customWidth="1"/>
    <col min="14820" max="14820" width="51" style="342" customWidth="1"/>
    <col min="14821" max="14821" width="13.33203125" style="342" customWidth="1"/>
    <col min="14822" max="14823" width="17.5" style="342" customWidth="1"/>
    <col min="14824" max="14824" width="16.5" style="342" customWidth="1"/>
    <col min="14825" max="14826" width="17.1640625" style="342" customWidth="1"/>
    <col min="14827" max="14827" width="18.83203125" style="342" customWidth="1"/>
    <col min="14828" max="14828" width="19" style="342" customWidth="1"/>
    <col min="14829" max="14829" width="17.5" style="342" customWidth="1"/>
    <col min="14830" max="14830" width="17.33203125" style="342" customWidth="1"/>
    <col min="14831" max="14843" width="0" style="342" hidden="1" customWidth="1"/>
    <col min="14844" max="14844" width="10.6640625" style="342"/>
    <col min="14845" max="14845" width="16" style="342" customWidth="1"/>
    <col min="14846" max="15052" width="10.6640625" style="342"/>
    <col min="15053" max="15053" width="7.83203125" style="342" customWidth="1"/>
    <col min="15054" max="15054" width="55.5" style="342" customWidth="1"/>
    <col min="15055" max="15055" width="15.5" style="342" customWidth="1"/>
    <col min="15056" max="15056" width="17.5" style="342" customWidth="1"/>
    <col min="15057" max="15057" width="15.5" style="342" customWidth="1"/>
    <col min="15058" max="15058" width="16.83203125" style="342" customWidth="1"/>
    <col min="15059" max="15059" width="15.83203125" style="342" customWidth="1"/>
    <col min="15060" max="15060" width="14.5" style="342" customWidth="1"/>
    <col min="15061" max="15061" width="14.1640625" style="342" customWidth="1"/>
    <col min="15062" max="15062" width="13.1640625" style="342" customWidth="1"/>
    <col min="15063" max="15064" width="13.83203125" style="342" customWidth="1"/>
    <col min="15065" max="15068" width="0" style="342" hidden="1" customWidth="1"/>
    <col min="15069" max="15069" width="12.83203125" style="342" customWidth="1"/>
    <col min="15070" max="15070" width="17" style="342" customWidth="1"/>
    <col min="15071" max="15074" width="10.6640625" style="342"/>
    <col min="15075" max="15075" width="7.83203125" style="342" customWidth="1"/>
    <col min="15076" max="15076" width="51" style="342" customWidth="1"/>
    <col min="15077" max="15077" width="13.33203125" style="342" customWidth="1"/>
    <col min="15078" max="15079" width="17.5" style="342" customWidth="1"/>
    <col min="15080" max="15080" width="16.5" style="342" customWidth="1"/>
    <col min="15081" max="15082" width="17.1640625" style="342" customWidth="1"/>
    <col min="15083" max="15083" width="18.83203125" style="342" customWidth="1"/>
    <col min="15084" max="15084" width="19" style="342" customWidth="1"/>
    <col min="15085" max="15085" width="17.5" style="342" customWidth="1"/>
    <col min="15086" max="15086" width="17.33203125" style="342" customWidth="1"/>
    <col min="15087" max="15099" width="0" style="342" hidden="1" customWidth="1"/>
    <col min="15100" max="15100" width="10.6640625" style="342"/>
    <col min="15101" max="15101" width="16" style="342" customWidth="1"/>
    <col min="15102" max="15308" width="10.6640625" style="342"/>
    <col min="15309" max="15309" width="7.83203125" style="342" customWidth="1"/>
    <col min="15310" max="15310" width="55.5" style="342" customWidth="1"/>
    <col min="15311" max="15311" width="15.5" style="342" customWidth="1"/>
    <col min="15312" max="15312" width="17.5" style="342" customWidth="1"/>
    <col min="15313" max="15313" width="15.5" style="342" customWidth="1"/>
    <col min="15314" max="15314" width="16.83203125" style="342" customWidth="1"/>
    <col min="15315" max="15315" width="15.83203125" style="342" customWidth="1"/>
    <col min="15316" max="15316" width="14.5" style="342" customWidth="1"/>
    <col min="15317" max="15317" width="14.1640625" style="342" customWidth="1"/>
    <col min="15318" max="15318" width="13.1640625" style="342" customWidth="1"/>
    <col min="15319" max="15320" width="13.83203125" style="342" customWidth="1"/>
    <col min="15321" max="15324" width="0" style="342" hidden="1" customWidth="1"/>
    <col min="15325" max="15325" width="12.83203125" style="342" customWidth="1"/>
    <col min="15326" max="15326" width="17" style="342" customWidth="1"/>
    <col min="15327" max="15330" width="10.6640625" style="342"/>
    <col min="15331" max="15331" width="7.83203125" style="342" customWidth="1"/>
    <col min="15332" max="15332" width="51" style="342" customWidth="1"/>
    <col min="15333" max="15333" width="13.33203125" style="342" customWidth="1"/>
    <col min="15334" max="15335" width="17.5" style="342" customWidth="1"/>
    <col min="15336" max="15336" width="16.5" style="342" customWidth="1"/>
    <col min="15337" max="15338" width="17.1640625" style="342" customWidth="1"/>
    <col min="15339" max="15339" width="18.83203125" style="342" customWidth="1"/>
    <col min="15340" max="15340" width="19" style="342" customWidth="1"/>
    <col min="15341" max="15341" width="17.5" style="342" customWidth="1"/>
    <col min="15342" max="15342" width="17.33203125" style="342" customWidth="1"/>
    <col min="15343" max="15355" width="0" style="342" hidden="1" customWidth="1"/>
    <col min="15356" max="15356" width="10.6640625" style="342"/>
    <col min="15357" max="15357" width="16" style="342" customWidth="1"/>
    <col min="15358" max="15564" width="10.6640625" style="342"/>
    <col min="15565" max="15565" width="7.83203125" style="342" customWidth="1"/>
    <col min="15566" max="15566" width="55.5" style="342" customWidth="1"/>
    <col min="15567" max="15567" width="15.5" style="342" customWidth="1"/>
    <col min="15568" max="15568" width="17.5" style="342" customWidth="1"/>
    <col min="15569" max="15569" width="15.5" style="342" customWidth="1"/>
    <col min="15570" max="15570" width="16.83203125" style="342" customWidth="1"/>
    <col min="15571" max="15571" width="15.83203125" style="342" customWidth="1"/>
    <col min="15572" max="15572" width="14.5" style="342" customWidth="1"/>
    <col min="15573" max="15573" width="14.1640625" style="342" customWidth="1"/>
    <col min="15574" max="15574" width="13.1640625" style="342" customWidth="1"/>
    <col min="15575" max="15576" width="13.83203125" style="342" customWidth="1"/>
    <col min="15577" max="15580" width="0" style="342" hidden="1" customWidth="1"/>
    <col min="15581" max="15581" width="12.83203125" style="342" customWidth="1"/>
    <col min="15582" max="15582" width="17" style="342" customWidth="1"/>
    <col min="15583" max="15586" width="10.6640625" style="342"/>
    <col min="15587" max="15587" width="7.83203125" style="342" customWidth="1"/>
    <col min="15588" max="15588" width="51" style="342" customWidth="1"/>
    <col min="15589" max="15589" width="13.33203125" style="342" customWidth="1"/>
    <col min="15590" max="15591" width="17.5" style="342" customWidth="1"/>
    <col min="15592" max="15592" width="16.5" style="342" customWidth="1"/>
    <col min="15593" max="15594" width="17.1640625" style="342" customWidth="1"/>
    <col min="15595" max="15595" width="18.83203125" style="342" customWidth="1"/>
    <col min="15596" max="15596" width="19" style="342" customWidth="1"/>
    <col min="15597" max="15597" width="17.5" style="342" customWidth="1"/>
    <col min="15598" max="15598" width="17.33203125" style="342" customWidth="1"/>
    <col min="15599" max="15611" width="0" style="342" hidden="1" customWidth="1"/>
    <col min="15612" max="15612" width="10.6640625" style="342"/>
    <col min="15613" max="15613" width="16" style="342" customWidth="1"/>
    <col min="15614" max="15820" width="10.6640625" style="342"/>
    <col min="15821" max="15821" width="7.83203125" style="342" customWidth="1"/>
    <col min="15822" max="15822" width="55.5" style="342" customWidth="1"/>
    <col min="15823" max="15823" width="15.5" style="342" customWidth="1"/>
    <col min="15824" max="15824" width="17.5" style="342" customWidth="1"/>
    <col min="15825" max="15825" width="15.5" style="342" customWidth="1"/>
    <col min="15826" max="15826" width="16.83203125" style="342" customWidth="1"/>
    <col min="15827" max="15827" width="15.83203125" style="342" customWidth="1"/>
    <col min="15828" max="15828" width="14.5" style="342" customWidth="1"/>
    <col min="15829" max="15829" width="14.1640625" style="342" customWidth="1"/>
    <col min="15830" max="15830" width="13.1640625" style="342" customWidth="1"/>
    <col min="15831" max="15832" width="13.83203125" style="342" customWidth="1"/>
    <col min="15833" max="15836" width="0" style="342" hidden="1" customWidth="1"/>
    <col min="15837" max="15837" width="12.83203125" style="342" customWidth="1"/>
    <col min="15838" max="15838" width="17" style="342" customWidth="1"/>
    <col min="15839" max="15842" width="10.6640625" style="342"/>
    <col min="15843" max="15843" width="7.83203125" style="342" customWidth="1"/>
    <col min="15844" max="15844" width="51" style="342" customWidth="1"/>
    <col min="15845" max="15845" width="13.33203125" style="342" customWidth="1"/>
    <col min="15846" max="15847" width="17.5" style="342" customWidth="1"/>
    <col min="15848" max="15848" width="16.5" style="342" customWidth="1"/>
    <col min="15849" max="15850" width="17.1640625" style="342" customWidth="1"/>
    <col min="15851" max="15851" width="18.83203125" style="342" customWidth="1"/>
    <col min="15852" max="15852" width="19" style="342" customWidth="1"/>
    <col min="15853" max="15853" width="17.5" style="342" customWidth="1"/>
    <col min="15854" max="15854" width="17.33203125" style="342" customWidth="1"/>
    <col min="15855" max="15867" width="0" style="342" hidden="1" customWidth="1"/>
    <col min="15868" max="15868" width="10.6640625" style="342"/>
    <col min="15869" max="15869" width="16" style="342" customWidth="1"/>
    <col min="15870" max="16076" width="10.6640625" style="342"/>
    <col min="16077" max="16077" width="7.83203125" style="342" customWidth="1"/>
    <col min="16078" max="16078" width="55.5" style="342" customWidth="1"/>
    <col min="16079" max="16079" width="15.5" style="342" customWidth="1"/>
    <col min="16080" max="16080" width="17.5" style="342" customWidth="1"/>
    <col min="16081" max="16081" width="15.5" style="342" customWidth="1"/>
    <col min="16082" max="16082" width="16.83203125" style="342" customWidth="1"/>
    <col min="16083" max="16083" width="15.83203125" style="342" customWidth="1"/>
    <col min="16084" max="16084" width="14.5" style="342" customWidth="1"/>
    <col min="16085" max="16085" width="14.1640625" style="342" customWidth="1"/>
    <col min="16086" max="16086" width="13.1640625" style="342" customWidth="1"/>
    <col min="16087" max="16088" width="13.83203125" style="342" customWidth="1"/>
    <col min="16089" max="16092" width="0" style="342" hidden="1" customWidth="1"/>
    <col min="16093" max="16093" width="12.83203125" style="342" customWidth="1"/>
    <col min="16094" max="16094" width="17" style="342" customWidth="1"/>
    <col min="16095" max="16098" width="10.6640625" style="342"/>
    <col min="16099" max="16099" width="7.83203125" style="342" customWidth="1"/>
    <col min="16100" max="16100" width="51" style="342" customWidth="1"/>
    <col min="16101" max="16101" width="13.33203125" style="342" customWidth="1"/>
    <col min="16102" max="16103" width="17.5" style="342" customWidth="1"/>
    <col min="16104" max="16104" width="16.5" style="342" customWidth="1"/>
    <col min="16105" max="16106" width="17.1640625" style="342" customWidth="1"/>
    <col min="16107" max="16107" width="18.83203125" style="342" customWidth="1"/>
    <col min="16108" max="16108" width="19" style="342" customWidth="1"/>
    <col min="16109" max="16109" width="17.5" style="342" customWidth="1"/>
    <col min="16110" max="16110" width="17.33203125" style="342" customWidth="1"/>
    <col min="16111" max="16123" width="0" style="342" hidden="1" customWidth="1"/>
    <col min="16124" max="16124" width="10.6640625" style="342"/>
    <col min="16125" max="16125" width="16" style="342" customWidth="1"/>
    <col min="16126" max="16332" width="10.6640625" style="342"/>
    <col min="16333" max="16333" width="7.83203125" style="342" customWidth="1"/>
    <col min="16334" max="16334" width="55.5" style="342" customWidth="1"/>
    <col min="16335" max="16335" width="15.5" style="342" customWidth="1"/>
    <col min="16336" max="16336" width="17.5" style="342" customWidth="1"/>
    <col min="16337" max="16337" width="15.5" style="342" customWidth="1"/>
    <col min="16338" max="16338" width="16.83203125" style="342" customWidth="1"/>
    <col min="16339" max="16339" width="15.83203125" style="342" customWidth="1"/>
    <col min="16340" max="16340" width="14.5" style="342" customWidth="1"/>
    <col min="16341" max="16341" width="14.1640625" style="342" customWidth="1"/>
    <col min="16342" max="16342" width="13.1640625" style="342" customWidth="1"/>
    <col min="16343" max="16344" width="13.83203125" style="342" customWidth="1"/>
    <col min="16345" max="16348" width="0" style="342" hidden="1" customWidth="1"/>
    <col min="16349" max="16349" width="12.83203125" style="342" customWidth="1"/>
    <col min="16350" max="16350" width="17" style="342" customWidth="1"/>
    <col min="16351" max="16384" width="10.6640625" style="342"/>
  </cols>
  <sheetData>
    <row r="2" spans="1:6" ht="15" customHeight="1">
      <c r="A2" s="400" t="s">
        <v>880</v>
      </c>
      <c r="B2" s="400"/>
      <c r="C2" s="400"/>
      <c r="D2" s="400"/>
      <c r="E2" s="400"/>
      <c r="F2" s="400"/>
    </row>
    <row r="3" spans="1:6" ht="15.75" customHeight="1">
      <c r="A3" s="400"/>
      <c r="B3" s="400"/>
      <c r="C3" s="400"/>
      <c r="D3" s="400"/>
      <c r="E3" s="400"/>
      <c r="F3" s="400"/>
    </row>
    <row r="4" spans="1:6" ht="15" customHeight="1">
      <c r="A4" s="400"/>
      <c r="B4" s="400"/>
      <c r="C4" s="400"/>
      <c r="D4" s="400"/>
      <c r="E4" s="400"/>
      <c r="F4" s="400"/>
    </row>
    <row r="5" spans="1:6" s="346" customFormat="1" ht="20.25" customHeight="1">
      <c r="A5" s="343"/>
      <c r="B5" s="344"/>
      <c r="C5" s="345"/>
      <c r="D5" s="345"/>
    </row>
    <row r="6" spans="1:6" ht="78.75" customHeight="1">
      <c r="A6" s="38" t="s">
        <v>2</v>
      </c>
      <c r="B6" s="280" t="s">
        <v>734</v>
      </c>
      <c r="C6" s="280" t="s">
        <v>735</v>
      </c>
      <c r="D6" s="255" t="s">
        <v>881</v>
      </c>
      <c r="E6" s="280" t="s">
        <v>882</v>
      </c>
      <c r="F6" s="280" t="s">
        <v>603</v>
      </c>
    </row>
    <row r="7" spans="1:6" ht="42.75">
      <c r="A7" s="347" t="s">
        <v>14</v>
      </c>
      <c r="B7" s="348" t="s">
        <v>883</v>
      </c>
      <c r="C7" s="349" t="s">
        <v>606</v>
      </c>
      <c r="D7" s="350">
        <v>4141640</v>
      </c>
      <c r="E7" s="350">
        <v>3590019.335</v>
      </c>
      <c r="F7" s="351">
        <v>0.86681105431664751</v>
      </c>
    </row>
    <row r="8" spans="1:6" ht="30" customHeight="1">
      <c r="A8" s="347" t="s">
        <v>17</v>
      </c>
      <c r="B8" s="348" t="s">
        <v>884</v>
      </c>
      <c r="C8" s="349" t="s">
        <v>606</v>
      </c>
      <c r="D8" s="350">
        <v>3642394</v>
      </c>
      <c r="E8" s="350">
        <v>3029841.5529999998</v>
      </c>
      <c r="F8" s="351">
        <v>0.83182696682456647</v>
      </c>
    </row>
    <row r="9" spans="1:6">
      <c r="A9" s="352" t="s">
        <v>19</v>
      </c>
      <c r="B9" s="353" t="s">
        <v>885</v>
      </c>
      <c r="C9" s="349" t="s">
        <v>606</v>
      </c>
      <c r="D9" s="354">
        <v>24991</v>
      </c>
      <c r="E9" s="354">
        <v>30866.672999999999</v>
      </c>
      <c r="F9" s="355">
        <v>1.2351115601616582</v>
      </c>
    </row>
    <row r="10" spans="1:6">
      <c r="A10" s="352" t="s">
        <v>21</v>
      </c>
      <c r="B10" s="353" t="s">
        <v>886</v>
      </c>
      <c r="C10" s="349" t="s">
        <v>606</v>
      </c>
      <c r="D10" s="354">
        <v>0</v>
      </c>
      <c r="E10" s="354">
        <v>0</v>
      </c>
      <c r="F10" s="355">
        <v>0</v>
      </c>
    </row>
    <row r="11" spans="1:6">
      <c r="A11" s="352" t="s">
        <v>23</v>
      </c>
      <c r="B11" s="353" t="s">
        <v>887</v>
      </c>
      <c r="C11" s="349" t="s">
        <v>606</v>
      </c>
      <c r="D11" s="354">
        <v>266</v>
      </c>
      <c r="E11" s="354">
        <v>309.13900000000001</v>
      </c>
      <c r="F11" s="355">
        <v>1.1621766917293233</v>
      </c>
    </row>
    <row r="12" spans="1:6">
      <c r="A12" s="352" t="s">
        <v>25</v>
      </c>
      <c r="B12" s="353" t="s">
        <v>888</v>
      </c>
      <c r="C12" s="349" t="s">
        <v>606</v>
      </c>
      <c r="D12" s="354">
        <v>2987322</v>
      </c>
      <c r="E12" s="354">
        <v>2144886.9619999998</v>
      </c>
      <c r="F12" s="355">
        <v>0.71799657418919016</v>
      </c>
    </row>
    <row r="13" spans="1:6" ht="30">
      <c r="A13" s="352" t="s">
        <v>27</v>
      </c>
      <c r="B13" s="353" t="s">
        <v>889</v>
      </c>
      <c r="C13" s="349" t="s">
        <v>606</v>
      </c>
      <c r="D13" s="354">
        <v>629815</v>
      </c>
      <c r="E13" s="354">
        <v>853778.7790000001</v>
      </c>
      <c r="F13" s="355">
        <v>1.3556024848566643</v>
      </c>
    </row>
    <row r="14" spans="1:6" s="360" customFormat="1">
      <c r="A14" s="356" t="s">
        <v>29</v>
      </c>
      <c r="B14" s="357" t="s">
        <v>890</v>
      </c>
      <c r="C14" s="349" t="s">
        <v>606</v>
      </c>
      <c r="D14" s="358">
        <v>610037</v>
      </c>
      <c r="E14" s="358">
        <v>833057.26500000001</v>
      </c>
      <c r="F14" s="359">
        <v>1.3655848169865106</v>
      </c>
    </row>
    <row r="15" spans="1:6" s="360" customFormat="1">
      <c r="A15" s="356" t="s">
        <v>30</v>
      </c>
      <c r="B15" s="357" t="s">
        <v>890</v>
      </c>
      <c r="C15" s="349" t="s">
        <v>606</v>
      </c>
      <c r="D15" s="358">
        <v>1779</v>
      </c>
      <c r="E15" s="358">
        <v>1835.886</v>
      </c>
      <c r="F15" s="359">
        <v>1.0319763912310287</v>
      </c>
    </row>
    <row r="16" spans="1:6" s="360" customFormat="1">
      <c r="A16" s="356" t="s">
        <v>891</v>
      </c>
      <c r="B16" s="357" t="s">
        <v>744</v>
      </c>
      <c r="C16" s="349" t="s">
        <v>606</v>
      </c>
      <c r="D16" s="358">
        <v>17999</v>
      </c>
      <c r="E16" s="358">
        <v>18885.628000000001</v>
      </c>
      <c r="F16" s="359">
        <v>1.0492598477693205</v>
      </c>
    </row>
    <row r="17" spans="1:6" ht="29.25" customHeight="1">
      <c r="A17" s="347" t="s">
        <v>31</v>
      </c>
      <c r="B17" s="348" t="s">
        <v>892</v>
      </c>
      <c r="C17" s="361" t="s">
        <v>606</v>
      </c>
      <c r="D17" s="362">
        <v>405662</v>
      </c>
      <c r="E17" s="362">
        <v>334042.79500000004</v>
      </c>
      <c r="F17" s="351">
        <v>0.82345103805631303</v>
      </c>
    </row>
    <row r="18" spans="1:6" ht="15.75">
      <c r="A18" s="352" t="s">
        <v>33</v>
      </c>
      <c r="B18" s="363" t="s">
        <v>746</v>
      </c>
      <c r="C18" s="349" t="s">
        <v>606</v>
      </c>
      <c r="D18" s="364">
        <v>367455</v>
      </c>
      <c r="E18" s="364">
        <v>285111.99900000001</v>
      </c>
      <c r="F18" s="355">
        <v>0.77590997264971229</v>
      </c>
    </row>
    <row r="19" spans="1:6" ht="15.75">
      <c r="A19" s="352" t="s">
        <v>35</v>
      </c>
      <c r="B19" s="363" t="s">
        <v>893</v>
      </c>
      <c r="C19" s="349" t="s">
        <v>606</v>
      </c>
      <c r="D19" s="364">
        <v>38207</v>
      </c>
      <c r="E19" s="364">
        <v>48930.796000000002</v>
      </c>
      <c r="F19" s="355">
        <v>1.2806762111654932</v>
      </c>
    </row>
    <row r="20" spans="1:6" s="360" customFormat="1">
      <c r="A20" s="356" t="s">
        <v>37</v>
      </c>
      <c r="B20" s="365" t="s">
        <v>616</v>
      </c>
      <c r="C20" s="349" t="s">
        <v>606</v>
      </c>
      <c r="D20" s="366">
        <v>21200</v>
      </c>
      <c r="E20" s="366">
        <v>16655.78</v>
      </c>
      <c r="F20" s="359">
        <v>0.78564999999999996</v>
      </c>
    </row>
    <row r="21" spans="1:6" s="360" customFormat="1">
      <c r="A21" s="356" t="s">
        <v>39</v>
      </c>
      <c r="B21" s="365" t="s">
        <v>894</v>
      </c>
      <c r="C21" s="349" t="s">
        <v>606</v>
      </c>
      <c r="D21" s="366">
        <v>9658</v>
      </c>
      <c r="E21" s="366">
        <v>11040.27</v>
      </c>
      <c r="F21" s="359">
        <v>1.1431217643404432</v>
      </c>
    </row>
    <row r="22" spans="1:6" s="360" customFormat="1">
      <c r="A22" s="356" t="s">
        <v>41</v>
      </c>
      <c r="B22" s="365" t="s">
        <v>895</v>
      </c>
      <c r="C22" s="349" t="s">
        <v>606</v>
      </c>
      <c r="D22" s="366">
        <v>7349</v>
      </c>
      <c r="E22" s="366">
        <v>7590.5889999999999</v>
      </c>
      <c r="F22" s="359">
        <v>1.0328737243162336</v>
      </c>
    </row>
    <row r="23" spans="1:6" s="360" customFormat="1" ht="30" customHeight="1">
      <c r="A23" s="356" t="s">
        <v>43</v>
      </c>
      <c r="B23" s="365" t="s">
        <v>896</v>
      </c>
      <c r="C23" s="349" t="s">
        <v>606</v>
      </c>
      <c r="D23" s="358">
        <v>0</v>
      </c>
      <c r="E23" s="358">
        <v>8468.8080000000009</v>
      </c>
      <c r="F23" s="359">
        <v>0</v>
      </c>
    </row>
    <row r="24" spans="1:6" s="360" customFormat="1" ht="30" customHeight="1">
      <c r="A24" s="356" t="s">
        <v>45</v>
      </c>
      <c r="B24" s="26" t="s">
        <v>897</v>
      </c>
      <c r="C24" s="349" t="s">
        <v>606</v>
      </c>
      <c r="D24" s="358">
        <v>0</v>
      </c>
      <c r="E24" s="358">
        <v>5175.3490000000002</v>
      </c>
      <c r="F24" s="359">
        <v>0</v>
      </c>
    </row>
    <row r="25" spans="1:6">
      <c r="A25" s="367" t="s">
        <v>46</v>
      </c>
      <c r="B25" s="368" t="s">
        <v>47</v>
      </c>
      <c r="C25" s="361" t="s">
        <v>606</v>
      </c>
      <c r="D25" s="350">
        <v>47152</v>
      </c>
      <c r="E25" s="350">
        <v>32690.848000000002</v>
      </c>
      <c r="F25" s="351">
        <v>0.69330777061418392</v>
      </c>
    </row>
    <row r="26" spans="1:6" ht="28.5">
      <c r="A26" s="347" t="s">
        <v>48</v>
      </c>
      <c r="B26" s="348" t="s">
        <v>898</v>
      </c>
      <c r="C26" s="349" t="s">
        <v>606</v>
      </c>
      <c r="D26" s="354">
        <v>0</v>
      </c>
      <c r="E26" s="354">
        <v>0</v>
      </c>
      <c r="F26" s="355">
        <v>0</v>
      </c>
    </row>
    <row r="27" spans="1:6" ht="30">
      <c r="A27" s="352" t="s">
        <v>50</v>
      </c>
      <c r="B27" s="353" t="s">
        <v>899</v>
      </c>
      <c r="C27" s="349" t="s">
        <v>606</v>
      </c>
      <c r="D27" s="354">
        <v>0</v>
      </c>
      <c r="E27" s="354">
        <v>0</v>
      </c>
      <c r="F27" s="355">
        <v>0</v>
      </c>
    </row>
    <row r="28" spans="1:6" ht="28.5">
      <c r="A28" s="347" t="s">
        <v>265</v>
      </c>
      <c r="B28" s="369" t="s">
        <v>718</v>
      </c>
      <c r="C28" s="361" t="s">
        <v>606</v>
      </c>
      <c r="D28" s="350">
        <v>46432</v>
      </c>
      <c r="E28" s="350">
        <v>193444.13899999997</v>
      </c>
      <c r="F28" s="351">
        <v>4.1661814912129556</v>
      </c>
    </row>
    <row r="29" spans="1:6" ht="30">
      <c r="A29" s="352" t="s">
        <v>53</v>
      </c>
      <c r="B29" s="353" t="s">
        <v>900</v>
      </c>
      <c r="C29" s="349" t="s">
        <v>606</v>
      </c>
      <c r="D29" s="354">
        <v>43785</v>
      </c>
      <c r="E29" s="354">
        <v>34770.410000000003</v>
      </c>
      <c r="F29" s="355">
        <v>0.79411693502340996</v>
      </c>
    </row>
    <row r="30" spans="1:6" ht="31.5">
      <c r="A30" s="352" t="s">
        <v>55</v>
      </c>
      <c r="B30" s="370" t="s">
        <v>901</v>
      </c>
      <c r="C30" s="361" t="s">
        <v>606</v>
      </c>
      <c r="D30" s="354">
        <v>2647</v>
      </c>
      <c r="E30" s="354">
        <v>2546.7929999999997</v>
      </c>
      <c r="F30" s="355">
        <v>0.96214318095957674</v>
      </c>
    </row>
    <row r="31" spans="1:6">
      <c r="A31" s="352" t="s">
        <v>57</v>
      </c>
      <c r="B31" s="371" t="s">
        <v>902</v>
      </c>
      <c r="C31" s="349" t="s">
        <v>606</v>
      </c>
      <c r="D31" s="354">
        <v>0</v>
      </c>
      <c r="E31" s="354">
        <v>156126.93599999996</v>
      </c>
      <c r="F31" s="355">
        <v>0</v>
      </c>
    </row>
    <row r="32" spans="1:6">
      <c r="A32" s="352" t="s">
        <v>59</v>
      </c>
      <c r="B32" s="372" t="s">
        <v>862</v>
      </c>
      <c r="C32" s="349" t="s">
        <v>606</v>
      </c>
      <c r="D32" s="354">
        <v>0</v>
      </c>
      <c r="E32" s="354">
        <v>0</v>
      </c>
      <c r="F32" s="355">
        <v>0</v>
      </c>
    </row>
    <row r="33" spans="1:6" ht="28.5">
      <c r="A33" s="347" t="s">
        <v>71</v>
      </c>
      <c r="B33" s="348" t="s">
        <v>903</v>
      </c>
      <c r="C33" s="349" t="s">
        <v>606</v>
      </c>
      <c r="D33" s="350">
        <v>272297.40000000002</v>
      </c>
      <c r="E33" s="350">
        <v>158922.16102788527</v>
      </c>
      <c r="F33" s="351">
        <v>0.58363451515837195</v>
      </c>
    </row>
    <row r="34" spans="1:6" ht="28.5">
      <c r="A34" s="347" t="s">
        <v>73</v>
      </c>
      <c r="B34" s="348" t="s">
        <v>904</v>
      </c>
      <c r="C34" s="349" t="s">
        <v>606</v>
      </c>
      <c r="D34" s="350">
        <v>54080.4</v>
      </c>
      <c r="E34" s="350">
        <v>53209.488207885297</v>
      </c>
      <c r="F34" s="351">
        <v>0.98389598094476549</v>
      </c>
    </row>
    <row r="35" spans="1:6" ht="24.75" customHeight="1">
      <c r="A35" s="352" t="s">
        <v>75</v>
      </c>
      <c r="B35" s="353" t="s">
        <v>807</v>
      </c>
      <c r="C35" s="349" t="s">
        <v>606</v>
      </c>
      <c r="D35" s="364">
        <v>27092.400000000001</v>
      </c>
      <c r="E35" s="364">
        <v>33440.472410000002</v>
      </c>
      <c r="F35" s="355">
        <v>1.2343119254846378</v>
      </c>
    </row>
    <row r="36" spans="1:6" ht="29.25" customHeight="1">
      <c r="A36" s="352" t="s">
        <v>77</v>
      </c>
      <c r="B36" s="353" t="s">
        <v>615</v>
      </c>
      <c r="C36" s="349" t="s">
        <v>606</v>
      </c>
      <c r="D36" s="364">
        <v>4597</v>
      </c>
      <c r="E36" s="364">
        <v>4597.1177699999998</v>
      </c>
      <c r="F36" s="355">
        <v>1.0000256188818795</v>
      </c>
    </row>
    <row r="37" spans="1:6" s="360" customFormat="1" ht="14.25" customHeight="1">
      <c r="A37" s="356" t="s">
        <v>78</v>
      </c>
      <c r="B37" s="365" t="s">
        <v>616</v>
      </c>
      <c r="C37" s="349" t="s">
        <v>606</v>
      </c>
      <c r="D37" s="366">
        <v>2637</v>
      </c>
      <c r="E37" s="366">
        <v>2185.31828</v>
      </c>
      <c r="F37" s="359">
        <v>0.82871379598028061</v>
      </c>
    </row>
    <row r="38" spans="1:6" s="360" customFormat="1" ht="14.25" customHeight="1">
      <c r="A38" s="356" t="s">
        <v>79</v>
      </c>
      <c r="B38" s="365" t="s">
        <v>894</v>
      </c>
      <c r="C38" s="349" t="s">
        <v>606</v>
      </c>
      <c r="D38" s="366">
        <v>1147</v>
      </c>
      <c r="E38" s="366">
        <v>1089.3661000000002</v>
      </c>
      <c r="F38" s="359">
        <v>0.94975248474280749</v>
      </c>
    </row>
    <row r="39" spans="1:6" s="360" customFormat="1" ht="14.25" customHeight="1">
      <c r="A39" s="356" t="s">
        <v>80</v>
      </c>
      <c r="B39" s="365" t="s">
        <v>895</v>
      </c>
      <c r="C39" s="349" t="s">
        <v>606</v>
      </c>
      <c r="D39" s="366">
        <v>813</v>
      </c>
      <c r="E39" s="366">
        <v>749.90470999999991</v>
      </c>
      <c r="F39" s="359">
        <v>0.92239201722017206</v>
      </c>
    </row>
    <row r="40" spans="1:6" s="360" customFormat="1" ht="31.5" customHeight="1">
      <c r="A40" s="356" t="s">
        <v>81</v>
      </c>
      <c r="B40" s="26" t="s">
        <v>905</v>
      </c>
      <c r="C40" s="349" t="s">
        <v>606</v>
      </c>
      <c r="D40" s="358">
        <v>0</v>
      </c>
      <c r="E40" s="366">
        <v>572.52868000000001</v>
      </c>
      <c r="F40" s="359">
        <v>0</v>
      </c>
    </row>
    <row r="41" spans="1:6">
      <c r="A41" s="352" t="s">
        <v>82</v>
      </c>
      <c r="B41" s="353" t="s">
        <v>646</v>
      </c>
      <c r="C41" s="349" t="s">
        <v>606</v>
      </c>
      <c r="D41" s="354">
        <v>10008</v>
      </c>
      <c r="E41" s="354">
        <v>5292.4866400000001</v>
      </c>
      <c r="F41" s="359">
        <v>0.52882560351718622</v>
      </c>
    </row>
    <row r="42" spans="1:6" s="360" customFormat="1">
      <c r="A42" s="356" t="s">
        <v>84</v>
      </c>
      <c r="B42" s="373" t="s">
        <v>682</v>
      </c>
      <c r="C42" s="349" t="s">
        <v>606</v>
      </c>
      <c r="D42" s="358">
        <v>12383</v>
      </c>
      <c r="E42" s="358">
        <v>9879.4113878852968</v>
      </c>
      <c r="F42" s="359">
        <v>0.79782051101391394</v>
      </c>
    </row>
    <row r="43" spans="1:6">
      <c r="A43" s="374" t="s">
        <v>86</v>
      </c>
      <c r="B43" s="375" t="s">
        <v>87</v>
      </c>
      <c r="C43" s="349" t="s">
        <v>606</v>
      </c>
      <c r="D43" s="354">
        <v>451</v>
      </c>
      <c r="E43" s="354">
        <v>241.55713</v>
      </c>
      <c r="F43" s="355">
        <v>0.53560339246119737</v>
      </c>
    </row>
    <row r="44" spans="1:6" ht="18.75" customHeight="1">
      <c r="A44" s="352" t="s">
        <v>88</v>
      </c>
      <c r="B44" s="376" t="s">
        <v>906</v>
      </c>
      <c r="C44" s="349" t="s">
        <v>606</v>
      </c>
      <c r="D44" s="354">
        <v>0</v>
      </c>
      <c r="E44" s="354">
        <v>354.03390000000002</v>
      </c>
      <c r="F44" s="355">
        <v>0</v>
      </c>
    </row>
    <row r="45" spans="1:6" ht="21" customHeight="1">
      <c r="A45" s="352" t="s">
        <v>89</v>
      </c>
      <c r="B45" s="376" t="s">
        <v>907</v>
      </c>
      <c r="C45" s="349" t="s">
        <v>606</v>
      </c>
      <c r="D45" s="354">
        <v>871</v>
      </c>
      <c r="E45" s="354">
        <v>438.16372999999999</v>
      </c>
      <c r="F45" s="355">
        <v>0.50305824339839267</v>
      </c>
    </row>
    <row r="46" spans="1:6" ht="18" customHeight="1">
      <c r="A46" s="352" t="s">
        <v>91</v>
      </c>
      <c r="B46" s="376" t="s">
        <v>908</v>
      </c>
      <c r="C46" s="349" t="s">
        <v>606</v>
      </c>
      <c r="D46" s="354">
        <v>0</v>
      </c>
      <c r="E46" s="354">
        <v>0</v>
      </c>
      <c r="F46" s="355">
        <v>0</v>
      </c>
    </row>
    <row r="47" spans="1:6">
      <c r="A47" s="352" t="s">
        <v>93</v>
      </c>
      <c r="B47" s="376" t="s">
        <v>755</v>
      </c>
      <c r="C47" s="349" t="s">
        <v>606</v>
      </c>
      <c r="D47" s="354">
        <v>525</v>
      </c>
      <c r="E47" s="354">
        <v>102.72811999999999</v>
      </c>
      <c r="F47" s="355">
        <v>0.19567260952380949</v>
      </c>
    </row>
    <row r="48" spans="1:6" ht="34.5" customHeight="1">
      <c r="A48" s="352" t="s">
        <v>94</v>
      </c>
      <c r="B48" s="376" t="s">
        <v>909</v>
      </c>
      <c r="C48" s="349" t="s">
        <v>606</v>
      </c>
      <c r="D48" s="354">
        <v>0</v>
      </c>
      <c r="E48" s="354">
        <v>352.26197999999999</v>
      </c>
      <c r="F48" s="355">
        <v>0</v>
      </c>
    </row>
    <row r="49" spans="1:7" ht="20.25" customHeight="1">
      <c r="A49" s="352" t="s">
        <v>96</v>
      </c>
      <c r="B49" s="376" t="s">
        <v>910</v>
      </c>
      <c r="C49" s="349" t="s">
        <v>606</v>
      </c>
      <c r="D49" s="354">
        <v>58</v>
      </c>
      <c r="E49" s="354">
        <v>43.186790000000002</v>
      </c>
      <c r="F49" s="355">
        <v>0.74459982758620691</v>
      </c>
    </row>
    <row r="50" spans="1:7" ht="21" customHeight="1">
      <c r="A50" s="352" t="s">
        <v>98</v>
      </c>
      <c r="B50" s="376" t="s">
        <v>911</v>
      </c>
      <c r="C50" s="349" t="s">
        <v>606</v>
      </c>
      <c r="D50" s="354">
        <v>0</v>
      </c>
      <c r="E50" s="354">
        <v>0</v>
      </c>
      <c r="F50" s="355">
        <v>0</v>
      </c>
    </row>
    <row r="51" spans="1:7">
      <c r="A51" s="352" t="s">
        <v>99</v>
      </c>
      <c r="B51" s="376" t="s">
        <v>912</v>
      </c>
      <c r="C51" s="349" t="s">
        <v>606</v>
      </c>
      <c r="D51" s="354">
        <v>106</v>
      </c>
      <c r="E51" s="354">
        <v>48.328620000000001</v>
      </c>
      <c r="F51" s="355">
        <v>0.45593037735849057</v>
      </c>
    </row>
    <row r="52" spans="1:7" ht="18.75" customHeight="1">
      <c r="A52" s="352" t="s">
        <v>100</v>
      </c>
      <c r="B52" s="376" t="s">
        <v>913</v>
      </c>
      <c r="C52" s="349" t="s">
        <v>606</v>
      </c>
      <c r="D52" s="354">
        <v>12</v>
      </c>
      <c r="E52" s="354">
        <v>4.2033399999999999</v>
      </c>
      <c r="F52" s="355">
        <v>0.3502783333333333</v>
      </c>
    </row>
    <row r="53" spans="1:7" ht="22.5" customHeight="1">
      <c r="A53" s="352" t="s">
        <v>101</v>
      </c>
      <c r="B53" s="377" t="s">
        <v>914</v>
      </c>
      <c r="C53" s="349" t="s">
        <v>606</v>
      </c>
      <c r="D53" s="354">
        <v>5161</v>
      </c>
      <c r="E53" s="354">
        <v>2964.9845</v>
      </c>
      <c r="F53" s="355">
        <v>0.57449806239100953</v>
      </c>
    </row>
    <row r="54" spans="1:7">
      <c r="A54" s="352" t="s">
        <v>103</v>
      </c>
      <c r="B54" s="377" t="s">
        <v>915</v>
      </c>
      <c r="C54" s="349" t="s">
        <v>606</v>
      </c>
      <c r="D54" s="354">
        <v>422</v>
      </c>
      <c r="E54" s="354">
        <v>431.96891999999997</v>
      </c>
      <c r="F54" s="355">
        <v>1.0236230331753553</v>
      </c>
    </row>
    <row r="55" spans="1:7" ht="19.5" customHeight="1">
      <c r="A55" s="352" t="s">
        <v>105</v>
      </c>
      <c r="B55" s="377" t="s">
        <v>916</v>
      </c>
      <c r="C55" s="349" t="s">
        <v>606</v>
      </c>
      <c r="D55" s="354">
        <v>0</v>
      </c>
      <c r="E55" s="354">
        <v>0</v>
      </c>
      <c r="F55" s="355">
        <v>0</v>
      </c>
    </row>
    <row r="56" spans="1:7">
      <c r="A56" s="352" t="s">
        <v>107</v>
      </c>
      <c r="B56" s="376" t="s">
        <v>660</v>
      </c>
      <c r="C56" s="349" t="s">
        <v>606</v>
      </c>
      <c r="D56" s="354">
        <v>4777</v>
      </c>
      <c r="E56" s="354">
        <v>2478.9668099999999</v>
      </c>
      <c r="F56" s="355">
        <v>0.51893799665061757</v>
      </c>
    </row>
    <row r="57" spans="1:7" ht="17.25" customHeight="1">
      <c r="A57" s="352" t="s">
        <v>109</v>
      </c>
      <c r="B57" s="376" t="s">
        <v>917</v>
      </c>
      <c r="C57" s="349" t="s">
        <v>606</v>
      </c>
      <c r="D57" s="354">
        <v>0</v>
      </c>
      <c r="E57" s="354">
        <v>1169.7188499999997</v>
      </c>
      <c r="F57" s="355">
        <v>0</v>
      </c>
    </row>
    <row r="58" spans="1:7" ht="18.75" customHeight="1">
      <c r="A58" s="352" t="s">
        <v>110</v>
      </c>
      <c r="B58" s="376" t="s">
        <v>804</v>
      </c>
      <c r="C58" s="349" t="s">
        <v>606</v>
      </c>
      <c r="D58" s="354">
        <v>0</v>
      </c>
      <c r="E58" s="354">
        <v>11.19876</v>
      </c>
      <c r="F58" s="355">
        <v>0</v>
      </c>
    </row>
    <row r="59" spans="1:7" ht="16.5" customHeight="1">
      <c r="A59" s="352" t="s">
        <v>112</v>
      </c>
      <c r="B59" s="376" t="s">
        <v>918</v>
      </c>
      <c r="C59" s="349" t="s">
        <v>606</v>
      </c>
      <c r="D59" s="354">
        <v>0</v>
      </c>
      <c r="E59" s="354">
        <v>1238.109937885298</v>
      </c>
      <c r="F59" s="355">
        <v>0</v>
      </c>
    </row>
    <row r="60" spans="1:7" ht="16.5" customHeight="1">
      <c r="A60" s="10" t="s">
        <v>114</v>
      </c>
      <c r="B60" s="378" t="s">
        <v>919</v>
      </c>
      <c r="C60" s="349" t="s">
        <v>606</v>
      </c>
      <c r="D60" s="350">
        <v>218217</v>
      </c>
      <c r="E60" s="350">
        <v>105712.67281999998</v>
      </c>
      <c r="F60" s="351">
        <v>0.48443830141556332</v>
      </c>
    </row>
    <row r="61" spans="1:7" ht="30" customHeight="1">
      <c r="A61" s="278" t="s">
        <v>116</v>
      </c>
      <c r="B61" s="279" t="s">
        <v>807</v>
      </c>
      <c r="C61" s="349" t="s">
        <v>606</v>
      </c>
      <c r="D61" s="354">
        <v>175100</v>
      </c>
      <c r="E61" s="354">
        <v>84825.146577865133</v>
      </c>
      <c r="F61" s="355">
        <v>0.48443830141556327</v>
      </c>
    </row>
    <row r="62" spans="1:7" ht="33" customHeight="1">
      <c r="A62" s="278" t="s">
        <v>117</v>
      </c>
      <c r="B62" s="279" t="s">
        <v>893</v>
      </c>
      <c r="C62" s="349" t="s">
        <v>606</v>
      </c>
      <c r="D62" s="354">
        <v>22068</v>
      </c>
      <c r="E62" s="354">
        <v>10690.584435638651</v>
      </c>
      <c r="F62" s="355">
        <v>0.48443830141556332</v>
      </c>
    </row>
    <row r="63" spans="1:7" ht="16.5" customHeight="1">
      <c r="A63" s="278" t="s">
        <v>118</v>
      </c>
      <c r="B63" s="24" t="s">
        <v>616</v>
      </c>
      <c r="C63" s="349" t="s">
        <v>606</v>
      </c>
      <c r="D63" s="354">
        <v>9172</v>
      </c>
      <c r="E63" s="354">
        <v>4443.2681005835466</v>
      </c>
      <c r="F63" s="355">
        <v>0.48443830141556332</v>
      </c>
    </row>
    <row r="64" spans="1:7" ht="16.5" customHeight="1">
      <c r="A64" s="278" t="s">
        <v>119</v>
      </c>
      <c r="B64" s="26" t="s">
        <v>748</v>
      </c>
      <c r="C64" s="349" t="s">
        <v>606</v>
      </c>
      <c r="D64" s="354">
        <v>7643</v>
      </c>
      <c r="E64" s="354">
        <v>3702.5619377191506</v>
      </c>
      <c r="F64" s="355">
        <v>0.48443830141556332</v>
      </c>
      <c r="G64" s="379"/>
    </row>
    <row r="65" spans="1:7" ht="16.5" customHeight="1">
      <c r="A65" s="278" t="s">
        <v>120</v>
      </c>
      <c r="B65" s="26" t="s">
        <v>618</v>
      </c>
      <c r="C65" s="349" t="s">
        <v>606</v>
      </c>
      <c r="D65" s="354">
        <v>5253</v>
      </c>
      <c r="E65" s="354">
        <v>2544.7543973359539</v>
      </c>
      <c r="F65" s="355">
        <v>0.48443830141556327</v>
      </c>
      <c r="G65" s="379"/>
    </row>
    <row r="66" spans="1:7" ht="16.5" customHeight="1">
      <c r="A66" s="278" t="s">
        <v>121</v>
      </c>
      <c r="B66" s="26" t="s">
        <v>920</v>
      </c>
      <c r="C66" s="349" t="s">
        <v>606</v>
      </c>
      <c r="D66" s="354">
        <v>0</v>
      </c>
      <c r="E66" s="354">
        <v>0</v>
      </c>
      <c r="F66" s="355">
        <v>0</v>
      </c>
      <c r="G66" s="379"/>
    </row>
    <row r="67" spans="1:7" ht="16.5" customHeight="1">
      <c r="A67" s="278" t="s">
        <v>123</v>
      </c>
      <c r="B67" s="380" t="s">
        <v>921</v>
      </c>
      <c r="C67" s="349" t="s">
        <v>606</v>
      </c>
      <c r="D67" s="354">
        <v>705</v>
      </c>
      <c r="E67" s="354">
        <v>341.52900249797216</v>
      </c>
      <c r="F67" s="355">
        <v>0.48443830141556332</v>
      </c>
      <c r="G67" s="379"/>
    </row>
    <row r="68" spans="1:7" ht="16.5" customHeight="1">
      <c r="A68" s="278" t="s">
        <v>125</v>
      </c>
      <c r="B68" s="279" t="s">
        <v>87</v>
      </c>
      <c r="C68" s="349" t="s">
        <v>606</v>
      </c>
      <c r="D68" s="354">
        <v>0</v>
      </c>
      <c r="E68" s="354">
        <v>0</v>
      </c>
      <c r="F68" s="355">
        <v>0</v>
      </c>
      <c r="G68" s="379"/>
    </row>
    <row r="69" spans="1:7" ht="16.5" customHeight="1">
      <c r="A69" s="278" t="s">
        <v>126</v>
      </c>
      <c r="B69" s="279" t="s">
        <v>782</v>
      </c>
      <c r="C69" s="349" t="s">
        <v>606</v>
      </c>
      <c r="D69" s="354">
        <v>20344</v>
      </c>
      <c r="E69" s="354">
        <v>9855.4128039982206</v>
      </c>
      <c r="F69" s="355">
        <v>0.48443830141556332</v>
      </c>
      <c r="G69" s="379"/>
    </row>
    <row r="70" spans="1:7" ht="27.75" customHeight="1">
      <c r="A70" s="347" t="s">
        <v>922</v>
      </c>
      <c r="B70" s="348" t="s">
        <v>923</v>
      </c>
      <c r="C70" s="349" t="s">
        <v>606</v>
      </c>
      <c r="D70" s="350">
        <v>0</v>
      </c>
      <c r="E70" s="350">
        <v>0</v>
      </c>
      <c r="F70" s="351">
        <v>0</v>
      </c>
      <c r="G70" s="379"/>
    </row>
    <row r="71" spans="1:7" ht="15.75">
      <c r="A71" s="278" t="s">
        <v>924</v>
      </c>
      <c r="B71" s="381" t="s">
        <v>925</v>
      </c>
      <c r="C71" s="349" t="s">
        <v>606</v>
      </c>
      <c r="D71" s="349"/>
      <c r="E71" s="349"/>
      <c r="F71" s="80"/>
    </row>
    <row r="72" spans="1:7" ht="15.75">
      <c r="A72" s="347" t="s">
        <v>129</v>
      </c>
      <c r="B72" s="382" t="s">
        <v>821</v>
      </c>
      <c r="C72" s="349" t="s">
        <v>606</v>
      </c>
      <c r="D72" s="350">
        <v>4413937.4000000004</v>
      </c>
      <c r="E72" s="350">
        <v>3748941.496027885</v>
      </c>
      <c r="F72" s="351">
        <v>0.84934179085273953</v>
      </c>
    </row>
    <row r="73" spans="1:7">
      <c r="A73" s="347" t="s">
        <v>131</v>
      </c>
      <c r="B73" s="348" t="s">
        <v>822</v>
      </c>
      <c r="C73" s="349" t="s">
        <v>606</v>
      </c>
      <c r="D73" s="383">
        <v>96085</v>
      </c>
      <c r="E73" s="383">
        <v>-1646134.9265678846</v>
      </c>
      <c r="F73" s="351">
        <v>-17.13206979828157</v>
      </c>
    </row>
    <row r="74" spans="1:7" s="360" customFormat="1" ht="31.5" customHeight="1">
      <c r="A74" s="356" t="s">
        <v>133</v>
      </c>
      <c r="B74" s="384" t="s">
        <v>823</v>
      </c>
      <c r="C74" s="349" t="s">
        <v>606</v>
      </c>
      <c r="D74" s="385">
        <v>613963</v>
      </c>
      <c r="E74" s="385"/>
      <c r="F74" s="386"/>
    </row>
    <row r="75" spans="1:7" s="360" customFormat="1" ht="15.75">
      <c r="A75" s="356"/>
      <c r="B75" s="239" t="s">
        <v>926</v>
      </c>
      <c r="C75" s="349" t="s">
        <v>606</v>
      </c>
      <c r="D75" s="350">
        <v>110848</v>
      </c>
      <c r="E75" s="350"/>
      <c r="F75" s="386"/>
    </row>
    <row r="76" spans="1:7" ht="18" customHeight="1">
      <c r="A76" s="347" t="s">
        <v>135</v>
      </c>
      <c r="B76" s="348" t="s">
        <v>927</v>
      </c>
      <c r="C76" s="349" t="s">
        <v>606</v>
      </c>
      <c r="D76" s="350">
        <v>4399174.4000000004</v>
      </c>
      <c r="E76" s="350">
        <v>2102806.5694600004</v>
      </c>
      <c r="F76" s="351">
        <v>0.47800027420145019</v>
      </c>
    </row>
    <row r="77" spans="1:7">
      <c r="A77" s="347"/>
      <c r="B77" s="353" t="s">
        <v>928</v>
      </c>
      <c r="C77" s="349" t="s">
        <v>606</v>
      </c>
      <c r="D77" s="354">
        <v>1139625</v>
      </c>
      <c r="E77" s="354">
        <v>609627.35440000007</v>
      </c>
      <c r="F77" s="355">
        <v>0.53493680324668214</v>
      </c>
    </row>
    <row r="78" spans="1:7" ht="15.75">
      <c r="A78" s="347"/>
      <c r="B78" s="363" t="s">
        <v>929</v>
      </c>
      <c r="C78" s="349" t="s">
        <v>606</v>
      </c>
      <c r="D78" s="387">
        <v>2470777</v>
      </c>
      <c r="E78" s="387">
        <v>1151863.1382300002</v>
      </c>
      <c r="F78" s="355">
        <v>0.4661946983600706</v>
      </c>
    </row>
    <row r="79" spans="1:7" ht="15.75" hidden="1">
      <c r="A79" s="347"/>
      <c r="B79" s="245" t="s">
        <v>930</v>
      </c>
      <c r="C79" s="349" t="s">
        <v>606</v>
      </c>
      <c r="D79" s="387">
        <v>2257014</v>
      </c>
      <c r="E79" s="387"/>
      <c r="F79" s="355">
        <v>0</v>
      </c>
    </row>
    <row r="80" spans="1:7" ht="31.5" hidden="1">
      <c r="A80" s="347"/>
      <c r="B80" s="245" t="s">
        <v>931</v>
      </c>
      <c r="C80" s="349" t="s">
        <v>606</v>
      </c>
      <c r="D80" s="387">
        <v>173441</v>
      </c>
      <c r="E80" s="387"/>
      <c r="F80" s="355">
        <v>0</v>
      </c>
    </row>
    <row r="81" spans="1:6" ht="15.75" hidden="1">
      <c r="A81" s="347"/>
      <c r="B81" s="245" t="s">
        <v>932</v>
      </c>
      <c r="C81" s="349" t="s">
        <v>606</v>
      </c>
      <c r="D81" s="387">
        <v>71907</v>
      </c>
      <c r="E81" s="387"/>
      <c r="F81" s="355">
        <v>0</v>
      </c>
    </row>
    <row r="82" spans="1:6">
      <c r="A82" s="347"/>
      <c r="B82" s="353" t="s">
        <v>521</v>
      </c>
      <c r="C82" s="349" t="s">
        <v>606</v>
      </c>
      <c r="D82" s="387">
        <v>788772</v>
      </c>
      <c r="E82" s="387">
        <v>341316.07682999998</v>
      </c>
      <c r="F82" s="355">
        <v>0.43271829734067635</v>
      </c>
    </row>
    <row r="83" spans="1:6" ht="42" customHeight="1">
      <c r="A83" s="347" t="s">
        <v>140</v>
      </c>
      <c r="B83" s="348" t="s">
        <v>828</v>
      </c>
      <c r="C83" s="361" t="s">
        <v>933</v>
      </c>
      <c r="D83" s="388">
        <v>1222.4112768042976</v>
      </c>
      <c r="E83" s="388">
        <v>683.92973061999987</v>
      </c>
      <c r="F83" s="351">
        <v>0.55949232766239765</v>
      </c>
    </row>
    <row r="84" spans="1:6" ht="15.75">
      <c r="A84" s="347"/>
      <c r="B84" s="279" t="s">
        <v>928</v>
      </c>
      <c r="C84" s="361" t="s">
        <v>933</v>
      </c>
      <c r="D84" s="389">
        <v>223.94565856000003</v>
      </c>
      <c r="E84" s="390">
        <v>120.11499999999999</v>
      </c>
      <c r="F84" s="355">
        <v>0.53635779667422534</v>
      </c>
    </row>
    <row r="85" spans="1:6" ht="15.75">
      <c r="A85" s="347"/>
      <c r="B85" s="363" t="s">
        <v>929</v>
      </c>
      <c r="C85" s="361" t="s">
        <v>933</v>
      </c>
      <c r="D85" s="389">
        <v>880.13625280429767</v>
      </c>
      <c r="E85" s="390">
        <v>497.41187307299998</v>
      </c>
      <c r="F85" s="355">
        <v>0.56515326063225102</v>
      </c>
    </row>
    <row r="86" spans="1:6" ht="15.75" hidden="1">
      <c r="A86" s="347"/>
      <c r="B86" s="245" t="s">
        <v>930</v>
      </c>
      <c r="C86" s="361" t="s">
        <v>933</v>
      </c>
      <c r="D86" s="389">
        <v>803.98900000000003</v>
      </c>
      <c r="E86" s="390"/>
      <c r="F86" s="355">
        <v>0</v>
      </c>
    </row>
    <row r="87" spans="1:6" ht="31.5" hidden="1">
      <c r="A87" s="347"/>
      <c r="B87" s="245" t="s">
        <v>931</v>
      </c>
      <c r="C87" s="361" t="s">
        <v>933</v>
      </c>
      <c r="D87" s="389">
        <v>56.165999999999997</v>
      </c>
      <c r="E87" s="390"/>
      <c r="F87" s="355">
        <v>0</v>
      </c>
    </row>
    <row r="88" spans="1:6" ht="15.75" hidden="1">
      <c r="A88" s="347"/>
      <c r="B88" s="245" t="s">
        <v>932</v>
      </c>
      <c r="C88" s="361" t="s">
        <v>933</v>
      </c>
      <c r="D88" s="389">
        <v>19.981000000000002</v>
      </c>
      <c r="E88" s="390"/>
      <c r="F88" s="355">
        <v>0</v>
      </c>
    </row>
    <row r="89" spans="1:6" ht="15.75">
      <c r="A89" s="347"/>
      <c r="B89" s="279" t="s">
        <v>708</v>
      </c>
      <c r="C89" s="361" t="s">
        <v>933</v>
      </c>
      <c r="D89" s="389">
        <v>118.32936544</v>
      </c>
      <c r="E89" s="390">
        <v>66.402857546999996</v>
      </c>
      <c r="F89" s="355">
        <v>0.56116972570659296</v>
      </c>
    </row>
    <row r="90" spans="1:6" ht="17.25" customHeight="1">
      <c r="A90" s="401" t="s">
        <v>143</v>
      </c>
      <c r="B90" s="402" t="s">
        <v>712</v>
      </c>
      <c r="C90" s="361" t="s">
        <v>145</v>
      </c>
      <c r="D90" s="391"/>
      <c r="E90" s="391"/>
      <c r="F90" s="80"/>
    </row>
    <row r="91" spans="1:6" ht="28.5" customHeight="1">
      <c r="A91" s="401"/>
      <c r="B91" s="402"/>
      <c r="C91" s="361" t="s">
        <v>711</v>
      </c>
      <c r="D91" s="361"/>
      <c r="E91" s="361"/>
      <c r="F91" s="80"/>
    </row>
    <row r="92" spans="1:6" ht="28.5">
      <c r="A92" s="347" t="s">
        <v>146</v>
      </c>
      <c r="B92" s="348" t="s">
        <v>934</v>
      </c>
      <c r="C92" s="361" t="s">
        <v>935</v>
      </c>
      <c r="D92" s="392">
        <v>3598.7678480033264</v>
      </c>
      <c r="E92" s="392">
        <v>3074.5944726715597</v>
      </c>
      <c r="F92" s="351">
        <v>0.85434643259286946</v>
      </c>
    </row>
    <row r="93" spans="1:6">
      <c r="A93" s="347"/>
      <c r="B93" s="458" t="s">
        <v>928</v>
      </c>
      <c r="C93" s="361" t="s">
        <v>935</v>
      </c>
      <c r="D93" s="226">
        <v>5088.84</v>
      </c>
      <c r="E93" s="226">
        <v>5075.3640627731766</v>
      </c>
      <c r="F93" s="355">
        <v>0.99735186462399616</v>
      </c>
    </row>
    <row r="94" spans="1:6">
      <c r="A94" s="347"/>
      <c r="B94" s="393" t="s">
        <v>936</v>
      </c>
      <c r="C94" s="361" t="s">
        <v>935</v>
      </c>
      <c r="D94" s="226">
        <v>2807.27</v>
      </c>
      <c r="E94" s="226">
        <v>2315.7129947739568</v>
      </c>
      <c r="F94" s="355">
        <v>0.82489856507352577</v>
      </c>
    </row>
    <row r="95" spans="1:6" ht="15.75" hidden="1">
      <c r="A95" s="347"/>
      <c r="B95" s="245" t="s">
        <v>930</v>
      </c>
      <c r="C95" s="361" t="s">
        <v>935</v>
      </c>
      <c r="D95" s="394">
        <v>2807.27</v>
      </c>
      <c r="E95" s="394"/>
      <c r="F95" s="355">
        <v>0</v>
      </c>
    </row>
    <row r="96" spans="1:6" ht="15.75" hidden="1" customHeight="1">
      <c r="A96" s="347"/>
      <c r="B96" s="245" t="s">
        <v>931</v>
      </c>
      <c r="C96" s="361" t="s">
        <v>935</v>
      </c>
      <c r="D96" s="394">
        <v>3088</v>
      </c>
      <c r="E96" s="394"/>
      <c r="F96" s="355">
        <v>0</v>
      </c>
    </row>
    <row r="97" spans="1:6" ht="15.75" hidden="1">
      <c r="A97" s="347"/>
      <c r="B97" s="245" t="s">
        <v>932</v>
      </c>
      <c r="C97" s="361" t="s">
        <v>935</v>
      </c>
      <c r="D97" s="394">
        <v>3598.77</v>
      </c>
      <c r="E97" s="394"/>
      <c r="F97" s="355">
        <v>0</v>
      </c>
    </row>
    <row r="98" spans="1:6" ht="15.75">
      <c r="A98" s="347"/>
      <c r="B98" s="279" t="s">
        <v>606</v>
      </c>
      <c r="C98" s="361" t="s">
        <v>935</v>
      </c>
      <c r="D98" s="226">
        <v>6665.92</v>
      </c>
      <c r="E98" s="226">
        <v>5140.081156724561</v>
      </c>
      <c r="F98" s="355">
        <v>0.77109853654477711</v>
      </c>
    </row>
    <row r="101" spans="1:6" ht="15.75">
      <c r="A101" s="40"/>
      <c r="B101" s="403"/>
      <c r="C101" s="403"/>
      <c r="D101" s="3"/>
      <c r="E101" s="2"/>
      <c r="F101" s="2"/>
    </row>
    <row r="102" spans="1:6" ht="18.75">
      <c r="A102" s="40"/>
      <c r="B102" s="395"/>
      <c r="C102" s="263"/>
      <c r="D102" s="263"/>
      <c r="E102" s="2"/>
      <c r="F102" s="2"/>
    </row>
  </sheetData>
  <mergeCells count="4">
    <mergeCell ref="A2:F4"/>
    <mergeCell ref="A90:A91"/>
    <mergeCell ref="B90:B91"/>
    <mergeCell ref="B101:C10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174"/>
  <sheetViews>
    <sheetView view="pageBreakPreview" topLeftCell="A131" zoomScaleNormal="70" zoomScaleSheetLayoutView="100" workbookViewId="0">
      <selection activeCell="I157" sqref="I157"/>
    </sheetView>
  </sheetViews>
  <sheetFormatPr defaultColWidth="10.6640625" defaultRowHeight="15.75" outlineLevelRow="2"/>
  <cols>
    <col min="1" max="1" width="14.33203125" style="136" customWidth="1"/>
    <col min="2" max="2" width="62.1640625" style="138" customWidth="1"/>
    <col min="3" max="3" width="18.6640625" style="1" customWidth="1"/>
    <col min="4" max="4" width="24.1640625" style="2" customWidth="1"/>
    <col min="5" max="5" width="24.83203125" style="2" customWidth="1"/>
    <col min="6" max="6" width="17.83203125" style="2" customWidth="1"/>
    <col min="7" max="171" width="10.6640625" style="2"/>
    <col min="172" max="172" width="8.6640625" style="2" customWidth="1"/>
    <col min="173" max="173" width="50.33203125" style="2" customWidth="1"/>
    <col min="174" max="174" width="13.1640625" style="2" customWidth="1"/>
    <col min="175" max="175" width="14.33203125" style="2" customWidth="1"/>
    <col min="176" max="176" width="17.1640625" style="2" customWidth="1"/>
    <col min="177" max="177" width="16.1640625" style="2" customWidth="1"/>
    <col min="178" max="178" width="15.83203125" style="2" customWidth="1"/>
    <col min="179" max="179" width="14" style="2" customWidth="1"/>
    <col min="180" max="180" width="13.6640625" style="2" customWidth="1"/>
    <col min="181" max="181" width="15.33203125" style="2" customWidth="1"/>
    <col min="182" max="183" width="13.83203125" style="2" customWidth="1"/>
    <col min="184" max="189" width="0" style="2" hidden="1" customWidth="1"/>
    <col min="190" max="190" width="14" style="2" customWidth="1"/>
    <col min="191" max="191" width="16.6640625" style="2" customWidth="1"/>
    <col min="192" max="192" width="17.5" style="2" customWidth="1"/>
    <col min="193" max="197" width="10.6640625" style="2"/>
    <col min="198" max="198" width="8.6640625" style="2" customWidth="1"/>
    <col min="199" max="199" width="56.6640625" style="2" customWidth="1"/>
    <col min="200" max="200" width="16" style="2" customWidth="1"/>
    <col min="201" max="201" width="21" style="2" customWidth="1"/>
    <col min="202" max="202" width="18.6640625" style="2" customWidth="1"/>
    <col min="203" max="208" width="16.5" style="2" customWidth="1"/>
    <col min="209" max="209" width="11.83203125" style="2" bestFit="1" customWidth="1"/>
    <col min="210" max="210" width="22.1640625" style="2" customWidth="1"/>
    <col min="211" max="211" width="17.33203125" style="2" customWidth="1"/>
    <col min="212" max="212" width="16.33203125" style="2" bestFit="1" customWidth="1"/>
    <col min="213" max="213" width="16.83203125" style="2" customWidth="1"/>
    <col min="214" max="214" width="16" style="2" customWidth="1"/>
    <col min="215" max="215" width="19.83203125" style="2" customWidth="1"/>
    <col min="216" max="216" width="19.5" style="2" bestFit="1" customWidth="1"/>
    <col min="217" max="217" width="17.83203125" style="2" bestFit="1" customWidth="1"/>
    <col min="218" max="218" width="15.1640625" style="2" customWidth="1"/>
    <col min="219" max="219" width="14.33203125" style="2" customWidth="1"/>
    <col min="220" max="427" width="10.6640625" style="2"/>
    <col min="428" max="428" width="8.6640625" style="2" customWidth="1"/>
    <col min="429" max="429" width="50.33203125" style="2" customWidth="1"/>
    <col min="430" max="430" width="13.1640625" style="2" customWidth="1"/>
    <col min="431" max="431" width="14.33203125" style="2" customWidth="1"/>
    <col min="432" max="432" width="17.1640625" style="2" customWidth="1"/>
    <col min="433" max="433" width="16.1640625" style="2" customWidth="1"/>
    <col min="434" max="434" width="15.83203125" style="2" customWidth="1"/>
    <col min="435" max="435" width="14" style="2" customWidth="1"/>
    <col min="436" max="436" width="13.6640625" style="2" customWidth="1"/>
    <col min="437" max="437" width="15.33203125" style="2" customWidth="1"/>
    <col min="438" max="439" width="13.83203125" style="2" customWidth="1"/>
    <col min="440" max="445" width="0" style="2" hidden="1" customWidth="1"/>
    <col min="446" max="446" width="14" style="2" customWidth="1"/>
    <col min="447" max="447" width="16.6640625" style="2" customWidth="1"/>
    <col min="448" max="448" width="17.5" style="2" customWidth="1"/>
    <col min="449" max="453" width="10.6640625" style="2"/>
    <col min="454" max="454" width="8.6640625" style="2" customWidth="1"/>
    <col min="455" max="455" width="56.6640625" style="2" customWidth="1"/>
    <col min="456" max="456" width="16" style="2" customWidth="1"/>
    <col min="457" max="457" width="21" style="2" customWidth="1"/>
    <col min="458" max="458" width="18.6640625" style="2" customWidth="1"/>
    <col min="459" max="464" width="16.5" style="2" customWidth="1"/>
    <col min="465" max="465" width="11.83203125" style="2" bestFit="1" customWidth="1"/>
    <col min="466" max="466" width="22.1640625" style="2" customWidth="1"/>
    <col min="467" max="467" width="17.33203125" style="2" customWidth="1"/>
    <col min="468" max="468" width="16.33203125" style="2" bestFit="1" customWidth="1"/>
    <col min="469" max="469" width="16.83203125" style="2" customWidth="1"/>
    <col min="470" max="470" width="16" style="2" customWidth="1"/>
    <col min="471" max="471" width="19.83203125" style="2" customWidth="1"/>
    <col min="472" max="472" width="19.5" style="2" bestFit="1" customWidth="1"/>
    <col min="473" max="473" width="17.83203125" style="2" bestFit="1" customWidth="1"/>
    <col min="474" max="474" width="15.1640625" style="2" customWidth="1"/>
    <col min="475" max="475" width="14.33203125" style="2" customWidth="1"/>
    <col min="476" max="683" width="10.6640625" style="2"/>
    <col min="684" max="684" width="8.6640625" style="2" customWidth="1"/>
    <col min="685" max="685" width="50.33203125" style="2" customWidth="1"/>
    <col min="686" max="686" width="13.1640625" style="2" customWidth="1"/>
    <col min="687" max="687" width="14.33203125" style="2" customWidth="1"/>
    <col min="688" max="688" width="17.1640625" style="2" customWidth="1"/>
    <col min="689" max="689" width="16.1640625" style="2" customWidth="1"/>
    <col min="690" max="690" width="15.83203125" style="2" customWidth="1"/>
    <col min="691" max="691" width="14" style="2" customWidth="1"/>
    <col min="692" max="692" width="13.6640625" style="2" customWidth="1"/>
    <col min="693" max="693" width="15.33203125" style="2" customWidth="1"/>
    <col min="694" max="695" width="13.83203125" style="2" customWidth="1"/>
    <col min="696" max="701" width="0" style="2" hidden="1" customWidth="1"/>
    <col min="702" max="702" width="14" style="2" customWidth="1"/>
    <col min="703" max="703" width="16.6640625" style="2" customWidth="1"/>
    <col min="704" max="704" width="17.5" style="2" customWidth="1"/>
    <col min="705" max="709" width="10.6640625" style="2"/>
    <col min="710" max="710" width="8.6640625" style="2" customWidth="1"/>
    <col min="711" max="711" width="56.6640625" style="2" customWidth="1"/>
    <col min="712" max="712" width="16" style="2" customWidth="1"/>
    <col min="713" max="713" width="21" style="2" customWidth="1"/>
    <col min="714" max="714" width="18.6640625" style="2" customWidth="1"/>
    <col min="715" max="720" width="16.5" style="2" customWidth="1"/>
    <col min="721" max="721" width="11.83203125" style="2" bestFit="1" customWidth="1"/>
    <col min="722" max="722" width="22.1640625" style="2" customWidth="1"/>
    <col min="723" max="723" width="17.33203125" style="2" customWidth="1"/>
    <col min="724" max="724" width="16.33203125" style="2" bestFit="1" customWidth="1"/>
    <col min="725" max="725" width="16.83203125" style="2" customWidth="1"/>
    <col min="726" max="726" width="16" style="2" customWidth="1"/>
    <col min="727" max="727" width="19.83203125" style="2" customWidth="1"/>
    <col min="728" max="728" width="19.5" style="2" bestFit="1" customWidth="1"/>
    <col min="729" max="729" width="17.83203125" style="2" bestFit="1" customWidth="1"/>
    <col min="730" max="730" width="15.1640625" style="2" customWidth="1"/>
    <col min="731" max="731" width="14.33203125" style="2" customWidth="1"/>
    <col min="732" max="939" width="10.6640625" style="2"/>
    <col min="940" max="940" width="8.6640625" style="2" customWidth="1"/>
    <col min="941" max="941" width="50.33203125" style="2" customWidth="1"/>
    <col min="942" max="942" width="13.1640625" style="2" customWidth="1"/>
    <col min="943" max="943" width="14.33203125" style="2" customWidth="1"/>
    <col min="944" max="944" width="17.1640625" style="2" customWidth="1"/>
    <col min="945" max="945" width="16.1640625" style="2" customWidth="1"/>
    <col min="946" max="946" width="15.83203125" style="2" customWidth="1"/>
    <col min="947" max="947" width="14" style="2" customWidth="1"/>
    <col min="948" max="948" width="13.6640625" style="2" customWidth="1"/>
    <col min="949" max="949" width="15.33203125" style="2" customWidth="1"/>
    <col min="950" max="951" width="13.83203125" style="2" customWidth="1"/>
    <col min="952" max="957" width="0" style="2" hidden="1" customWidth="1"/>
    <col min="958" max="958" width="14" style="2" customWidth="1"/>
    <col min="959" max="959" width="16.6640625" style="2" customWidth="1"/>
    <col min="960" max="960" width="17.5" style="2" customWidth="1"/>
    <col min="961" max="965" width="10.6640625" style="2"/>
    <col min="966" max="966" width="8.6640625" style="2" customWidth="1"/>
    <col min="967" max="967" width="56.6640625" style="2" customWidth="1"/>
    <col min="968" max="968" width="16" style="2" customWidth="1"/>
    <col min="969" max="969" width="21" style="2" customWidth="1"/>
    <col min="970" max="970" width="18.6640625" style="2" customWidth="1"/>
    <col min="971" max="976" width="16.5" style="2" customWidth="1"/>
    <col min="977" max="977" width="11.83203125" style="2" bestFit="1" customWidth="1"/>
    <col min="978" max="978" width="22.1640625" style="2" customWidth="1"/>
    <col min="979" max="979" width="17.33203125" style="2" customWidth="1"/>
    <col min="980" max="980" width="16.33203125" style="2" bestFit="1" customWidth="1"/>
    <col min="981" max="981" width="16.83203125" style="2" customWidth="1"/>
    <col min="982" max="982" width="16" style="2" customWidth="1"/>
    <col min="983" max="983" width="19.83203125" style="2" customWidth="1"/>
    <col min="984" max="984" width="19.5" style="2" bestFit="1" customWidth="1"/>
    <col min="985" max="985" width="17.83203125" style="2" bestFit="1" customWidth="1"/>
    <col min="986" max="986" width="15.1640625" style="2" customWidth="1"/>
    <col min="987" max="987" width="14.33203125" style="2" customWidth="1"/>
    <col min="988" max="1195" width="10.6640625" style="2"/>
    <col min="1196" max="1196" width="8.6640625" style="2" customWidth="1"/>
    <col min="1197" max="1197" width="50.33203125" style="2" customWidth="1"/>
    <col min="1198" max="1198" width="13.1640625" style="2" customWidth="1"/>
    <col min="1199" max="1199" width="14.33203125" style="2" customWidth="1"/>
    <col min="1200" max="1200" width="17.1640625" style="2" customWidth="1"/>
    <col min="1201" max="1201" width="16.1640625" style="2" customWidth="1"/>
    <col min="1202" max="1202" width="15.83203125" style="2" customWidth="1"/>
    <col min="1203" max="1203" width="14" style="2" customWidth="1"/>
    <col min="1204" max="1204" width="13.6640625" style="2" customWidth="1"/>
    <col min="1205" max="1205" width="15.33203125" style="2" customWidth="1"/>
    <col min="1206" max="1207" width="13.83203125" style="2" customWidth="1"/>
    <col min="1208" max="1213" width="0" style="2" hidden="1" customWidth="1"/>
    <col min="1214" max="1214" width="14" style="2" customWidth="1"/>
    <col min="1215" max="1215" width="16.6640625" style="2" customWidth="1"/>
    <col min="1216" max="1216" width="17.5" style="2" customWidth="1"/>
    <col min="1217" max="1221" width="10.6640625" style="2"/>
    <col min="1222" max="1222" width="8.6640625" style="2" customWidth="1"/>
    <col min="1223" max="1223" width="56.6640625" style="2" customWidth="1"/>
    <col min="1224" max="1224" width="16" style="2" customWidth="1"/>
    <col min="1225" max="1225" width="21" style="2" customWidth="1"/>
    <col min="1226" max="1226" width="18.6640625" style="2" customWidth="1"/>
    <col min="1227" max="1232" width="16.5" style="2" customWidth="1"/>
    <col min="1233" max="1233" width="11.83203125" style="2" bestFit="1" customWidth="1"/>
    <col min="1234" max="1234" width="22.1640625" style="2" customWidth="1"/>
    <col min="1235" max="1235" width="17.33203125" style="2" customWidth="1"/>
    <col min="1236" max="1236" width="16.33203125" style="2" bestFit="1" customWidth="1"/>
    <col min="1237" max="1237" width="16.83203125" style="2" customWidth="1"/>
    <col min="1238" max="1238" width="16" style="2" customWidth="1"/>
    <col min="1239" max="1239" width="19.83203125" style="2" customWidth="1"/>
    <col min="1240" max="1240" width="19.5" style="2" bestFit="1" customWidth="1"/>
    <col min="1241" max="1241" width="17.83203125" style="2" bestFit="1" customWidth="1"/>
    <col min="1242" max="1242" width="15.1640625" style="2" customWidth="1"/>
    <col min="1243" max="1243" width="14.33203125" style="2" customWidth="1"/>
    <col min="1244" max="1451" width="10.6640625" style="2"/>
    <col min="1452" max="1452" width="8.6640625" style="2" customWidth="1"/>
    <col min="1453" max="1453" width="50.33203125" style="2" customWidth="1"/>
    <col min="1454" max="1454" width="13.1640625" style="2" customWidth="1"/>
    <col min="1455" max="1455" width="14.33203125" style="2" customWidth="1"/>
    <col min="1456" max="1456" width="17.1640625" style="2" customWidth="1"/>
    <col min="1457" max="1457" width="16.1640625" style="2" customWidth="1"/>
    <col min="1458" max="1458" width="15.83203125" style="2" customWidth="1"/>
    <col min="1459" max="1459" width="14" style="2" customWidth="1"/>
    <col min="1460" max="1460" width="13.6640625" style="2" customWidth="1"/>
    <col min="1461" max="1461" width="15.33203125" style="2" customWidth="1"/>
    <col min="1462" max="1463" width="13.83203125" style="2" customWidth="1"/>
    <col min="1464" max="1469" width="0" style="2" hidden="1" customWidth="1"/>
    <col min="1470" max="1470" width="14" style="2" customWidth="1"/>
    <col min="1471" max="1471" width="16.6640625" style="2" customWidth="1"/>
    <col min="1472" max="1472" width="17.5" style="2" customWidth="1"/>
    <col min="1473" max="1477" width="10.6640625" style="2"/>
    <col min="1478" max="1478" width="8.6640625" style="2" customWidth="1"/>
    <col min="1479" max="1479" width="56.6640625" style="2" customWidth="1"/>
    <col min="1480" max="1480" width="16" style="2" customWidth="1"/>
    <col min="1481" max="1481" width="21" style="2" customWidth="1"/>
    <col min="1482" max="1482" width="18.6640625" style="2" customWidth="1"/>
    <col min="1483" max="1488" width="16.5" style="2" customWidth="1"/>
    <col min="1489" max="1489" width="11.83203125" style="2" bestFit="1" customWidth="1"/>
    <col min="1490" max="1490" width="22.1640625" style="2" customWidth="1"/>
    <col min="1491" max="1491" width="17.33203125" style="2" customWidth="1"/>
    <col min="1492" max="1492" width="16.33203125" style="2" bestFit="1" customWidth="1"/>
    <col min="1493" max="1493" width="16.83203125" style="2" customWidth="1"/>
    <col min="1494" max="1494" width="16" style="2" customWidth="1"/>
    <col min="1495" max="1495" width="19.83203125" style="2" customWidth="1"/>
    <col min="1496" max="1496" width="19.5" style="2" bestFit="1" customWidth="1"/>
    <col min="1497" max="1497" width="17.83203125" style="2" bestFit="1" customWidth="1"/>
    <col min="1498" max="1498" width="15.1640625" style="2" customWidth="1"/>
    <col min="1499" max="1499" width="14.33203125" style="2" customWidth="1"/>
    <col min="1500" max="1707" width="10.6640625" style="2"/>
    <col min="1708" max="1708" width="8.6640625" style="2" customWidth="1"/>
    <col min="1709" max="1709" width="50.33203125" style="2" customWidth="1"/>
    <col min="1710" max="1710" width="13.1640625" style="2" customWidth="1"/>
    <col min="1711" max="1711" width="14.33203125" style="2" customWidth="1"/>
    <col min="1712" max="1712" width="17.1640625" style="2" customWidth="1"/>
    <col min="1713" max="1713" width="16.1640625" style="2" customWidth="1"/>
    <col min="1714" max="1714" width="15.83203125" style="2" customWidth="1"/>
    <col min="1715" max="1715" width="14" style="2" customWidth="1"/>
    <col min="1716" max="1716" width="13.6640625" style="2" customWidth="1"/>
    <col min="1717" max="1717" width="15.33203125" style="2" customWidth="1"/>
    <col min="1718" max="1719" width="13.83203125" style="2" customWidth="1"/>
    <col min="1720" max="1725" width="0" style="2" hidden="1" customWidth="1"/>
    <col min="1726" max="1726" width="14" style="2" customWidth="1"/>
    <col min="1727" max="1727" width="16.6640625" style="2" customWidth="1"/>
    <col min="1728" max="1728" width="17.5" style="2" customWidth="1"/>
    <col min="1729" max="1733" width="10.6640625" style="2"/>
    <col min="1734" max="1734" width="8.6640625" style="2" customWidth="1"/>
    <col min="1735" max="1735" width="56.6640625" style="2" customWidth="1"/>
    <col min="1736" max="1736" width="16" style="2" customWidth="1"/>
    <col min="1737" max="1737" width="21" style="2" customWidth="1"/>
    <col min="1738" max="1738" width="18.6640625" style="2" customWidth="1"/>
    <col min="1739" max="1744" width="16.5" style="2" customWidth="1"/>
    <col min="1745" max="1745" width="11.83203125" style="2" bestFit="1" customWidth="1"/>
    <col min="1746" max="1746" width="22.1640625" style="2" customWidth="1"/>
    <col min="1747" max="1747" width="17.33203125" style="2" customWidth="1"/>
    <col min="1748" max="1748" width="16.33203125" style="2" bestFit="1" customWidth="1"/>
    <col min="1749" max="1749" width="16.83203125" style="2" customWidth="1"/>
    <col min="1750" max="1750" width="16" style="2" customWidth="1"/>
    <col min="1751" max="1751" width="19.83203125" style="2" customWidth="1"/>
    <col min="1752" max="1752" width="19.5" style="2" bestFit="1" customWidth="1"/>
    <col min="1753" max="1753" width="17.83203125" style="2" bestFit="1" customWidth="1"/>
    <col min="1754" max="1754" width="15.1640625" style="2" customWidth="1"/>
    <col min="1755" max="1755" width="14.33203125" style="2" customWidth="1"/>
    <col min="1756" max="1963" width="10.6640625" style="2"/>
    <col min="1964" max="1964" width="8.6640625" style="2" customWidth="1"/>
    <col min="1965" max="1965" width="50.33203125" style="2" customWidth="1"/>
    <col min="1966" max="1966" width="13.1640625" style="2" customWidth="1"/>
    <col min="1967" max="1967" width="14.33203125" style="2" customWidth="1"/>
    <col min="1968" max="1968" width="17.1640625" style="2" customWidth="1"/>
    <col min="1969" max="1969" width="16.1640625" style="2" customWidth="1"/>
    <col min="1970" max="1970" width="15.83203125" style="2" customWidth="1"/>
    <col min="1971" max="1971" width="14" style="2" customWidth="1"/>
    <col min="1972" max="1972" width="13.6640625" style="2" customWidth="1"/>
    <col min="1973" max="1973" width="15.33203125" style="2" customWidth="1"/>
    <col min="1974" max="1975" width="13.83203125" style="2" customWidth="1"/>
    <col min="1976" max="1981" width="0" style="2" hidden="1" customWidth="1"/>
    <col min="1982" max="1982" width="14" style="2" customWidth="1"/>
    <col min="1983" max="1983" width="16.6640625" style="2" customWidth="1"/>
    <col min="1984" max="1984" width="17.5" style="2" customWidth="1"/>
    <col min="1985" max="1989" width="10.6640625" style="2"/>
    <col min="1990" max="1990" width="8.6640625" style="2" customWidth="1"/>
    <col min="1991" max="1991" width="56.6640625" style="2" customWidth="1"/>
    <col min="1992" max="1992" width="16" style="2" customWidth="1"/>
    <col min="1993" max="1993" width="21" style="2" customWidth="1"/>
    <col min="1994" max="1994" width="18.6640625" style="2" customWidth="1"/>
    <col min="1995" max="2000" width="16.5" style="2" customWidth="1"/>
    <col min="2001" max="2001" width="11.83203125" style="2" bestFit="1" customWidth="1"/>
    <col min="2002" max="2002" width="22.1640625" style="2" customWidth="1"/>
    <col min="2003" max="2003" width="17.33203125" style="2" customWidth="1"/>
    <col min="2004" max="2004" width="16.33203125" style="2" bestFit="1" customWidth="1"/>
    <col min="2005" max="2005" width="16.83203125" style="2" customWidth="1"/>
    <col min="2006" max="2006" width="16" style="2" customWidth="1"/>
    <col min="2007" max="2007" width="19.83203125" style="2" customWidth="1"/>
    <col min="2008" max="2008" width="19.5" style="2" bestFit="1" customWidth="1"/>
    <col min="2009" max="2009" width="17.83203125" style="2" bestFit="1" customWidth="1"/>
    <col min="2010" max="2010" width="15.1640625" style="2" customWidth="1"/>
    <col min="2011" max="2011" width="14.33203125" style="2" customWidth="1"/>
    <col min="2012" max="2219" width="10.6640625" style="2"/>
    <col min="2220" max="2220" width="8.6640625" style="2" customWidth="1"/>
    <col min="2221" max="2221" width="50.33203125" style="2" customWidth="1"/>
    <col min="2222" max="2222" width="13.1640625" style="2" customWidth="1"/>
    <col min="2223" max="2223" width="14.33203125" style="2" customWidth="1"/>
    <col min="2224" max="2224" width="17.1640625" style="2" customWidth="1"/>
    <col min="2225" max="2225" width="16.1640625" style="2" customWidth="1"/>
    <col min="2226" max="2226" width="15.83203125" style="2" customWidth="1"/>
    <col min="2227" max="2227" width="14" style="2" customWidth="1"/>
    <col min="2228" max="2228" width="13.6640625" style="2" customWidth="1"/>
    <col min="2229" max="2229" width="15.33203125" style="2" customWidth="1"/>
    <col min="2230" max="2231" width="13.83203125" style="2" customWidth="1"/>
    <col min="2232" max="2237" width="0" style="2" hidden="1" customWidth="1"/>
    <col min="2238" max="2238" width="14" style="2" customWidth="1"/>
    <col min="2239" max="2239" width="16.6640625" style="2" customWidth="1"/>
    <col min="2240" max="2240" width="17.5" style="2" customWidth="1"/>
    <col min="2241" max="2245" width="10.6640625" style="2"/>
    <col min="2246" max="2246" width="8.6640625" style="2" customWidth="1"/>
    <col min="2247" max="2247" width="56.6640625" style="2" customWidth="1"/>
    <col min="2248" max="2248" width="16" style="2" customWidth="1"/>
    <col min="2249" max="2249" width="21" style="2" customWidth="1"/>
    <col min="2250" max="2250" width="18.6640625" style="2" customWidth="1"/>
    <col min="2251" max="2256" width="16.5" style="2" customWidth="1"/>
    <col min="2257" max="2257" width="11.83203125" style="2" bestFit="1" customWidth="1"/>
    <col min="2258" max="2258" width="22.1640625" style="2" customWidth="1"/>
    <col min="2259" max="2259" width="17.33203125" style="2" customWidth="1"/>
    <col min="2260" max="2260" width="16.33203125" style="2" bestFit="1" customWidth="1"/>
    <col min="2261" max="2261" width="16.83203125" style="2" customWidth="1"/>
    <col min="2262" max="2262" width="16" style="2" customWidth="1"/>
    <col min="2263" max="2263" width="19.83203125" style="2" customWidth="1"/>
    <col min="2264" max="2264" width="19.5" style="2" bestFit="1" customWidth="1"/>
    <col min="2265" max="2265" width="17.83203125" style="2" bestFit="1" customWidth="1"/>
    <col min="2266" max="2266" width="15.1640625" style="2" customWidth="1"/>
    <col min="2267" max="2267" width="14.33203125" style="2" customWidth="1"/>
    <col min="2268" max="2475" width="10.6640625" style="2"/>
    <col min="2476" max="2476" width="8.6640625" style="2" customWidth="1"/>
    <col min="2477" max="2477" width="50.33203125" style="2" customWidth="1"/>
    <col min="2478" max="2478" width="13.1640625" style="2" customWidth="1"/>
    <col min="2479" max="2479" width="14.33203125" style="2" customWidth="1"/>
    <col min="2480" max="2480" width="17.1640625" style="2" customWidth="1"/>
    <col min="2481" max="2481" width="16.1640625" style="2" customWidth="1"/>
    <col min="2482" max="2482" width="15.83203125" style="2" customWidth="1"/>
    <col min="2483" max="2483" width="14" style="2" customWidth="1"/>
    <col min="2484" max="2484" width="13.6640625" style="2" customWidth="1"/>
    <col min="2485" max="2485" width="15.33203125" style="2" customWidth="1"/>
    <col min="2486" max="2487" width="13.83203125" style="2" customWidth="1"/>
    <col min="2488" max="2493" width="0" style="2" hidden="1" customWidth="1"/>
    <col min="2494" max="2494" width="14" style="2" customWidth="1"/>
    <col min="2495" max="2495" width="16.6640625" style="2" customWidth="1"/>
    <col min="2496" max="2496" width="17.5" style="2" customWidth="1"/>
    <col min="2497" max="2501" width="10.6640625" style="2"/>
    <col min="2502" max="2502" width="8.6640625" style="2" customWidth="1"/>
    <col min="2503" max="2503" width="56.6640625" style="2" customWidth="1"/>
    <col min="2504" max="2504" width="16" style="2" customWidth="1"/>
    <col min="2505" max="2505" width="21" style="2" customWidth="1"/>
    <col min="2506" max="2506" width="18.6640625" style="2" customWidth="1"/>
    <col min="2507" max="2512" width="16.5" style="2" customWidth="1"/>
    <col min="2513" max="2513" width="11.83203125" style="2" bestFit="1" customWidth="1"/>
    <col min="2514" max="2514" width="22.1640625" style="2" customWidth="1"/>
    <col min="2515" max="2515" width="17.33203125" style="2" customWidth="1"/>
    <col min="2516" max="2516" width="16.33203125" style="2" bestFit="1" customWidth="1"/>
    <col min="2517" max="2517" width="16.83203125" style="2" customWidth="1"/>
    <col min="2518" max="2518" width="16" style="2" customWidth="1"/>
    <col min="2519" max="2519" width="19.83203125" style="2" customWidth="1"/>
    <col min="2520" max="2520" width="19.5" style="2" bestFit="1" customWidth="1"/>
    <col min="2521" max="2521" width="17.83203125" style="2" bestFit="1" customWidth="1"/>
    <col min="2522" max="2522" width="15.1640625" style="2" customWidth="1"/>
    <col min="2523" max="2523" width="14.33203125" style="2" customWidth="1"/>
    <col min="2524" max="2731" width="10.6640625" style="2"/>
    <col min="2732" max="2732" width="8.6640625" style="2" customWidth="1"/>
    <col min="2733" max="2733" width="50.33203125" style="2" customWidth="1"/>
    <col min="2734" max="2734" width="13.1640625" style="2" customWidth="1"/>
    <col min="2735" max="2735" width="14.33203125" style="2" customWidth="1"/>
    <col min="2736" max="2736" width="17.1640625" style="2" customWidth="1"/>
    <col min="2737" max="2737" width="16.1640625" style="2" customWidth="1"/>
    <col min="2738" max="2738" width="15.83203125" style="2" customWidth="1"/>
    <col min="2739" max="2739" width="14" style="2" customWidth="1"/>
    <col min="2740" max="2740" width="13.6640625" style="2" customWidth="1"/>
    <col min="2741" max="2741" width="15.33203125" style="2" customWidth="1"/>
    <col min="2742" max="2743" width="13.83203125" style="2" customWidth="1"/>
    <col min="2744" max="2749" width="0" style="2" hidden="1" customWidth="1"/>
    <col min="2750" max="2750" width="14" style="2" customWidth="1"/>
    <col min="2751" max="2751" width="16.6640625" style="2" customWidth="1"/>
    <col min="2752" max="2752" width="17.5" style="2" customWidth="1"/>
    <col min="2753" max="2757" width="10.6640625" style="2"/>
    <col min="2758" max="2758" width="8.6640625" style="2" customWidth="1"/>
    <col min="2759" max="2759" width="56.6640625" style="2" customWidth="1"/>
    <col min="2760" max="2760" width="16" style="2" customWidth="1"/>
    <col min="2761" max="2761" width="21" style="2" customWidth="1"/>
    <col min="2762" max="2762" width="18.6640625" style="2" customWidth="1"/>
    <col min="2763" max="2768" width="16.5" style="2" customWidth="1"/>
    <col min="2769" max="2769" width="11.83203125" style="2" bestFit="1" customWidth="1"/>
    <col min="2770" max="2770" width="22.1640625" style="2" customWidth="1"/>
    <col min="2771" max="2771" width="17.33203125" style="2" customWidth="1"/>
    <col min="2772" max="2772" width="16.33203125" style="2" bestFit="1" customWidth="1"/>
    <col min="2773" max="2773" width="16.83203125" style="2" customWidth="1"/>
    <col min="2774" max="2774" width="16" style="2" customWidth="1"/>
    <col min="2775" max="2775" width="19.83203125" style="2" customWidth="1"/>
    <col min="2776" max="2776" width="19.5" style="2" bestFit="1" customWidth="1"/>
    <col min="2777" max="2777" width="17.83203125" style="2" bestFit="1" customWidth="1"/>
    <col min="2778" max="2778" width="15.1640625" style="2" customWidth="1"/>
    <col min="2779" max="2779" width="14.33203125" style="2" customWidth="1"/>
    <col min="2780" max="2987" width="10.6640625" style="2"/>
    <col min="2988" max="2988" width="8.6640625" style="2" customWidth="1"/>
    <col min="2989" max="2989" width="50.33203125" style="2" customWidth="1"/>
    <col min="2990" max="2990" width="13.1640625" style="2" customWidth="1"/>
    <col min="2991" max="2991" width="14.33203125" style="2" customWidth="1"/>
    <col min="2992" max="2992" width="17.1640625" style="2" customWidth="1"/>
    <col min="2993" max="2993" width="16.1640625" style="2" customWidth="1"/>
    <col min="2994" max="2994" width="15.83203125" style="2" customWidth="1"/>
    <col min="2995" max="2995" width="14" style="2" customWidth="1"/>
    <col min="2996" max="2996" width="13.6640625" style="2" customWidth="1"/>
    <col min="2997" max="2997" width="15.33203125" style="2" customWidth="1"/>
    <col min="2998" max="2999" width="13.83203125" style="2" customWidth="1"/>
    <col min="3000" max="3005" width="0" style="2" hidden="1" customWidth="1"/>
    <col min="3006" max="3006" width="14" style="2" customWidth="1"/>
    <col min="3007" max="3007" width="16.6640625" style="2" customWidth="1"/>
    <col min="3008" max="3008" width="17.5" style="2" customWidth="1"/>
    <col min="3009" max="3013" width="10.6640625" style="2"/>
    <col min="3014" max="3014" width="8.6640625" style="2" customWidth="1"/>
    <col min="3015" max="3015" width="56.6640625" style="2" customWidth="1"/>
    <col min="3016" max="3016" width="16" style="2" customWidth="1"/>
    <col min="3017" max="3017" width="21" style="2" customWidth="1"/>
    <col min="3018" max="3018" width="18.6640625" style="2" customWidth="1"/>
    <col min="3019" max="3024" width="16.5" style="2" customWidth="1"/>
    <col min="3025" max="3025" width="11.83203125" style="2" bestFit="1" customWidth="1"/>
    <col min="3026" max="3026" width="22.1640625" style="2" customWidth="1"/>
    <col min="3027" max="3027" width="17.33203125" style="2" customWidth="1"/>
    <col min="3028" max="3028" width="16.33203125" style="2" bestFit="1" customWidth="1"/>
    <col min="3029" max="3029" width="16.83203125" style="2" customWidth="1"/>
    <col min="3030" max="3030" width="16" style="2" customWidth="1"/>
    <col min="3031" max="3031" width="19.83203125" style="2" customWidth="1"/>
    <col min="3032" max="3032" width="19.5" style="2" bestFit="1" customWidth="1"/>
    <col min="3033" max="3033" width="17.83203125" style="2" bestFit="1" customWidth="1"/>
    <col min="3034" max="3034" width="15.1640625" style="2" customWidth="1"/>
    <col min="3035" max="3035" width="14.33203125" style="2" customWidth="1"/>
    <col min="3036" max="3243" width="10.6640625" style="2"/>
    <col min="3244" max="3244" width="8.6640625" style="2" customWidth="1"/>
    <col min="3245" max="3245" width="50.33203125" style="2" customWidth="1"/>
    <col min="3246" max="3246" width="13.1640625" style="2" customWidth="1"/>
    <col min="3247" max="3247" width="14.33203125" style="2" customWidth="1"/>
    <col min="3248" max="3248" width="17.1640625" style="2" customWidth="1"/>
    <col min="3249" max="3249" width="16.1640625" style="2" customWidth="1"/>
    <col min="3250" max="3250" width="15.83203125" style="2" customWidth="1"/>
    <col min="3251" max="3251" width="14" style="2" customWidth="1"/>
    <col min="3252" max="3252" width="13.6640625" style="2" customWidth="1"/>
    <col min="3253" max="3253" width="15.33203125" style="2" customWidth="1"/>
    <col min="3254" max="3255" width="13.83203125" style="2" customWidth="1"/>
    <col min="3256" max="3261" width="0" style="2" hidden="1" customWidth="1"/>
    <col min="3262" max="3262" width="14" style="2" customWidth="1"/>
    <col min="3263" max="3263" width="16.6640625" style="2" customWidth="1"/>
    <col min="3264" max="3264" width="17.5" style="2" customWidth="1"/>
    <col min="3265" max="3269" width="10.6640625" style="2"/>
    <col min="3270" max="3270" width="8.6640625" style="2" customWidth="1"/>
    <col min="3271" max="3271" width="56.6640625" style="2" customWidth="1"/>
    <col min="3272" max="3272" width="16" style="2" customWidth="1"/>
    <col min="3273" max="3273" width="21" style="2" customWidth="1"/>
    <col min="3274" max="3274" width="18.6640625" style="2" customWidth="1"/>
    <col min="3275" max="3280" width="16.5" style="2" customWidth="1"/>
    <col min="3281" max="3281" width="11.83203125" style="2" bestFit="1" customWidth="1"/>
    <col min="3282" max="3282" width="22.1640625" style="2" customWidth="1"/>
    <col min="3283" max="3283" width="17.33203125" style="2" customWidth="1"/>
    <col min="3284" max="3284" width="16.33203125" style="2" bestFit="1" customWidth="1"/>
    <col min="3285" max="3285" width="16.83203125" style="2" customWidth="1"/>
    <col min="3286" max="3286" width="16" style="2" customWidth="1"/>
    <col min="3287" max="3287" width="19.83203125" style="2" customWidth="1"/>
    <col min="3288" max="3288" width="19.5" style="2" bestFit="1" customWidth="1"/>
    <col min="3289" max="3289" width="17.83203125" style="2" bestFit="1" customWidth="1"/>
    <col min="3290" max="3290" width="15.1640625" style="2" customWidth="1"/>
    <col min="3291" max="3291" width="14.33203125" style="2" customWidth="1"/>
    <col min="3292" max="3499" width="10.6640625" style="2"/>
    <col min="3500" max="3500" width="8.6640625" style="2" customWidth="1"/>
    <col min="3501" max="3501" width="50.33203125" style="2" customWidth="1"/>
    <col min="3502" max="3502" width="13.1640625" style="2" customWidth="1"/>
    <col min="3503" max="3503" width="14.33203125" style="2" customWidth="1"/>
    <col min="3504" max="3504" width="17.1640625" style="2" customWidth="1"/>
    <col min="3505" max="3505" width="16.1640625" style="2" customWidth="1"/>
    <col min="3506" max="3506" width="15.83203125" style="2" customWidth="1"/>
    <col min="3507" max="3507" width="14" style="2" customWidth="1"/>
    <col min="3508" max="3508" width="13.6640625" style="2" customWidth="1"/>
    <col min="3509" max="3509" width="15.33203125" style="2" customWidth="1"/>
    <col min="3510" max="3511" width="13.83203125" style="2" customWidth="1"/>
    <col min="3512" max="3517" width="0" style="2" hidden="1" customWidth="1"/>
    <col min="3518" max="3518" width="14" style="2" customWidth="1"/>
    <col min="3519" max="3519" width="16.6640625" style="2" customWidth="1"/>
    <col min="3520" max="3520" width="17.5" style="2" customWidth="1"/>
    <col min="3521" max="3525" width="10.6640625" style="2"/>
    <col min="3526" max="3526" width="8.6640625" style="2" customWidth="1"/>
    <col min="3527" max="3527" width="56.6640625" style="2" customWidth="1"/>
    <col min="3528" max="3528" width="16" style="2" customWidth="1"/>
    <col min="3529" max="3529" width="21" style="2" customWidth="1"/>
    <col min="3530" max="3530" width="18.6640625" style="2" customWidth="1"/>
    <col min="3531" max="3536" width="16.5" style="2" customWidth="1"/>
    <col min="3537" max="3537" width="11.83203125" style="2" bestFit="1" customWidth="1"/>
    <col min="3538" max="3538" width="22.1640625" style="2" customWidth="1"/>
    <col min="3539" max="3539" width="17.33203125" style="2" customWidth="1"/>
    <col min="3540" max="3540" width="16.33203125" style="2" bestFit="1" customWidth="1"/>
    <col min="3541" max="3541" width="16.83203125" style="2" customWidth="1"/>
    <col min="3542" max="3542" width="16" style="2" customWidth="1"/>
    <col min="3543" max="3543" width="19.83203125" style="2" customWidth="1"/>
    <col min="3544" max="3544" width="19.5" style="2" bestFit="1" customWidth="1"/>
    <col min="3545" max="3545" width="17.83203125" style="2" bestFit="1" customWidth="1"/>
    <col min="3546" max="3546" width="15.1640625" style="2" customWidth="1"/>
    <col min="3547" max="3547" width="14.33203125" style="2" customWidth="1"/>
    <col min="3548" max="3755" width="10.6640625" style="2"/>
    <col min="3756" max="3756" width="8.6640625" style="2" customWidth="1"/>
    <col min="3757" max="3757" width="50.33203125" style="2" customWidth="1"/>
    <col min="3758" max="3758" width="13.1640625" style="2" customWidth="1"/>
    <col min="3759" max="3759" width="14.33203125" style="2" customWidth="1"/>
    <col min="3760" max="3760" width="17.1640625" style="2" customWidth="1"/>
    <col min="3761" max="3761" width="16.1640625" style="2" customWidth="1"/>
    <col min="3762" max="3762" width="15.83203125" style="2" customWidth="1"/>
    <col min="3763" max="3763" width="14" style="2" customWidth="1"/>
    <col min="3764" max="3764" width="13.6640625" style="2" customWidth="1"/>
    <col min="3765" max="3765" width="15.33203125" style="2" customWidth="1"/>
    <col min="3766" max="3767" width="13.83203125" style="2" customWidth="1"/>
    <col min="3768" max="3773" width="0" style="2" hidden="1" customWidth="1"/>
    <col min="3774" max="3774" width="14" style="2" customWidth="1"/>
    <col min="3775" max="3775" width="16.6640625" style="2" customWidth="1"/>
    <col min="3776" max="3776" width="17.5" style="2" customWidth="1"/>
    <col min="3777" max="3781" width="10.6640625" style="2"/>
    <col min="3782" max="3782" width="8.6640625" style="2" customWidth="1"/>
    <col min="3783" max="3783" width="56.6640625" style="2" customWidth="1"/>
    <col min="3784" max="3784" width="16" style="2" customWidth="1"/>
    <col min="3785" max="3785" width="21" style="2" customWidth="1"/>
    <col min="3786" max="3786" width="18.6640625" style="2" customWidth="1"/>
    <col min="3787" max="3792" width="16.5" style="2" customWidth="1"/>
    <col min="3793" max="3793" width="11.83203125" style="2" bestFit="1" customWidth="1"/>
    <col min="3794" max="3794" width="22.1640625" style="2" customWidth="1"/>
    <col min="3795" max="3795" width="17.33203125" style="2" customWidth="1"/>
    <col min="3796" max="3796" width="16.33203125" style="2" bestFit="1" customWidth="1"/>
    <col min="3797" max="3797" width="16.83203125" style="2" customWidth="1"/>
    <col min="3798" max="3798" width="16" style="2" customWidth="1"/>
    <col min="3799" max="3799" width="19.83203125" style="2" customWidth="1"/>
    <col min="3800" max="3800" width="19.5" style="2" bestFit="1" customWidth="1"/>
    <col min="3801" max="3801" width="17.83203125" style="2" bestFit="1" customWidth="1"/>
    <col min="3802" max="3802" width="15.1640625" style="2" customWidth="1"/>
    <col min="3803" max="3803" width="14.33203125" style="2" customWidth="1"/>
    <col min="3804" max="4011" width="10.6640625" style="2"/>
    <col min="4012" max="4012" width="8.6640625" style="2" customWidth="1"/>
    <col min="4013" max="4013" width="50.33203125" style="2" customWidth="1"/>
    <col min="4014" max="4014" width="13.1640625" style="2" customWidth="1"/>
    <col min="4015" max="4015" width="14.33203125" style="2" customWidth="1"/>
    <col min="4016" max="4016" width="17.1640625" style="2" customWidth="1"/>
    <col min="4017" max="4017" width="16.1640625" style="2" customWidth="1"/>
    <col min="4018" max="4018" width="15.83203125" style="2" customWidth="1"/>
    <col min="4019" max="4019" width="14" style="2" customWidth="1"/>
    <col min="4020" max="4020" width="13.6640625" style="2" customWidth="1"/>
    <col min="4021" max="4021" width="15.33203125" style="2" customWidth="1"/>
    <col min="4022" max="4023" width="13.83203125" style="2" customWidth="1"/>
    <col min="4024" max="4029" width="0" style="2" hidden="1" customWidth="1"/>
    <col min="4030" max="4030" width="14" style="2" customWidth="1"/>
    <col min="4031" max="4031" width="16.6640625" style="2" customWidth="1"/>
    <col min="4032" max="4032" width="17.5" style="2" customWidth="1"/>
    <col min="4033" max="4037" width="10.6640625" style="2"/>
    <col min="4038" max="4038" width="8.6640625" style="2" customWidth="1"/>
    <col min="4039" max="4039" width="56.6640625" style="2" customWidth="1"/>
    <col min="4040" max="4040" width="16" style="2" customWidth="1"/>
    <col min="4041" max="4041" width="21" style="2" customWidth="1"/>
    <col min="4042" max="4042" width="18.6640625" style="2" customWidth="1"/>
    <col min="4043" max="4048" width="16.5" style="2" customWidth="1"/>
    <col min="4049" max="4049" width="11.83203125" style="2" bestFit="1" customWidth="1"/>
    <col min="4050" max="4050" width="22.1640625" style="2" customWidth="1"/>
    <col min="4051" max="4051" width="17.33203125" style="2" customWidth="1"/>
    <col min="4052" max="4052" width="16.33203125" style="2" bestFit="1" customWidth="1"/>
    <col min="4053" max="4053" width="16.83203125" style="2" customWidth="1"/>
    <col min="4054" max="4054" width="16" style="2" customWidth="1"/>
    <col min="4055" max="4055" width="19.83203125" style="2" customWidth="1"/>
    <col min="4056" max="4056" width="19.5" style="2" bestFit="1" customWidth="1"/>
    <col min="4057" max="4057" width="17.83203125" style="2" bestFit="1" customWidth="1"/>
    <col min="4058" max="4058" width="15.1640625" style="2" customWidth="1"/>
    <col min="4059" max="4059" width="14.33203125" style="2" customWidth="1"/>
    <col min="4060" max="4267" width="10.6640625" style="2"/>
    <col min="4268" max="4268" width="8.6640625" style="2" customWidth="1"/>
    <col min="4269" max="4269" width="50.33203125" style="2" customWidth="1"/>
    <col min="4270" max="4270" width="13.1640625" style="2" customWidth="1"/>
    <col min="4271" max="4271" width="14.33203125" style="2" customWidth="1"/>
    <col min="4272" max="4272" width="17.1640625" style="2" customWidth="1"/>
    <col min="4273" max="4273" width="16.1640625" style="2" customWidth="1"/>
    <col min="4274" max="4274" width="15.83203125" style="2" customWidth="1"/>
    <col min="4275" max="4275" width="14" style="2" customWidth="1"/>
    <col min="4276" max="4276" width="13.6640625" style="2" customWidth="1"/>
    <col min="4277" max="4277" width="15.33203125" style="2" customWidth="1"/>
    <col min="4278" max="4279" width="13.83203125" style="2" customWidth="1"/>
    <col min="4280" max="4285" width="0" style="2" hidden="1" customWidth="1"/>
    <col min="4286" max="4286" width="14" style="2" customWidth="1"/>
    <col min="4287" max="4287" width="16.6640625" style="2" customWidth="1"/>
    <col min="4288" max="4288" width="17.5" style="2" customWidth="1"/>
    <col min="4289" max="4293" width="10.6640625" style="2"/>
    <col min="4294" max="4294" width="8.6640625" style="2" customWidth="1"/>
    <col min="4295" max="4295" width="56.6640625" style="2" customWidth="1"/>
    <col min="4296" max="4296" width="16" style="2" customWidth="1"/>
    <col min="4297" max="4297" width="21" style="2" customWidth="1"/>
    <col min="4298" max="4298" width="18.6640625" style="2" customWidth="1"/>
    <col min="4299" max="4304" width="16.5" style="2" customWidth="1"/>
    <col min="4305" max="4305" width="11.83203125" style="2" bestFit="1" customWidth="1"/>
    <col min="4306" max="4306" width="22.1640625" style="2" customWidth="1"/>
    <col min="4307" max="4307" width="17.33203125" style="2" customWidth="1"/>
    <col min="4308" max="4308" width="16.33203125" style="2" bestFit="1" customWidth="1"/>
    <col min="4309" max="4309" width="16.83203125" style="2" customWidth="1"/>
    <col min="4310" max="4310" width="16" style="2" customWidth="1"/>
    <col min="4311" max="4311" width="19.83203125" style="2" customWidth="1"/>
    <col min="4312" max="4312" width="19.5" style="2" bestFit="1" customWidth="1"/>
    <col min="4313" max="4313" width="17.83203125" style="2" bestFit="1" customWidth="1"/>
    <col min="4314" max="4314" width="15.1640625" style="2" customWidth="1"/>
    <col min="4315" max="4315" width="14.33203125" style="2" customWidth="1"/>
    <col min="4316" max="4523" width="10.6640625" style="2"/>
    <col min="4524" max="4524" width="8.6640625" style="2" customWidth="1"/>
    <col min="4525" max="4525" width="50.33203125" style="2" customWidth="1"/>
    <col min="4526" max="4526" width="13.1640625" style="2" customWidth="1"/>
    <col min="4527" max="4527" width="14.33203125" style="2" customWidth="1"/>
    <col min="4528" max="4528" width="17.1640625" style="2" customWidth="1"/>
    <col min="4529" max="4529" width="16.1640625" style="2" customWidth="1"/>
    <col min="4530" max="4530" width="15.83203125" style="2" customWidth="1"/>
    <col min="4531" max="4531" width="14" style="2" customWidth="1"/>
    <col min="4532" max="4532" width="13.6640625" style="2" customWidth="1"/>
    <col min="4533" max="4533" width="15.33203125" style="2" customWidth="1"/>
    <col min="4534" max="4535" width="13.83203125" style="2" customWidth="1"/>
    <col min="4536" max="4541" width="0" style="2" hidden="1" customWidth="1"/>
    <col min="4542" max="4542" width="14" style="2" customWidth="1"/>
    <col min="4543" max="4543" width="16.6640625" style="2" customWidth="1"/>
    <col min="4544" max="4544" width="17.5" style="2" customWidth="1"/>
    <col min="4545" max="4549" width="10.6640625" style="2"/>
    <col min="4550" max="4550" width="8.6640625" style="2" customWidth="1"/>
    <col min="4551" max="4551" width="56.6640625" style="2" customWidth="1"/>
    <col min="4552" max="4552" width="16" style="2" customWidth="1"/>
    <col min="4553" max="4553" width="21" style="2" customWidth="1"/>
    <col min="4554" max="4554" width="18.6640625" style="2" customWidth="1"/>
    <col min="4555" max="4560" width="16.5" style="2" customWidth="1"/>
    <col min="4561" max="4561" width="11.83203125" style="2" bestFit="1" customWidth="1"/>
    <col min="4562" max="4562" width="22.1640625" style="2" customWidth="1"/>
    <col min="4563" max="4563" width="17.33203125" style="2" customWidth="1"/>
    <col min="4564" max="4564" width="16.33203125" style="2" bestFit="1" customWidth="1"/>
    <col min="4565" max="4565" width="16.83203125" style="2" customWidth="1"/>
    <col min="4566" max="4566" width="16" style="2" customWidth="1"/>
    <col min="4567" max="4567" width="19.83203125" style="2" customWidth="1"/>
    <col min="4568" max="4568" width="19.5" style="2" bestFit="1" customWidth="1"/>
    <col min="4569" max="4569" width="17.83203125" style="2" bestFit="1" customWidth="1"/>
    <col min="4570" max="4570" width="15.1640625" style="2" customWidth="1"/>
    <col min="4571" max="4571" width="14.33203125" style="2" customWidth="1"/>
    <col min="4572" max="4779" width="10.6640625" style="2"/>
    <col min="4780" max="4780" width="8.6640625" style="2" customWidth="1"/>
    <col min="4781" max="4781" width="50.33203125" style="2" customWidth="1"/>
    <col min="4782" max="4782" width="13.1640625" style="2" customWidth="1"/>
    <col min="4783" max="4783" width="14.33203125" style="2" customWidth="1"/>
    <col min="4784" max="4784" width="17.1640625" style="2" customWidth="1"/>
    <col min="4785" max="4785" width="16.1640625" style="2" customWidth="1"/>
    <col min="4786" max="4786" width="15.83203125" style="2" customWidth="1"/>
    <col min="4787" max="4787" width="14" style="2" customWidth="1"/>
    <col min="4788" max="4788" width="13.6640625" style="2" customWidth="1"/>
    <col min="4789" max="4789" width="15.33203125" style="2" customWidth="1"/>
    <col min="4790" max="4791" width="13.83203125" style="2" customWidth="1"/>
    <col min="4792" max="4797" width="0" style="2" hidden="1" customWidth="1"/>
    <col min="4798" max="4798" width="14" style="2" customWidth="1"/>
    <col min="4799" max="4799" width="16.6640625" style="2" customWidth="1"/>
    <col min="4800" max="4800" width="17.5" style="2" customWidth="1"/>
    <col min="4801" max="4805" width="10.6640625" style="2"/>
    <col min="4806" max="4806" width="8.6640625" style="2" customWidth="1"/>
    <col min="4807" max="4807" width="56.6640625" style="2" customWidth="1"/>
    <col min="4808" max="4808" width="16" style="2" customWidth="1"/>
    <col min="4809" max="4809" width="21" style="2" customWidth="1"/>
    <col min="4810" max="4810" width="18.6640625" style="2" customWidth="1"/>
    <col min="4811" max="4816" width="16.5" style="2" customWidth="1"/>
    <col min="4817" max="4817" width="11.83203125" style="2" bestFit="1" customWidth="1"/>
    <col min="4818" max="4818" width="22.1640625" style="2" customWidth="1"/>
    <col min="4819" max="4819" width="17.33203125" style="2" customWidth="1"/>
    <col min="4820" max="4820" width="16.33203125" style="2" bestFit="1" customWidth="1"/>
    <col min="4821" max="4821" width="16.83203125" style="2" customWidth="1"/>
    <col min="4822" max="4822" width="16" style="2" customWidth="1"/>
    <col min="4823" max="4823" width="19.83203125" style="2" customWidth="1"/>
    <col min="4824" max="4824" width="19.5" style="2" bestFit="1" customWidth="1"/>
    <col min="4825" max="4825" width="17.83203125" style="2" bestFit="1" customWidth="1"/>
    <col min="4826" max="4826" width="15.1640625" style="2" customWidth="1"/>
    <col min="4827" max="4827" width="14.33203125" style="2" customWidth="1"/>
    <col min="4828" max="5035" width="10.6640625" style="2"/>
    <col min="5036" max="5036" width="8.6640625" style="2" customWidth="1"/>
    <col min="5037" max="5037" width="50.33203125" style="2" customWidth="1"/>
    <col min="5038" max="5038" width="13.1640625" style="2" customWidth="1"/>
    <col min="5039" max="5039" width="14.33203125" style="2" customWidth="1"/>
    <col min="5040" max="5040" width="17.1640625" style="2" customWidth="1"/>
    <col min="5041" max="5041" width="16.1640625" style="2" customWidth="1"/>
    <col min="5042" max="5042" width="15.83203125" style="2" customWidth="1"/>
    <col min="5043" max="5043" width="14" style="2" customWidth="1"/>
    <col min="5044" max="5044" width="13.6640625" style="2" customWidth="1"/>
    <col min="5045" max="5045" width="15.33203125" style="2" customWidth="1"/>
    <col min="5046" max="5047" width="13.83203125" style="2" customWidth="1"/>
    <col min="5048" max="5053" width="0" style="2" hidden="1" customWidth="1"/>
    <col min="5054" max="5054" width="14" style="2" customWidth="1"/>
    <col min="5055" max="5055" width="16.6640625" style="2" customWidth="1"/>
    <col min="5056" max="5056" width="17.5" style="2" customWidth="1"/>
    <col min="5057" max="5061" width="10.6640625" style="2"/>
    <col min="5062" max="5062" width="8.6640625" style="2" customWidth="1"/>
    <col min="5063" max="5063" width="56.6640625" style="2" customWidth="1"/>
    <col min="5064" max="5064" width="16" style="2" customWidth="1"/>
    <col min="5065" max="5065" width="21" style="2" customWidth="1"/>
    <col min="5066" max="5066" width="18.6640625" style="2" customWidth="1"/>
    <col min="5067" max="5072" width="16.5" style="2" customWidth="1"/>
    <col min="5073" max="5073" width="11.83203125" style="2" bestFit="1" customWidth="1"/>
    <col min="5074" max="5074" width="22.1640625" style="2" customWidth="1"/>
    <col min="5075" max="5075" width="17.33203125" style="2" customWidth="1"/>
    <col min="5076" max="5076" width="16.33203125" style="2" bestFit="1" customWidth="1"/>
    <col min="5077" max="5077" width="16.83203125" style="2" customWidth="1"/>
    <col min="5078" max="5078" width="16" style="2" customWidth="1"/>
    <col min="5079" max="5079" width="19.83203125" style="2" customWidth="1"/>
    <col min="5080" max="5080" width="19.5" style="2" bestFit="1" customWidth="1"/>
    <col min="5081" max="5081" width="17.83203125" style="2" bestFit="1" customWidth="1"/>
    <col min="5082" max="5082" width="15.1640625" style="2" customWidth="1"/>
    <col min="5083" max="5083" width="14.33203125" style="2" customWidth="1"/>
    <col min="5084" max="5291" width="10.6640625" style="2"/>
    <col min="5292" max="5292" width="8.6640625" style="2" customWidth="1"/>
    <col min="5293" max="5293" width="50.33203125" style="2" customWidth="1"/>
    <col min="5294" max="5294" width="13.1640625" style="2" customWidth="1"/>
    <col min="5295" max="5295" width="14.33203125" style="2" customWidth="1"/>
    <col min="5296" max="5296" width="17.1640625" style="2" customWidth="1"/>
    <col min="5297" max="5297" width="16.1640625" style="2" customWidth="1"/>
    <col min="5298" max="5298" width="15.83203125" style="2" customWidth="1"/>
    <col min="5299" max="5299" width="14" style="2" customWidth="1"/>
    <col min="5300" max="5300" width="13.6640625" style="2" customWidth="1"/>
    <col min="5301" max="5301" width="15.33203125" style="2" customWidth="1"/>
    <col min="5302" max="5303" width="13.83203125" style="2" customWidth="1"/>
    <col min="5304" max="5309" width="0" style="2" hidden="1" customWidth="1"/>
    <col min="5310" max="5310" width="14" style="2" customWidth="1"/>
    <col min="5311" max="5311" width="16.6640625" style="2" customWidth="1"/>
    <col min="5312" max="5312" width="17.5" style="2" customWidth="1"/>
    <col min="5313" max="5317" width="10.6640625" style="2"/>
    <col min="5318" max="5318" width="8.6640625" style="2" customWidth="1"/>
    <col min="5319" max="5319" width="56.6640625" style="2" customWidth="1"/>
    <col min="5320" max="5320" width="16" style="2" customWidth="1"/>
    <col min="5321" max="5321" width="21" style="2" customWidth="1"/>
    <col min="5322" max="5322" width="18.6640625" style="2" customWidth="1"/>
    <col min="5323" max="5328" width="16.5" style="2" customWidth="1"/>
    <col min="5329" max="5329" width="11.83203125" style="2" bestFit="1" customWidth="1"/>
    <col min="5330" max="5330" width="22.1640625" style="2" customWidth="1"/>
    <col min="5331" max="5331" width="17.33203125" style="2" customWidth="1"/>
    <col min="5332" max="5332" width="16.33203125" style="2" bestFit="1" customWidth="1"/>
    <col min="5333" max="5333" width="16.83203125" style="2" customWidth="1"/>
    <col min="5334" max="5334" width="16" style="2" customWidth="1"/>
    <col min="5335" max="5335" width="19.83203125" style="2" customWidth="1"/>
    <col min="5336" max="5336" width="19.5" style="2" bestFit="1" customWidth="1"/>
    <col min="5337" max="5337" width="17.83203125" style="2" bestFit="1" customWidth="1"/>
    <col min="5338" max="5338" width="15.1640625" style="2" customWidth="1"/>
    <col min="5339" max="5339" width="14.33203125" style="2" customWidth="1"/>
    <col min="5340" max="5547" width="10.6640625" style="2"/>
    <col min="5548" max="5548" width="8.6640625" style="2" customWidth="1"/>
    <col min="5549" max="5549" width="50.33203125" style="2" customWidth="1"/>
    <col min="5550" max="5550" width="13.1640625" style="2" customWidth="1"/>
    <col min="5551" max="5551" width="14.33203125" style="2" customWidth="1"/>
    <col min="5552" max="5552" width="17.1640625" style="2" customWidth="1"/>
    <col min="5553" max="5553" width="16.1640625" style="2" customWidth="1"/>
    <col min="5554" max="5554" width="15.83203125" style="2" customWidth="1"/>
    <col min="5555" max="5555" width="14" style="2" customWidth="1"/>
    <col min="5556" max="5556" width="13.6640625" style="2" customWidth="1"/>
    <col min="5557" max="5557" width="15.33203125" style="2" customWidth="1"/>
    <col min="5558" max="5559" width="13.83203125" style="2" customWidth="1"/>
    <col min="5560" max="5565" width="0" style="2" hidden="1" customWidth="1"/>
    <col min="5566" max="5566" width="14" style="2" customWidth="1"/>
    <col min="5567" max="5567" width="16.6640625" style="2" customWidth="1"/>
    <col min="5568" max="5568" width="17.5" style="2" customWidth="1"/>
    <col min="5569" max="5573" width="10.6640625" style="2"/>
    <col min="5574" max="5574" width="8.6640625" style="2" customWidth="1"/>
    <col min="5575" max="5575" width="56.6640625" style="2" customWidth="1"/>
    <col min="5576" max="5576" width="16" style="2" customWidth="1"/>
    <col min="5577" max="5577" width="21" style="2" customWidth="1"/>
    <col min="5578" max="5578" width="18.6640625" style="2" customWidth="1"/>
    <col min="5579" max="5584" width="16.5" style="2" customWidth="1"/>
    <col min="5585" max="5585" width="11.83203125" style="2" bestFit="1" customWidth="1"/>
    <col min="5586" max="5586" width="22.1640625" style="2" customWidth="1"/>
    <col min="5587" max="5587" width="17.33203125" style="2" customWidth="1"/>
    <col min="5588" max="5588" width="16.33203125" style="2" bestFit="1" customWidth="1"/>
    <col min="5589" max="5589" width="16.83203125" style="2" customWidth="1"/>
    <col min="5590" max="5590" width="16" style="2" customWidth="1"/>
    <col min="5591" max="5591" width="19.83203125" style="2" customWidth="1"/>
    <col min="5592" max="5592" width="19.5" style="2" bestFit="1" customWidth="1"/>
    <col min="5593" max="5593" width="17.83203125" style="2" bestFit="1" customWidth="1"/>
    <col min="5594" max="5594" width="15.1640625" style="2" customWidth="1"/>
    <col min="5595" max="5595" width="14.33203125" style="2" customWidth="1"/>
    <col min="5596" max="5803" width="10.6640625" style="2"/>
    <col min="5804" max="5804" width="8.6640625" style="2" customWidth="1"/>
    <col min="5805" max="5805" width="50.33203125" style="2" customWidth="1"/>
    <col min="5806" max="5806" width="13.1640625" style="2" customWidth="1"/>
    <col min="5807" max="5807" width="14.33203125" style="2" customWidth="1"/>
    <col min="5808" max="5808" width="17.1640625" style="2" customWidth="1"/>
    <col min="5809" max="5809" width="16.1640625" style="2" customWidth="1"/>
    <col min="5810" max="5810" width="15.83203125" style="2" customWidth="1"/>
    <col min="5811" max="5811" width="14" style="2" customWidth="1"/>
    <col min="5812" max="5812" width="13.6640625" style="2" customWidth="1"/>
    <col min="5813" max="5813" width="15.33203125" style="2" customWidth="1"/>
    <col min="5814" max="5815" width="13.83203125" style="2" customWidth="1"/>
    <col min="5816" max="5821" width="0" style="2" hidden="1" customWidth="1"/>
    <col min="5822" max="5822" width="14" style="2" customWidth="1"/>
    <col min="5823" max="5823" width="16.6640625" style="2" customWidth="1"/>
    <col min="5824" max="5824" width="17.5" style="2" customWidth="1"/>
    <col min="5825" max="5829" width="10.6640625" style="2"/>
    <col min="5830" max="5830" width="8.6640625" style="2" customWidth="1"/>
    <col min="5831" max="5831" width="56.6640625" style="2" customWidth="1"/>
    <col min="5832" max="5832" width="16" style="2" customWidth="1"/>
    <col min="5833" max="5833" width="21" style="2" customWidth="1"/>
    <col min="5834" max="5834" width="18.6640625" style="2" customWidth="1"/>
    <col min="5835" max="5840" width="16.5" style="2" customWidth="1"/>
    <col min="5841" max="5841" width="11.83203125" style="2" bestFit="1" customWidth="1"/>
    <col min="5842" max="5842" width="22.1640625" style="2" customWidth="1"/>
    <col min="5843" max="5843" width="17.33203125" style="2" customWidth="1"/>
    <col min="5844" max="5844" width="16.33203125" style="2" bestFit="1" customWidth="1"/>
    <col min="5845" max="5845" width="16.83203125" style="2" customWidth="1"/>
    <col min="5846" max="5846" width="16" style="2" customWidth="1"/>
    <col min="5847" max="5847" width="19.83203125" style="2" customWidth="1"/>
    <col min="5848" max="5848" width="19.5" style="2" bestFit="1" customWidth="1"/>
    <col min="5849" max="5849" width="17.83203125" style="2" bestFit="1" customWidth="1"/>
    <col min="5850" max="5850" width="15.1640625" style="2" customWidth="1"/>
    <col min="5851" max="5851" width="14.33203125" style="2" customWidth="1"/>
    <col min="5852" max="6059" width="10.6640625" style="2"/>
    <col min="6060" max="6060" width="8.6640625" style="2" customWidth="1"/>
    <col min="6061" max="6061" width="50.33203125" style="2" customWidth="1"/>
    <col min="6062" max="6062" width="13.1640625" style="2" customWidth="1"/>
    <col min="6063" max="6063" width="14.33203125" style="2" customWidth="1"/>
    <col min="6064" max="6064" width="17.1640625" style="2" customWidth="1"/>
    <col min="6065" max="6065" width="16.1640625" style="2" customWidth="1"/>
    <col min="6066" max="6066" width="15.83203125" style="2" customWidth="1"/>
    <col min="6067" max="6067" width="14" style="2" customWidth="1"/>
    <col min="6068" max="6068" width="13.6640625" style="2" customWidth="1"/>
    <col min="6069" max="6069" width="15.33203125" style="2" customWidth="1"/>
    <col min="6070" max="6071" width="13.83203125" style="2" customWidth="1"/>
    <col min="6072" max="6077" width="0" style="2" hidden="1" customWidth="1"/>
    <col min="6078" max="6078" width="14" style="2" customWidth="1"/>
    <col min="6079" max="6079" width="16.6640625" style="2" customWidth="1"/>
    <col min="6080" max="6080" width="17.5" style="2" customWidth="1"/>
    <col min="6081" max="6085" width="10.6640625" style="2"/>
    <col min="6086" max="6086" width="8.6640625" style="2" customWidth="1"/>
    <col min="6087" max="6087" width="56.6640625" style="2" customWidth="1"/>
    <col min="6088" max="6088" width="16" style="2" customWidth="1"/>
    <col min="6089" max="6089" width="21" style="2" customWidth="1"/>
    <col min="6090" max="6090" width="18.6640625" style="2" customWidth="1"/>
    <col min="6091" max="6096" width="16.5" style="2" customWidth="1"/>
    <col min="6097" max="6097" width="11.83203125" style="2" bestFit="1" customWidth="1"/>
    <col min="6098" max="6098" width="22.1640625" style="2" customWidth="1"/>
    <col min="6099" max="6099" width="17.33203125" style="2" customWidth="1"/>
    <col min="6100" max="6100" width="16.33203125" style="2" bestFit="1" customWidth="1"/>
    <col min="6101" max="6101" width="16.83203125" style="2" customWidth="1"/>
    <col min="6102" max="6102" width="16" style="2" customWidth="1"/>
    <col min="6103" max="6103" width="19.83203125" style="2" customWidth="1"/>
    <col min="6104" max="6104" width="19.5" style="2" bestFit="1" customWidth="1"/>
    <col min="6105" max="6105" width="17.83203125" style="2" bestFit="1" customWidth="1"/>
    <col min="6106" max="6106" width="15.1640625" style="2" customWidth="1"/>
    <col min="6107" max="6107" width="14.33203125" style="2" customWidth="1"/>
    <col min="6108" max="6315" width="10.6640625" style="2"/>
    <col min="6316" max="6316" width="8.6640625" style="2" customWidth="1"/>
    <col min="6317" max="6317" width="50.33203125" style="2" customWidth="1"/>
    <col min="6318" max="6318" width="13.1640625" style="2" customWidth="1"/>
    <col min="6319" max="6319" width="14.33203125" style="2" customWidth="1"/>
    <col min="6320" max="6320" width="17.1640625" style="2" customWidth="1"/>
    <col min="6321" max="6321" width="16.1640625" style="2" customWidth="1"/>
    <col min="6322" max="6322" width="15.83203125" style="2" customWidth="1"/>
    <col min="6323" max="6323" width="14" style="2" customWidth="1"/>
    <col min="6324" max="6324" width="13.6640625" style="2" customWidth="1"/>
    <col min="6325" max="6325" width="15.33203125" style="2" customWidth="1"/>
    <col min="6326" max="6327" width="13.83203125" style="2" customWidth="1"/>
    <col min="6328" max="6333" width="0" style="2" hidden="1" customWidth="1"/>
    <col min="6334" max="6334" width="14" style="2" customWidth="1"/>
    <col min="6335" max="6335" width="16.6640625" style="2" customWidth="1"/>
    <col min="6336" max="6336" width="17.5" style="2" customWidth="1"/>
    <col min="6337" max="6341" width="10.6640625" style="2"/>
    <col min="6342" max="6342" width="8.6640625" style="2" customWidth="1"/>
    <col min="6343" max="6343" width="56.6640625" style="2" customWidth="1"/>
    <col min="6344" max="6344" width="16" style="2" customWidth="1"/>
    <col min="6345" max="6345" width="21" style="2" customWidth="1"/>
    <col min="6346" max="6346" width="18.6640625" style="2" customWidth="1"/>
    <col min="6347" max="6352" width="16.5" style="2" customWidth="1"/>
    <col min="6353" max="6353" width="11.83203125" style="2" bestFit="1" customWidth="1"/>
    <col min="6354" max="6354" width="22.1640625" style="2" customWidth="1"/>
    <col min="6355" max="6355" width="17.33203125" style="2" customWidth="1"/>
    <col min="6356" max="6356" width="16.33203125" style="2" bestFit="1" customWidth="1"/>
    <col min="6357" max="6357" width="16.83203125" style="2" customWidth="1"/>
    <col min="6358" max="6358" width="16" style="2" customWidth="1"/>
    <col min="6359" max="6359" width="19.83203125" style="2" customWidth="1"/>
    <col min="6360" max="6360" width="19.5" style="2" bestFit="1" customWidth="1"/>
    <col min="6361" max="6361" width="17.83203125" style="2" bestFit="1" customWidth="1"/>
    <col min="6362" max="6362" width="15.1640625" style="2" customWidth="1"/>
    <col min="6363" max="6363" width="14.33203125" style="2" customWidth="1"/>
    <col min="6364" max="6571" width="10.6640625" style="2"/>
    <col min="6572" max="6572" width="8.6640625" style="2" customWidth="1"/>
    <col min="6573" max="6573" width="50.33203125" style="2" customWidth="1"/>
    <col min="6574" max="6574" width="13.1640625" style="2" customWidth="1"/>
    <col min="6575" max="6575" width="14.33203125" style="2" customWidth="1"/>
    <col min="6576" max="6576" width="17.1640625" style="2" customWidth="1"/>
    <col min="6577" max="6577" width="16.1640625" style="2" customWidth="1"/>
    <col min="6578" max="6578" width="15.83203125" style="2" customWidth="1"/>
    <col min="6579" max="6579" width="14" style="2" customWidth="1"/>
    <col min="6580" max="6580" width="13.6640625" style="2" customWidth="1"/>
    <col min="6581" max="6581" width="15.33203125" style="2" customWidth="1"/>
    <col min="6582" max="6583" width="13.83203125" style="2" customWidth="1"/>
    <col min="6584" max="6589" width="0" style="2" hidden="1" customWidth="1"/>
    <col min="6590" max="6590" width="14" style="2" customWidth="1"/>
    <col min="6591" max="6591" width="16.6640625" style="2" customWidth="1"/>
    <col min="6592" max="6592" width="17.5" style="2" customWidth="1"/>
    <col min="6593" max="6597" width="10.6640625" style="2"/>
    <col min="6598" max="6598" width="8.6640625" style="2" customWidth="1"/>
    <col min="6599" max="6599" width="56.6640625" style="2" customWidth="1"/>
    <col min="6600" max="6600" width="16" style="2" customWidth="1"/>
    <col min="6601" max="6601" width="21" style="2" customWidth="1"/>
    <col min="6602" max="6602" width="18.6640625" style="2" customWidth="1"/>
    <col min="6603" max="6608" width="16.5" style="2" customWidth="1"/>
    <col min="6609" max="6609" width="11.83203125" style="2" bestFit="1" customWidth="1"/>
    <col min="6610" max="6610" width="22.1640625" style="2" customWidth="1"/>
    <col min="6611" max="6611" width="17.33203125" style="2" customWidth="1"/>
    <col min="6612" max="6612" width="16.33203125" style="2" bestFit="1" customWidth="1"/>
    <col min="6613" max="6613" width="16.83203125" style="2" customWidth="1"/>
    <col min="6614" max="6614" width="16" style="2" customWidth="1"/>
    <col min="6615" max="6615" width="19.83203125" style="2" customWidth="1"/>
    <col min="6616" max="6616" width="19.5" style="2" bestFit="1" customWidth="1"/>
    <col min="6617" max="6617" width="17.83203125" style="2" bestFit="1" customWidth="1"/>
    <col min="6618" max="6618" width="15.1640625" style="2" customWidth="1"/>
    <col min="6619" max="6619" width="14.33203125" style="2" customWidth="1"/>
    <col min="6620" max="6827" width="10.6640625" style="2"/>
    <col min="6828" max="6828" width="8.6640625" style="2" customWidth="1"/>
    <col min="6829" max="6829" width="50.33203125" style="2" customWidth="1"/>
    <col min="6830" max="6830" width="13.1640625" style="2" customWidth="1"/>
    <col min="6831" max="6831" width="14.33203125" style="2" customWidth="1"/>
    <col min="6832" max="6832" width="17.1640625" style="2" customWidth="1"/>
    <col min="6833" max="6833" width="16.1640625" style="2" customWidth="1"/>
    <col min="6834" max="6834" width="15.83203125" style="2" customWidth="1"/>
    <col min="6835" max="6835" width="14" style="2" customWidth="1"/>
    <col min="6836" max="6836" width="13.6640625" style="2" customWidth="1"/>
    <col min="6837" max="6837" width="15.33203125" style="2" customWidth="1"/>
    <col min="6838" max="6839" width="13.83203125" style="2" customWidth="1"/>
    <col min="6840" max="6845" width="0" style="2" hidden="1" customWidth="1"/>
    <col min="6846" max="6846" width="14" style="2" customWidth="1"/>
    <col min="6847" max="6847" width="16.6640625" style="2" customWidth="1"/>
    <col min="6848" max="6848" width="17.5" style="2" customWidth="1"/>
    <col min="6849" max="6853" width="10.6640625" style="2"/>
    <col min="6854" max="6854" width="8.6640625" style="2" customWidth="1"/>
    <col min="6855" max="6855" width="56.6640625" style="2" customWidth="1"/>
    <col min="6856" max="6856" width="16" style="2" customWidth="1"/>
    <col min="6857" max="6857" width="21" style="2" customWidth="1"/>
    <col min="6858" max="6858" width="18.6640625" style="2" customWidth="1"/>
    <col min="6859" max="6864" width="16.5" style="2" customWidth="1"/>
    <col min="6865" max="6865" width="11.83203125" style="2" bestFit="1" customWidth="1"/>
    <col min="6866" max="6866" width="22.1640625" style="2" customWidth="1"/>
    <col min="6867" max="6867" width="17.33203125" style="2" customWidth="1"/>
    <col min="6868" max="6868" width="16.33203125" style="2" bestFit="1" customWidth="1"/>
    <col min="6869" max="6869" width="16.83203125" style="2" customWidth="1"/>
    <col min="6870" max="6870" width="16" style="2" customWidth="1"/>
    <col min="6871" max="6871" width="19.83203125" style="2" customWidth="1"/>
    <col min="6872" max="6872" width="19.5" style="2" bestFit="1" customWidth="1"/>
    <col min="6873" max="6873" width="17.83203125" style="2" bestFit="1" customWidth="1"/>
    <col min="6874" max="6874" width="15.1640625" style="2" customWidth="1"/>
    <col min="6875" max="6875" width="14.33203125" style="2" customWidth="1"/>
    <col min="6876" max="7083" width="10.6640625" style="2"/>
    <col min="7084" max="7084" width="8.6640625" style="2" customWidth="1"/>
    <col min="7085" max="7085" width="50.33203125" style="2" customWidth="1"/>
    <col min="7086" max="7086" width="13.1640625" style="2" customWidth="1"/>
    <col min="7087" max="7087" width="14.33203125" style="2" customWidth="1"/>
    <col min="7088" max="7088" width="17.1640625" style="2" customWidth="1"/>
    <col min="7089" max="7089" width="16.1640625" style="2" customWidth="1"/>
    <col min="7090" max="7090" width="15.83203125" style="2" customWidth="1"/>
    <col min="7091" max="7091" width="14" style="2" customWidth="1"/>
    <col min="7092" max="7092" width="13.6640625" style="2" customWidth="1"/>
    <col min="7093" max="7093" width="15.33203125" style="2" customWidth="1"/>
    <col min="7094" max="7095" width="13.83203125" style="2" customWidth="1"/>
    <col min="7096" max="7101" width="0" style="2" hidden="1" customWidth="1"/>
    <col min="7102" max="7102" width="14" style="2" customWidth="1"/>
    <col min="7103" max="7103" width="16.6640625" style="2" customWidth="1"/>
    <col min="7104" max="7104" width="17.5" style="2" customWidth="1"/>
    <col min="7105" max="7109" width="10.6640625" style="2"/>
    <col min="7110" max="7110" width="8.6640625" style="2" customWidth="1"/>
    <col min="7111" max="7111" width="56.6640625" style="2" customWidth="1"/>
    <col min="7112" max="7112" width="16" style="2" customWidth="1"/>
    <col min="7113" max="7113" width="21" style="2" customWidth="1"/>
    <col min="7114" max="7114" width="18.6640625" style="2" customWidth="1"/>
    <col min="7115" max="7120" width="16.5" style="2" customWidth="1"/>
    <col min="7121" max="7121" width="11.83203125" style="2" bestFit="1" customWidth="1"/>
    <col min="7122" max="7122" width="22.1640625" style="2" customWidth="1"/>
    <col min="7123" max="7123" width="17.33203125" style="2" customWidth="1"/>
    <col min="7124" max="7124" width="16.33203125" style="2" bestFit="1" customWidth="1"/>
    <col min="7125" max="7125" width="16.83203125" style="2" customWidth="1"/>
    <col min="7126" max="7126" width="16" style="2" customWidth="1"/>
    <col min="7127" max="7127" width="19.83203125" style="2" customWidth="1"/>
    <col min="7128" max="7128" width="19.5" style="2" bestFit="1" customWidth="1"/>
    <col min="7129" max="7129" width="17.83203125" style="2" bestFit="1" customWidth="1"/>
    <col min="7130" max="7130" width="15.1640625" style="2" customWidth="1"/>
    <col min="7131" max="7131" width="14.33203125" style="2" customWidth="1"/>
    <col min="7132" max="7339" width="10.6640625" style="2"/>
    <col min="7340" max="7340" width="8.6640625" style="2" customWidth="1"/>
    <col min="7341" max="7341" width="50.33203125" style="2" customWidth="1"/>
    <col min="7342" max="7342" width="13.1640625" style="2" customWidth="1"/>
    <col min="7343" max="7343" width="14.33203125" style="2" customWidth="1"/>
    <col min="7344" max="7344" width="17.1640625" style="2" customWidth="1"/>
    <col min="7345" max="7345" width="16.1640625" style="2" customWidth="1"/>
    <col min="7346" max="7346" width="15.83203125" style="2" customWidth="1"/>
    <col min="7347" max="7347" width="14" style="2" customWidth="1"/>
    <col min="7348" max="7348" width="13.6640625" style="2" customWidth="1"/>
    <col min="7349" max="7349" width="15.33203125" style="2" customWidth="1"/>
    <col min="7350" max="7351" width="13.83203125" style="2" customWidth="1"/>
    <col min="7352" max="7357" width="0" style="2" hidden="1" customWidth="1"/>
    <col min="7358" max="7358" width="14" style="2" customWidth="1"/>
    <col min="7359" max="7359" width="16.6640625" style="2" customWidth="1"/>
    <col min="7360" max="7360" width="17.5" style="2" customWidth="1"/>
    <col min="7361" max="7365" width="10.6640625" style="2"/>
    <col min="7366" max="7366" width="8.6640625" style="2" customWidth="1"/>
    <col min="7367" max="7367" width="56.6640625" style="2" customWidth="1"/>
    <col min="7368" max="7368" width="16" style="2" customWidth="1"/>
    <col min="7369" max="7369" width="21" style="2" customWidth="1"/>
    <col min="7370" max="7370" width="18.6640625" style="2" customWidth="1"/>
    <col min="7371" max="7376" width="16.5" style="2" customWidth="1"/>
    <col min="7377" max="7377" width="11.83203125" style="2" bestFit="1" customWidth="1"/>
    <col min="7378" max="7378" width="22.1640625" style="2" customWidth="1"/>
    <col min="7379" max="7379" width="17.33203125" style="2" customWidth="1"/>
    <col min="7380" max="7380" width="16.33203125" style="2" bestFit="1" customWidth="1"/>
    <col min="7381" max="7381" width="16.83203125" style="2" customWidth="1"/>
    <col min="7382" max="7382" width="16" style="2" customWidth="1"/>
    <col min="7383" max="7383" width="19.83203125" style="2" customWidth="1"/>
    <col min="7384" max="7384" width="19.5" style="2" bestFit="1" customWidth="1"/>
    <col min="7385" max="7385" width="17.83203125" style="2" bestFit="1" customWidth="1"/>
    <col min="7386" max="7386" width="15.1640625" style="2" customWidth="1"/>
    <col min="7387" max="7387" width="14.33203125" style="2" customWidth="1"/>
    <col min="7388" max="7595" width="10.6640625" style="2"/>
    <col min="7596" max="7596" width="8.6640625" style="2" customWidth="1"/>
    <col min="7597" max="7597" width="50.33203125" style="2" customWidth="1"/>
    <col min="7598" max="7598" width="13.1640625" style="2" customWidth="1"/>
    <col min="7599" max="7599" width="14.33203125" style="2" customWidth="1"/>
    <col min="7600" max="7600" width="17.1640625" style="2" customWidth="1"/>
    <col min="7601" max="7601" width="16.1640625" style="2" customWidth="1"/>
    <col min="7602" max="7602" width="15.83203125" style="2" customWidth="1"/>
    <col min="7603" max="7603" width="14" style="2" customWidth="1"/>
    <col min="7604" max="7604" width="13.6640625" style="2" customWidth="1"/>
    <col min="7605" max="7605" width="15.33203125" style="2" customWidth="1"/>
    <col min="7606" max="7607" width="13.83203125" style="2" customWidth="1"/>
    <col min="7608" max="7613" width="0" style="2" hidden="1" customWidth="1"/>
    <col min="7614" max="7614" width="14" style="2" customWidth="1"/>
    <col min="7615" max="7615" width="16.6640625" style="2" customWidth="1"/>
    <col min="7616" max="7616" width="17.5" style="2" customWidth="1"/>
    <col min="7617" max="7621" width="10.6640625" style="2"/>
    <col min="7622" max="7622" width="8.6640625" style="2" customWidth="1"/>
    <col min="7623" max="7623" width="56.6640625" style="2" customWidth="1"/>
    <col min="7624" max="7624" width="16" style="2" customWidth="1"/>
    <col min="7625" max="7625" width="21" style="2" customWidth="1"/>
    <col min="7626" max="7626" width="18.6640625" style="2" customWidth="1"/>
    <col min="7627" max="7632" width="16.5" style="2" customWidth="1"/>
    <col min="7633" max="7633" width="11.83203125" style="2" bestFit="1" customWidth="1"/>
    <col min="7634" max="7634" width="22.1640625" style="2" customWidth="1"/>
    <col min="7635" max="7635" width="17.33203125" style="2" customWidth="1"/>
    <col min="7636" max="7636" width="16.33203125" style="2" bestFit="1" customWidth="1"/>
    <col min="7637" max="7637" width="16.83203125" style="2" customWidth="1"/>
    <col min="7638" max="7638" width="16" style="2" customWidth="1"/>
    <col min="7639" max="7639" width="19.83203125" style="2" customWidth="1"/>
    <col min="7640" max="7640" width="19.5" style="2" bestFit="1" customWidth="1"/>
    <col min="7641" max="7641" width="17.83203125" style="2" bestFit="1" customWidth="1"/>
    <col min="7642" max="7642" width="15.1640625" style="2" customWidth="1"/>
    <col min="7643" max="7643" width="14.33203125" style="2" customWidth="1"/>
    <col min="7644" max="7851" width="10.6640625" style="2"/>
    <col min="7852" max="7852" width="8.6640625" style="2" customWidth="1"/>
    <col min="7853" max="7853" width="50.33203125" style="2" customWidth="1"/>
    <col min="7854" max="7854" width="13.1640625" style="2" customWidth="1"/>
    <col min="7855" max="7855" width="14.33203125" style="2" customWidth="1"/>
    <col min="7856" max="7856" width="17.1640625" style="2" customWidth="1"/>
    <col min="7857" max="7857" width="16.1640625" style="2" customWidth="1"/>
    <col min="7858" max="7858" width="15.83203125" style="2" customWidth="1"/>
    <col min="7859" max="7859" width="14" style="2" customWidth="1"/>
    <col min="7860" max="7860" width="13.6640625" style="2" customWidth="1"/>
    <col min="7861" max="7861" width="15.33203125" style="2" customWidth="1"/>
    <col min="7862" max="7863" width="13.83203125" style="2" customWidth="1"/>
    <col min="7864" max="7869" width="0" style="2" hidden="1" customWidth="1"/>
    <col min="7870" max="7870" width="14" style="2" customWidth="1"/>
    <col min="7871" max="7871" width="16.6640625" style="2" customWidth="1"/>
    <col min="7872" max="7872" width="17.5" style="2" customWidth="1"/>
    <col min="7873" max="7877" width="10.6640625" style="2"/>
    <col min="7878" max="7878" width="8.6640625" style="2" customWidth="1"/>
    <col min="7879" max="7879" width="56.6640625" style="2" customWidth="1"/>
    <col min="7880" max="7880" width="16" style="2" customWidth="1"/>
    <col min="7881" max="7881" width="21" style="2" customWidth="1"/>
    <col min="7882" max="7882" width="18.6640625" style="2" customWidth="1"/>
    <col min="7883" max="7888" width="16.5" style="2" customWidth="1"/>
    <col min="7889" max="7889" width="11.83203125" style="2" bestFit="1" customWidth="1"/>
    <col min="7890" max="7890" width="22.1640625" style="2" customWidth="1"/>
    <col min="7891" max="7891" width="17.33203125" style="2" customWidth="1"/>
    <col min="7892" max="7892" width="16.33203125" style="2" bestFit="1" customWidth="1"/>
    <col min="7893" max="7893" width="16.83203125" style="2" customWidth="1"/>
    <col min="7894" max="7894" width="16" style="2" customWidth="1"/>
    <col min="7895" max="7895" width="19.83203125" style="2" customWidth="1"/>
    <col min="7896" max="7896" width="19.5" style="2" bestFit="1" customWidth="1"/>
    <col min="7897" max="7897" width="17.83203125" style="2" bestFit="1" customWidth="1"/>
    <col min="7898" max="7898" width="15.1640625" style="2" customWidth="1"/>
    <col min="7899" max="7899" width="14.33203125" style="2" customWidth="1"/>
    <col min="7900" max="8107" width="10.6640625" style="2"/>
    <col min="8108" max="8108" width="8.6640625" style="2" customWidth="1"/>
    <col min="8109" max="8109" width="50.33203125" style="2" customWidth="1"/>
    <col min="8110" max="8110" width="13.1640625" style="2" customWidth="1"/>
    <col min="8111" max="8111" width="14.33203125" style="2" customWidth="1"/>
    <col min="8112" max="8112" width="17.1640625" style="2" customWidth="1"/>
    <col min="8113" max="8113" width="16.1640625" style="2" customWidth="1"/>
    <col min="8114" max="8114" width="15.83203125" style="2" customWidth="1"/>
    <col min="8115" max="8115" width="14" style="2" customWidth="1"/>
    <col min="8116" max="8116" width="13.6640625" style="2" customWidth="1"/>
    <col min="8117" max="8117" width="15.33203125" style="2" customWidth="1"/>
    <col min="8118" max="8119" width="13.83203125" style="2" customWidth="1"/>
    <col min="8120" max="8125" width="0" style="2" hidden="1" customWidth="1"/>
    <col min="8126" max="8126" width="14" style="2" customWidth="1"/>
    <col min="8127" max="8127" width="16.6640625" style="2" customWidth="1"/>
    <col min="8128" max="8128" width="17.5" style="2" customWidth="1"/>
    <col min="8129" max="8133" width="10.6640625" style="2"/>
    <col min="8134" max="8134" width="8.6640625" style="2" customWidth="1"/>
    <col min="8135" max="8135" width="56.6640625" style="2" customWidth="1"/>
    <col min="8136" max="8136" width="16" style="2" customWidth="1"/>
    <col min="8137" max="8137" width="21" style="2" customWidth="1"/>
    <col min="8138" max="8138" width="18.6640625" style="2" customWidth="1"/>
    <col min="8139" max="8144" width="16.5" style="2" customWidth="1"/>
    <col min="8145" max="8145" width="11.83203125" style="2" bestFit="1" customWidth="1"/>
    <col min="8146" max="8146" width="22.1640625" style="2" customWidth="1"/>
    <col min="8147" max="8147" width="17.33203125" style="2" customWidth="1"/>
    <col min="8148" max="8148" width="16.33203125" style="2" bestFit="1" customWidth="1"/>
    <col min="8149" max="8149" width="16.83203125" style="2" customWidth="1"/>
    <col min="8150" max="8150" width="16" style="2" customWidth="1"/>
    <col min="8151" max="8151" width="19.83203125" style="2" customWidth="1"/>
    <col min="8152" max="8152" width="19.5" style="2" bestFit="1" customWidth="1"/>
    <col min="8153" max="8153" width="17.83203125" style="2" bestFit="1" customWidth="1"/>
    <col min="8154" max="8154" width="15.1640625" style="2" customWidth="1"/>
    <col min="8155" max="8155" width="14.33203125" style="2" customWidth="1"/>
    <col min="8156" max="8363" width="10.6640625" style="2"/>
    <col min="8364" max="8364" width="8.6640625" style="2" customWidth="1"/>
    <col min="8365" max="8365" width="50.33203125" style="2" customWidth="1"/>
    <col min="8366" max="8366" width="13.1640625" style="2" customWidth="1"/>
    <col min="8367" max="8367" width="14.33203125" style="2" customWidth="1"/>
    <col min="8368" max="8368" width="17.1640625" style="2" customWidth="1"/>
    <col min="8369" max="8369" width="16.1640625" style="2" customWidth="1"/>
    <col min="8370" max="8370" width="15.83203125" style="2" customWidth="1"/>
    <col min="8371" max="8371" width="14" style="2" customWidth="1"/>
    <col min="8372" max="8372" width="13.6640625" style="2" customWidth="1"/>
    <col min="8373" max="8373" width="15.33203125" style="2" customWidth="1"/>
    <col min="8374" max="8375" width="13.83203125" style="2" customWidth="1"/>
    <col min="8376" max="8381" width="0" style="2" hidden="1" customWidth="1"/>
    <col min="8382" max="8382" width="14" style="2" customWidth="1"/>
    <col min="8383" max="8383" width="16.6640625" style="2" customWidth="1"/>
    <col min="8384" max="8384" width="17.5" style="2" customWidth="1"/>
    <col min="8385" max="8389" width="10.6640625" style="2"/>
    <col min="8390" max="8390" width="8.6640625" style="2" customWidth="1"/>
    <col min="8391" max="8391" width="56.6640625" style="2" customWidth="1"/>
    <col min="8392" max="8392" width="16" style="2" customWidth="1"/>
    <col min="8393" max="8393" width="21" style="2" customWidth="1"/>
    <col min="8394" max="8394" width="18.6640625" style="2" customWidth="1"/>
    <col min="8395" max="8400" width="16.5" style="2" customWidth="1"/>
    <col min="8401" max="8401" width="11.83203125" style="2" bestFit="1" customWidth="1"/>
    <col min="8402" max="8402" width="22.1640625" style="2" customWidth="1"/>
    <col min="8403" max="8403" width="17.33203125" style="2" customWidth="1"/>
    <col min="8404" max="8404" width="16.33203125" style="2" bestFit="1" customWidth="1"/>
    <col min="8405" max="8405" width="16.83203125" style="2" customWidth="1"/>
    <col min="8406" max="8406" width="16" style="2" customWidth="1"/>
    <col min="8407" max="8407" width="19.83203125" style="2" customWidth="1"/>
    <col min="8408" max="8408" width="19.5" style="2" bestFit="1" customWidth="1"/>
    <col min="8409" max="8409" width="17.83203125" style="2" bestFit="1" customWidth="1"/>
    <col min="8410" max="8410" width="15.1640625" style="2" customWidth="1"/>
    <col min="8411" max="8411" width="14.33203125" style="2" customWidth="1"/>
    <col min="8412" max="8619" width="10.6640625" style="2"/>
    <col min="8620" max="8620" width="8.6640625" style="2" customWidth="1"/>
    <col min="8621" max="8621" width="50.33203125" style="2" customWidth="1"/>
    <col min="8622" max="8622" width="13.1640625" style="2" customWidth="1"/>
    <col min="8623" max="8623" width="14.33203125" style="2" customWidth="1"/>
    <col min="8624" max="8624" width="17.1640625" style="2" customWidth="1"/>
    <col min="8625" max="8625" width="16.1640625" style="2" customWidth="1"/>
    <col min="8626" max="8626" width="15.83203125" style="2" customWidth="1"/>
    <col min="8627" max="8627" width="14" style="2" customWidth="1"/>
    <col min="8628" max="8628" width="13.6640625" style="2" customWidth="1"/>
    <col min="8629" max="8629" width="15.33203125" style="2" customWidth="1"/>
    <col min="8630" max="8631" width="13.83203125" style="2" customWidth="1"/>
    <col min="8632" max="8637" width="0" style="2" hidden="1" customWidth="1"/>
    <col min="8638" max="8638" width="14" style="2" customWidth="1"/>
    <col min="8639" max="8639" width="16.6640625" style="2" customWidth="1"/>
    <col min="8640" max="8640" width="17.5" style="2" customWidth="1"/>
    <col min="8641" max="8645" width="10.6640625" style="2"/>
    <col min="8646" max="8646" width="8.6640625" style="2" customWidth="1"/>
    <col min="8647" max="8647" width="56.6640625" style="2" customWidth="1"/>
    <col min="8648" max="8648" width="16" style="2" customWidth="1"/>
    <col min="8649" max="8649" width="21" style="2" customWidth="1"/>
    <col min="8650" max="8650" width="18.6640625" style="2" customWidth="1"/>
    <col min="8651" max="8656" width="16.5" style="2" customWidth="1"/>
    <col min="8657" max="8657" width="11.83203125" style="2" bestFit="1" customWidth="1"/>
    <col min="8658" max="8658" width="22.1640625" style="2" customWidth="1"/>
    <col min="8659" max="8659" width="17.33203125" style="2" customWidth="1"/>
    <col min="8660" max="8660" width="16.33203125" style="2" bestFit="1" customWidth="1"/>
    <col min="8661" max="8661" width="16.83203125" style="2" customWidth="1"/>
    <col min="8662" max="8662" width="16" style="2" customWidth="1"/>
    <col min="8663" max="8663" width="19.83203125" style="2" customWidth="1"/>
    <col min="8664" max="8664" width="19.5" style="2" bestFit="1" customWidth="1"/>
    <col min="8665" max="8665" width="17.83203125" style="2" bestFit="1" customWidth="1"/>
    <col min="8666" max="8666" width="15.1640625" style="2" customWidth="1"/>
    <col min="8667" max="8667" width="14.33203125" style="2" customWidth="1"/>
    <col min="8668" max="8875" width="10.6640625" style="2"/>
    <col min="8876" max="8876" width="8.6640625" style="2" customWidth="1"/>
    <col min="8877" max="8877" width="50.33203125" style="2" customWidth="1"/>
    <col min="8878" max="8878" width="13.1640625" style="2" customWidth="1"/>
    <col min="8879" max="8879" width="14.33203125" style="2" customWidth="1"/>
    <col min="8880" max="8880" width="17.1640625" style="2" customWidth="1"/>
    <col min="8881" max="8881" width="16.1640625" style="2" customWidth="1"/>
    <col min="8882" max="8882" width="15.83203125" style="2" customWidth="1"/>
    <col min="8883" max="8883" width="14" style="2" customWidth="1"/>
    <col min="8884" max="8884" width="13.6640625" style="2" customWidth="1"/>
    <col min="8885" max="8885" width="15.33203125" style="2" customWidth="1"/>
    <col min="8886" max="8887" width="13.83203125" style="2" customWidth="1"/>
    <col min="8888" max="8893" width="0" style="2" hidden="1" customWidth="1"/>
    <col min="8894" max="8894" width="14" style="2" customWidth="1"/>
    <col min="8895" max="8895" width="16.6640625" style="2" customWidth="1"/>
    <col min="8896" max="8896" width="17.5" style="2" customWidth="1"/>
    <col min="8897" max="8901" width="10.6640625" style="2"/>
    <col min="8902" max="8902" width="8.6640625" style="2" customWidth="1"/>
    <col min="8903" max="8903" width="56.6640625" style="2" customWidth="1"/>
    <col min="8904" max="8904" width="16" style="2" customWidth="1"/>
    <col min="8905" max="8905" width="21" style="2" customWidth="1"/>
    <col min="8906" max="8906" width="18.6640625" style="2" customWidth="1"/>
    <col min="8907" max="8912" width="16.5" style="2" customWidth="1"/>
    <col min="8913" max="8913" width="11.83203125" style="2" bestFit="1" customWidth="1"/>
    <col min="8914" max="8914" width="22.1640625" style="2" customWidth="1"/>
    <col min="8915" max="8915" width="17.33203125" style="2" customWidth="1"/>
    <col min="8916" max="8916" width="16.33203125" style="2" bestFit="1" customWidth="1"/>
    <col min="8917" max="8917" width="16.83203125" style="2" customWidth="1"/>
    <col min="8918" max="8918" width="16" style="2" customWidth="1"/>
    <col min="8919" max="8919" width="19.83203125" style="2" customWidth="1"/>
    <col min="8920" max="8920" width="19.5" style="2" bestFit="1" customWidth="1"/>
    <col min="8921" max="8921" width="17.83203125" style="2" bestFit="1" customWidth="1"/>
    <col min="8922" max="8922" width="15.1640625" style="2" customWidth="1"/>
    <col min="8923" max="8923" width="14.33203125" style="2" customWidth="1"/>
    <col min="8924" max="9131" width="10.6640625" style="2"/>
    <col min="9132" max="9132" width="8.6640625" style="2" customWidth="1"/>
    <col min="9133" max="9133" width="50.33203125" style="2" customWidth="1"/>
    <col min="9134" max="9134" width="13.1640625" style="2" customWidth="1"/>
    <col min="9135" max="9135" width="14.33203125" style="2" customWidth="1"/>
    <col min="9136" max="9136" width="17.1640625" style="2" customWidth="1"/>
    <col min="9137" max="9137" width="16.1640625" style="2" customWidth="1"/>
    <col min="9138" max="9138" width="15.83203125" style="2" customWidth="1"/>
    <col min="9139" max="9139" width="14" style="2" customWidth="1"/>
    <col min="9140" max="9140" width="13.6640625" style="2" customWidth="1"/>
    <col min="9141" max="9141" width="15.33203125" style="2" customWidth="1"/>
    <col min="9142" max="9143" width="13.83203125" style="2" customWidth="1"/>
    <col min="9144" max="9149" width="0" style="2" hidden="1" customWidth="1"/>
    <col min="9150" max="9150" width="14" style="2" customWidth="1"/>
    <col min="9151" max="9151" width="16.6640625" style="2" customWidth="1"/>
    <col min="9152" max="9152" width="17.5" style="2" customWidth="1"/>
    <col min="9153" max="9157" width="10.6640625" style="2"/>
    <col min="9158" max="9158" width="8.6640625" style="2" customWidth="1"/>
    <col min="9159" max="9159" width="56.6640625" style="2" customWidth="1"/>
    <col min="9160" max="9160" width="16" style="2" customWidth="1"/>
    <col min="9161" max="9161" width="21" style="2" customWidth="1"/>
    <col min="9162" max="9162" width="18.6640625" style="2" customWidth="1"/>
    <col min="9163" max="9168" width="16.5" style="2" customWidth="1"/>
    <col min="9169" max="9169" width="11.83203125" style="2" bestFit="1" customWidth="1"/>
    <col min="9170" max="9170" width="22.1640625" style="2" customWidth="1"/>
    <col min="9171" max="9171" width="17.33203125" style="2" customWidth="1"/>
    <col min="9172" max="9172" width="16.33203125" style="2" bestFit="1" customWidth="1"/>
    <col min="9173" max="9173" width="16.83203125" style="2" customWidth="1"/>
    <col min="9174" max="9174" width="16" style="2" customWidth="1"/>
    <col min="9175" max="9175" width="19.83203125" style="2" customWidth="1"/>
    <col min="9176" max="9176" width="19.5" style="2" bestFit="1" customWidth="1"/>
    <col min="9177" max="9177" width="17.83203125" style="2" bestFit="1" customWidth="1"/>
    <col min="9178" max="9178" width="15.1640625" style="2" customWidth="1"/>
    <col min="9179" max="9179" width="14.33203125" style="2" customWidth="1"/>
    <col min="9180" max="9387" width="10.6640625" style="2"/>
    <col min="9388" max="9388" width="8.6640625" style="2" customWidth="1"/>
    <col min="9389" max="9389" width="50.33203125" style="2" customWidth="1"/>
    <col min="9390" max="9390" width="13.1640625" style="2" customWidth="1"/>
    <col min="9391" max="9391" width="14.33203125" style="2" customWidth="1"/>
    <col min="9392" max="9392" width="17.1640625" style="2" customWidth="1"/>
    <col min="9393" max="9393" width="16.1640625" style="2" customWidth="1"/>
    <col min="9394" max="9394" width="15.83203125" style="2" customWidth="1"/>
    <col min="9395" max="9395" width="14" style="2" customWidth="1"/>
    <col min="9396" max="9396" width="13.6640625" style="2" customWidth="1"/>
    <col min="9397" max="9397" width="15.33203125" style="2" customWidth="1"/>
    <col min="9398" max="9399" width="13.83203125" style="2" customWidth="1"/>
    <col min="9400" max="9405" width="0" style="2" hidden="1" customWidth="1"/>
    <col min="9406" max="9406" width="14" style="2" customWidth="1"/>
    <col min="9407" max="9407" width="16.6640625" style="2" customWidth="1"/>
    <col min="9408" max="9408" width="17.5" style="2" customWidth="1"/>
    <col min="9409" max="9413" width="10.6640625" style="2"/>
    <col min="9414" max="9414" width="8.6640625" style="2" customWidth="1"/>
    <col min="9415" max="9415" width="56.6640625" style="2" customWidth="1"/>
    <col min="9416" max="9416" width="16" style="2" customWidth="1"/>
    <col min="9417" max="9417" width="21" style="2" customWidth="1"/>
    <col min="9418" max="9418" width="18.6640625" style="2" customWidth="1"/>
    <col min="9419" max="9424" width="16.5" style="2" customWidth="1"/>
    <col min="9425" max="9425" width="11.83203125" style="2" bestFit="1" customWidth="1"/>
    <col min="9426" max="9426" width="22.1640625" style="2" customWidth="1"/>
    <col min="9427" max="9427" width="17.33203125" style="2" customWidth="1"/>
    <col min="9428" max="9428" width="16.33203125" style="2" bestFit="1" customWidth="1"/>
    <col min="9429" max="9429" width="16.83203125" style="2" customWidth="1"/>
    <col min="9430" max="9430" width="16" style="2" customWidth="1"/>
    <col min="9431" max="9431" width="19.83203125" style="2" customWidth="1"/>
    <col min="9432" max="9432" width="19.5" style="2" bestFit="1" customWidth="1"/>
    <col min="9433" max="9433" width="17.83203125" style="2" bestFit="1" customWidth="1"/>
    <col min="9434" max="9434" width="15.1640625" style="2" customWidth="1"/>
    <col min="9435" max="9435" width="14.33203125" style="2" customWidth="1"/>
    <col min="9436" max="9643" width="10.6640625" style="2"/>
    <col min="9644" max="9644" width="8.6640625" style="2" customWidth="1"/>
    <col min="9645" max="9645" width="50.33203125" style="2" customWidth="1"/>
    <col min="9646" max="9646" width="13.1640625" style="2" customWidth="1"/>
    <col min="9647" max="9647" width="14.33203125" style="2" customWidth="1"/>
    <col min="9648" max="9648" width="17.1640625" style="2" customWidth="1"/>
    <col min="9649" max="9649" width="16.1640625" style="2" customWidth="1"/>
    <col min="9650" max="9650" width="15.83203125" style="2" customWidth="1"/>
    <col min="9651" max="9651" width="14" style="2" customWidth="1"/>
    <col min="9652" max="9652" width="13.6640625" style="2" customWidth="1"/>
    <col min="9653" max="9653" width="15.33203125" style="2" customWidth="1"/>
    <col min="9654" max="9655" width="13.83203125" style="2" customWidth="1"/>
    <col min="9656" max="9661" width="0" style="2" hidden="1" customWidth="1"/>
    <col min="9662" max="9662" width="14" style="2" customWidth="1"/>
    <col min="9663" max="9663" width="16.6640625" style="2" customWidth="1"/>
    <col min="9664" max="9664" width="17.5" style="2" customWidth="1"/>
    <col min="9665" max="9669" width="10.6640625" style="2"/>
    <col min="9670" max="9670" width="8.6640625" style="2" customWidth="1"/>
    <col min="9671" max="9671" width="56.6640625" style="2" customWidth="1"/>
    <col min="9672" max="9672" width="16" style="2" customWidth="1"/>
    <col min="9673" max="9673" width="21" style="2" customWidth="1"/>
    <col min="9674" max="9674" width="18.6640625" style="2" customWidth="1"/>
    <col min="9675" max="9680" width="16.5" style="2" customWidth="1"/>
    <col min="9681" max="9681" width="11.83203125" style="2" bestFit="1" customWidth="1"/>
    <col min="9682" max="9682" width="22.1640625" style="2" customWidth="1"/>
    <col min="9683" max="9683" width="17.33203125" style="2" customWidth="1"/>
    <col min="9684" max="9684" width="16.33203125" style="2" bestFit="1" customWidth="1"/>
    <col min="9685" max="9685" width="16.83203125" style="2" customWidth="1"/>
    <col min="9686" max="9686" width="16" style="2" customWidth="1"/>
    <col min="9687" max="9687" width="19.83203125" style="2" customWidth="1"/>
    <col min="9688" max="9688" width="19.5" style="2" bestFit="1" customWidth="1"/>
    <col min="9689" max="9689" width="17.83203125" style="2" bestFit="1" customWidth="1"/>
    <col min="9690" max="9690" width="15.1640625" style="2" customWidth="1"/>
    <col min="9691" max="9691" width="14.33203125" style="2" customWidth="1"/>
    <col min="9692" max="9899" width="10.6640625" style="2"/>
    <col min="9900" max="9900" width="8.6640625" style="2" customWidth="1"/>
    <col min="9901" max="9901" width="50.33203125" style="2" customWidth="1"/>
    <col min="9902" max="9902" width="13.1640625" style="2" customWidth="1"/>
    <col min="9903" max="9903" width="14.33203125" style="2" customWidth="1"/>
    <col min="9904" max="9904" width="17.1640625" style="2" customWidth="1"/>
    <col min="9905" max="9905" width="16.1640625" style="2" customWidth="1"/>
    <col min="9906" max="9906" width="15.83203125" style="2" customWidth="1"/>
    <col min="9907" max="9907" width="14" style="2" customWidth="1"/>
    <col min="9908" max="9908" width="13.6640625" style="2" customWidth="1"/>
    <col min="9909" max="9909" width="15.33203125" style="2" customWidth="1"/>
    <col min="9910" max="9911" width="13.83203125" style="2" customWidth="1"/>
    <col min="9912" max="9917" width="0" style="2" hidden="1" customWidth="1"/>
    <col min="9918" max="9918" width="14" style="2" customWidth="1"/>
    <col min="9919" max="9919" width="16.6640625" style="2" customWidth="1"/>
    <col min="9920" max="9920" width="17.5" style="2" customWidth="1"/>
    <col min="9921" max="9925" width="10.6640625" style="2"/>
    <col min="9926" max="9926" width="8.6640625" style="2" customWidth="1"/>
    <col min="9927" max="9927" width="56.6640625" style="2" customWidth="1"/>
    <col min="9928" max="9928" width="16" style="2" customWidth="1"/>
    <col min="9929" max="9929" width="21" style="2" customWidth="1"/>
    <col min="9930" max="9930" width="18.6640625" style="2" customWidth="1"/>
    <col min="9931" max="9936" width="16.5" style="2" customWidth="1"/>
    <col min="9937" max="9937" width="11.83203125" style="2" bestFit="1" customWidth="1"/>
    <col min="9938" max="9938" width="22.1640625" style="2" customWidth="1"/>
    <col min="9939" max="9939" width="17.33203125" style="2" customWidth="1"/>
    <col min="9940" max="9940" width="16.33203125" style="2" bestFit="1" customWidth="1"/>
    <col min="9941" max="9941" width="16.83203125" style="2" customWidth="1"/>
    <col min="9942" max="9942" width="16" style="2" customWidth="1"/>
    <col min="9943" max="9943" width="19.83203125" style="2" customWidth="1"/>
    <col min="9944" max="9944" width="19.5" style="2" bestFit="1" customWidth="1"/>
    <col min="9945" max="9945" width="17.83203125" style="2" bestFit="1" customWidth="1"/>
    <col min="9946" max="9946" width="15.1640625" style="2" customWidth="1"/>
    <col min="9947" max="9947" width="14.33203125" style="2" customWidth="1"/>
    <col min="9948" max="10155" width="10.6640625" style="2"/>
    <col min="10156" max="10156" width="8.6640625" style="2" customWidth="1"/>
    <col min="10157" max="10157" width="50.33203125" style="2" customWidth="1"/>
    <col min="10158" max="10158" width="13.1640625" style="2" customWidth="1"/>
    <col min="10159" max="10159" width="14.33203125" style="2" customWidth="1"/>
    <col min="10160" max="10160" width="17.1640625" style="2" customWidth="1"/>
    <col min="10161" max="10161" width="16.1640625" style="2" customWidth="1"/>
    <col min="10162" max="10162" width="15.83203125" style="2" customWidth="1"/>
    <col min="10163" max="10163" width="14" style="2" customWidth="1"/>
    <col min="10164" max="10164" width="13.6640625" style="2" customWidth="1"/>
    <col min="10165" max="10165" width="15.33203125" style="2" customWidth="1"/>
    <col min="10166" max="10167" width="13.83203125" style="2" customWidth="1"/>
    <col min="10168" max="10173" width="0" style="2" hidden="1" customWidth="1"/>
    <col min="10174" max="10174" width="14" style="2" customWidth="1"/>
    <col min="10175" max="10175" width="16.6640625" style="2" customWidth="1"/>
    <col min="10176" max="10176" width="17.5" style="2" customWidth="1"/>
    <col min="10177" max="10181" width="10.6640625" style="2"/>
    <col min="10182" max="10182" width="8.6640625" style="2" customWidth="1"/>
    <col min="10183" max="10183" width="56.6640625" style="2" customWidth="1"/>
    <col min="10184" max="10184" width="16" style="2" customWidth="1"/>
    <col min="10185" max="10185" width="21" style="2" customWidth="1"/>
    <col min="10186" max="10186" width="18.6640625" style="2" customWidth="1"/>
    <col min="10187" max="10192" width="16.5" style="2" customWidth="1"/>
    <col min="10193" max="10193" width="11.83203125" style="2" bestFit="1" customWidth="1"/>
    <col min="10194" max="10194" width="22.1640625" style="2" customWidth="1"/>
    <col min="10195" max="10195" width="17.33203125" style="2" customWidth="1"/>
    <col min="10196" max="10196" width="16.33203125" style="2" bestFit="1" customWidth="1"/>
    <col min="10197" max="10197" width="16.83203125" style="2" customWidth="1"/>
    <col min="10198" max="10198" width="16" style="2" customWidth="1"/>
    <col min="10199" max="10199" width="19.83203125" style="2" customWidth="1"/>
    <col min="10200" max="10200" width="19.5" style="2" bestFit="1" customWidth="1"/>
    <col min="10201" max="10201" width="17.83203125" style="2" bestFit="1" customWidth="1"/>
    <col min="10202" max="10202" width="15.1640625" style="2" customWidth="1"/>
    <col min="10203" max="10203" width="14.33203125" style="2" customWidth="1"/>
    <col min="10204" max="10411" width="10.6640625" style="2"/>
    <col min="10412" max="10412" width="8.6640625" style="2" customWidth="1"/>
    <col min="10413" max="10413" width="50.33203125" style="2" customWidth="1"/>
    <col min="10414" max="10414" width="13.1640625" style="2" customWidth="1"/>
    <col min="10415" max="10415" width="14.33203125" style="2" customWidth="1"/>
    <col min="10416" max="10416" width="17.1640625" style="2" customWidth="1"/>
    <col min="10417" max="10417" width="16.1640625" style="2" customWidth="1"/>
    <col min="10418" max="10418" width="15.83203125" style="2" customWidth="1"/>
    <col min="10419" max="10419" width="14" style="2" customWidth="1"/>
    <col min="10420" max="10420" width="13.6640625" style="2" customWidth="1"/>
    <col min="10421" max="10421" width="15.33203125" style="2" customWidth="1"/>
    <col min="10422" max="10423" width="13.83203125" style="2" customWidth="1"/>
    <col min="10424" max="10429" width="0" style="2" hidden="1" customWidth="1"/>
    <col min="10430" max="10430" width="14" style="2" customWidth="1"/>
    <col min="10431" max="10431" width="16.6640625" style="2" customWidth="1"/>
    <col min="10432" max="10432" width="17.5" style="2" customWidth="1"/>
    <col min="10433" max="10437" width="10.6640625" style="2"/>
    <col min="10438" max="10438" width="8.6640625" style="2" customWidth="1"/>
    <col min="10439" max="10439" width="56.6640625" style="2" customWidth="1"/>
    <col min="10440" max="10440" width="16" style="2" customWidth="1"/>
    <col min="10441" max="10441" width="21" style="2" customWidth="1"/>
    <col min="10442" max="10442" width="18.6640625" style="2" customWidth="1"/>
    <col min="10443" max="10448" width="16.5" style="2" customWidth="1"/>
    <col min="10449" max="10449" width="11.83203125" style="2" bestFit="1" customWidth="1"/>
    <col min="10450" max="10450" width="22.1640625" style="2" customWidth="1"/>
    <col min="10451" max="10451" width="17.33203125" style="2" customWidth="1"/>
    <col min="10452" max="10452" width="16.33203125" style="2" bestFit="1" customWidth="1"/>
    <col min="10453" max="10453" width="16.83203125" style="2" customWidth="1"/>
    <col min="10454" max="10454" width="16" style="2" customWidth="1"/>
    <col min="10455" max="10455" width="19.83203125" style="2" customWidth="1"/>
    <col min="10456" max="10456" width="19.5" style="2" bestFit="1" customWidth="1"/>
    <col min="10457" max="10457" width="17.83203125" style="2" bestFit="1" customWidth="1"/>
    <col min="10458" max="10458" width="15.1640625" style="2" customWidth="1"/>
    <col min="10459" max="10459" width="14.33203125" style="2" customWidth="1"/>
    <col min="10460" max="10667" width="10.6640625" style="2"/>
    <col min="10668" max="10668" width="8.6640625" style="2" customWidth="1"/>
    <col min="10669" max="10669" width="50.33203125" style="2" customWidth="1"/>
    <col min="10670" max="10670" width="13.1640625" style="2" customWidth="1"/>
    <col min="10671" max="10671" width="14.33203125" style="2" customWidth="1"/>
    <col min="10672" max="10672" width="17.1640625" style="2" customWidth="1"/>
    <col min="10673" max="10673" width="16.1640625" style="2" customWidth="1"/>
    <col min="10674" max="10674" width="15.83203125" style="2" customWidth="1"/>
    <col min="10675" max="10675" width="14" style="2" customWidth="1"/>
    <col min="10676" max="10676" width="13.6640625" style="2" customWidth="1"/>
    <col min="10677" max="10677" width="15.33203125" style="2" customWidth="1"/>
    <col min="10678" max="10679" width="13.83203125" style="2" customWidth="1"/>
    <col min="10680" max="10685" width="0" style="2" hidden="1" customWidth="1"/>
    <col min="10686" max="10686" width="14" style="2" customWidth="1"/>
    <col min="10687" max="10687" width="16.6640625" style="2" customWidth="1"/>
    <col min="10688" max="10688" width="17.5" style="2" customWidth="1"/>
    <col min="10689" max="10693" width="10.6640625" style="2"/>
    <col min="10694" max="10694" width="8.6640625" style="2" customWidth="1"/>
    <col min="10695" max="10695" width="56.6640625" style="2" customWidth="1"/>
    <col min="10696" max="10696" width="16" style="2" customWidth="1"/>
    <col min="10697" max="10697" width="21" style="2" customWidth="1"/>
    <col min="10698" max="10698" width="18.6640625" style="2" customWidth="1"/>
    <col min="10699" max="10704" width="16.5" style="2" customWidth="1"/>
    <col min="10705" max="10705" width="11.83203125" style="2" bestFit="1" customWidth="1"/>
    <col min="10706" max="10706" width="22.1640625" style="2" customWidth="1"/>
    <col min="10707" max="10707" width="17.33203125" style="2" customWidth="1"/>
    <col min="10708" max="10708" width="16.33203125" style="2" bestFit="1" customWidth="1"/>
    <col min="10709" max="10709" width="16.83203125" style="2" customWidth="1"/>
    <col min="10710" max="10710" width="16" style="2" customWidth="1"/>
    <col min="10711" max="10711" width="19.83203125" style="2" customWidth="1"/>
    <col min="10712" max="10712" width="19.5" style="2" bestFit="1" customWidth="1"/>
    <col min="10713" max="10713" width="17.83203125" style="2" bestFit="1" customWidth="1"/>
    <col min="10714" max="10714" width="15.1640625" style="2" customWidth="1"/>
    <col min="10715" max="10715" width="14.33203125" style="2" customWidth="1"/>
    <col min="10716" max="10923" width="10.6640625" style="2"/>
    <col min="10924" max="10924" width="8.6640625" style="2" customWidth="1"/>
    <col min="10925" max="10925" width="50.33203125" style="2" customWidth="1"/>
    <col min="10926" max="10926" width="13.1640625" style="2" customWidth="1"/>
    <col min="10927" max="10927" width="14.33203125" style="2" customWidth="1"/>
    <col min="10928" max="10928" width="17.1640625" style="2" customWidth="1"/>
    <col min="10929" max="10929" width="16.1640625" style="2" customWidth="1"/>
    <col min="10930" max="10930" width="15.83203125" style="2" customWidth="1"/>
    <col min="10931" max="10931" width="14" style="2" customWidth="1"/>
    <col min="10932" max="10932" width="13.6640625" style="2" customWidth="1"/>
    <col min="10933" max="10933" width="15.33203125" style="2" customWidth="1"/>
    <col min="10934" max="10935" width="13.83203125" style="2" customWidth="1"/>
    <col min="10936" max="10941" width="0" style="2" hidden="1" customWidth="1"/>
    <col min="10942" max="10942" width="14" style="2" customWidth="1"/>
    <col min="10943" max="10943" width="16.6640625" style="2" customWidth="1"/>
    <col min="10944" max="10944" width="17.5" style="2" customWidth="1"/>
    <col min="10945" max="10949" width="10.6640625" style="2"/>
    <col min="10950" max="10950" width="8.6640625" style="2" customWidth="1"/>
    <col min="10951" max="10951" width="56.6640625" style="2" customWidth="1"/>
    <col min="10952" max="10952" width="16" style="2" customWidth="1"/>
    <col min="10953" max="10953" width="21" style="2" customWidth="1"/>
    <col min="10954" max="10954" width="18.6640625" style="2" customWidth="1"/>
    <col min="10955" max="10960" width="16.5" style="2" customWidth="1"/>
    <col min="10961" max="10961" width="11.83203125" style="2" bestFit="1" customWidth="1"/>
    <col min="10962" max="10962" width="22.1640625" style="2" customWidth="1"/>
    <col min="10963" max="10963" width="17.33203125" style="2" customWidth="1"/>
    <col min="10964" max="10964" width="16.33203125" style="2" bestFit="1" customWidth="1"/>
    <col min="10965" max="10965" width="16.83203125" style="2" customWidth="1"/>
    <col min="10966" max="10966" width="16" style="2" customWidth="1"/>
    <col min="10967" max="10967" width="19.83203125" style="2" customWidth="1"/>
    <col min="10968" max="10968" width="19.5" style="2" bestFit="1" customWidth="1"/>
    <col min="10969" max="10969" width="17.83203125" style="2" bestFit="1" customWidth="1"/>
    <col min="10970" max="10970" width="15.1640625" style="2" customWidth="1"/>
    <col min="10971" max="10971" width="14.33203125" style="2" customWidth="1"/>
    <col min="10972" max="11179" width="10.6640625" style="2"/>
    <col min="11180" max="11180" width="8.6640625" style="2" customWidth="1"/>
    <col min="11181" max="11181" width="50.33203125" style="2" customWidth="1"/>
    <col min="11182" max="11182" width="13.1640625" style="2" customWidth="1"/>
    <col min="11183" max="11183" width="14.33203125" style="2" customWidth="1"/>
    <col min="11184" max="11184" width="17.1640625" style="2" customWidth="1"/>
    <col min="11185" max="11185" width="16.1640625" style="2" customWidth="1"/>
    <col min="11186" max="11186" width="15.83203125" style="2" customWidth="1"/>
    <col min="11187" max="11187" width="14" style="2" customWidth="1"/>
    <col min="11188" max="11188" width="13.6640625" style="2" customWidth="1"/>
    <col min="11189" max="11189" width="15.33203125" style="2" customWidth="1"/>
    <col min="11190" max="11191" width="13.83203125" style="2" customWidth="1"/>
    <col min="11192" max="11197" width="0" style="2" hidden="1" customWidth="1"/>
    <col min="11198" max="11198" width="14" style="2" customWidth="1"/>
    <col min="11199" max="11199" width="16.6640625" style="2" customWidth="1"/>
    <col min="11200" max="11200" width="17.5" style="2" customWidth="1"/>
    <col min="11201" max="11205" width="10.6640625" style="2"/>
    <col min="11206" max="11206" width="8.6640625" style="2" customWidth="1"/>
    <col min="11207" max="11207" width="56.6640625" style="2" customWidth="1"/>
    <col min="11208" max="11208" width="16" style="2" customWidth="1"/>
    <col min="11209" max="11209" width="21" style="2" customWidth="1"/>
    <col min="11210" max="11210" width="18.6640625" style="2" customWidth="1"/>
    <col min="11211" max="11216" width="16.5" style="2" customWidth="1"/>
    <col min="11217" max="11217" width="11.83203125" style="2" bestFit="1" customWidth="1"/>
    <col min="11218" max="11218" width="22.1640625" style="2" customWidth="1"/>
    <col min="11219" max="11219" width="17.33203125" style="2" customWidth="1"/>
    <col min="11220" max="11220" width="16.33203125" style="2" bestFit="1" customWidth="1"/>
    <col min="11221" max="11221" width="16.83203125" style="2" customWidth="1"/>
    <col min="11222" max="11222" width="16" style="2" customWidth="1"/>
    <col min="11223" max="11223" width="19.83203125" style="2" customWidth="1"/>
    <col min="11224" max="11224" width="19.5" style="2" bestFit="1" customWidth="1"/>
    <col min="11225" max="11225" width="17.83203125" style="2" bestFit="1" customWidth="1"/>
    <col min="11226" max="11226" width="15.1640625" style="2" customWidth="1"/>
    <col min="11227" max="11227" width="14.33203125" style="2" customWidth="1"/>
    <col min="11228" max="11435" width="10.6640625" style="2"/>
    <col min="11436" max="11436" width="8.6640625" style="2" customWidth="1"/>
    <col min="11437" max="11437" width="50.33203125" style="2" customWidth="1"/>
    <col min="11438" max="11438" width="13.1640625" style="2" customWidth="1"/>
    <col min="11439" max="11439" width="14.33203125" style="2" customWidth="1"/>
    <col min="11440" max="11440" width="17.1640625" style="2" customWidth="1"/>
    <col min="11441" max="11441" width="16.1640625" style="2" customWidth="1"/>
    <col min="11442" max="11442" width="15.83203125" style="2" customWidth="1"/>
    <col min="11443" max="11443" width="14" style="2" customWidth="1"/>
    <col min="11444" max="11444" width="13.6640625" style="2" customWidth="1"/>
    <col min="11445" max="11445" width="15.33203125" style="2" customWidth="1"/>
    <col min="11446" max="11447" width="13.83203125" style="2" customWidth="1"/>
    <col min="11448" max="11453" width="0" style="2" hidden="1" customWidth="1"/>
    <col min="11454" max="11454" width="14" style="2" customWidth="1"/>
    <col min="11455" max="11455" width="16.6640625" style="2" customWidth="1"/>
    <col min="11456" max="11456" width="17.5" style="2" customWidth="1"/>
    <col min="11457" max="11461" width="10.6640625" style="2"/>
    <col min="11462" max="11462" width="8.6640625" style="2" customWidth="1"/>
    <col min="11463" max="11463" width="56.6640625" style="2" customWidth="1"/>
    <col min="11464" max="11464" width="16" style="2" customWidth="1"/>
    <col min="11465" max="11465" width="21" style="2" customWidth="1"/>
    <col min="11466" max="11466" width="18.6640625" style="2" customWidth="1"/>
    <col min="11467" max="11472" width="16.5" style="2" customWidth="1"/>
    <col min="11473" max="11473" width="11.83203125" style="2" bestFit="1" customWidth="1"/>
    <col min="11474" max="11474" width="22.1640625" style="2" customWidth="1"/>
    <col min="11475" max="11475" width="17.33203125" style="2" customWidth="1"/>
    <col min="11476" max="11476" width="16.33203125" style="2" bestFit="1" customWidth="1"/>
    <col min="11477" max="11477" width="16.83203125" style="2" customWidth="1"/>
    <col min="11478" max="11478" width="16" style="2" customWidth="1"/>
    <col min="11479" max="11479" width="19.83203125" style="2" customWidth="1"/>
    <col min="11480" max="11480" width="19.5" style="2" bestFit="1" customWidth="1"/>
    <col min="11481" max="11481" width="17.83203125" style="2" bestFit="1" customWidth="1"/>
    <col min="11482" max="11482" width="15.1640625" style="2" customWidth="1"/>
    <col min="11483" max="11483" width="14.33203125" style="2" customWidth="1"/>
    <col min="11484" max="11691" width="10.6640625" style="2"/>
    <col min="11692" max="11692" width="8.6640625" style="2" customWidth="1"/>
    <col min="11693" max="11693" width="50.33203125" style="2" customWidth="1"/>
    <col min="11694" max="11694" width="13.1640625" style="2" customWidth="1"/>
    <col min="11695" max="11695" width="14.33203125" style="2" customWidth="1"/>
    <col min="11696" max="11696" width="17.1640625" style="2" customWidth="1"/>
    <col min="11697" max="11697" width="16.1640625" style="2" customWidth="1"/>
    <col min="11698" max="11698" width="15.83203125" style="2" customWidth="1"/>
    <col min="11699" max="11699" width="14" style="2" customWidth="1"/>
    <col min="11700" max="11700" width="13.6640625" style="2" customWidth="1"/>
    <col min="11701" max="11701" width="15.33203125" style="2" customWidth="1"/>
    <col min="11702" max="11703" width="13.83203125" style="2" customWidth="1"/>
    <col min="11704" max="11709" width="0" style="2" hidden="1" customWidth="1"/>
    <col min="11710" max="11710" width="14" style="2" customWidth="1"/>
    <col min="11711" max="11711" width="16.6640625" style="2" customWidth="1"/>
    <col min="11712" max="11712" width="17.5" style="2" customWidth="1"/>
    <col min="11713" max="11717" width="10.6640625" style="2"/>
    <col min="11718" max="11718" width="8.6640625" style="2" customWidth="1"/>
    <col min="11719" max="11719" width="56.6640625" style="2" customWidth="1"/>
    <col min="11720" max="11720" width="16" style="2" customWidth="1"/>
    <col min="11721" max="11721" width="21" style="2" customWidth="1"/>
    <col min="11722" max="11722" width="18.6640625" style="2" customWidth="1"/>
    <col min="11723" max="11728" width="16.5" style="2" customWidth="1"/>
    <col min="11729" max="11729" width="11.83203125" style="2" bestFit="1" customWidth="1"/>
    <col min="11730" max="11730" width="22.1640625" style="2" customWidth="1"/>
    <col min="11731" max="11731" width="17.33203125" style="2" customWidth="1"/>
    <col min="11732" max="11732" width="16.33203125" style="2" bestFit="1" customWidth="1"/>
    <col min="11733" max="11733" width="16.83203125" style="2" customWidth="1"/>
    <col min="11734" max="11734" width="16" style="2" customWidth="1"/>
    <col min="11735" max="11735" width="19.83203125" style="2" customWidth="1"/>
    <col min="11736" max="11736" width="19.5" style="2" bestFit="1" customWidth="1"/>
    <col min="11737" max="11737" width="17.83203125" style="2" bestFit="1" customWidth="1"/>
    <col min="11738" max="11738" width="15.1640625" style="2" customWidth="1"/>
    <col min="11739" max="11739" width="14.33203125" style="2" customWidth="1"/>
    <col min="11740" max="11947" width="10.6640625" style="2"/>
    <col min="11948" max="11948" width="8.6640625" style="2" customWidth="1"/>
    <col min="11949" max="11949" width="50.33203125" style="2" customWidth="1"/>
    <col min="11950" max="11950" width="13.1640625" style="2" customWidth="1"/>
    <col min="11951" max="11951" width="14.33203125" style="2" customWidth="1"/>
    <col min="11952" max="11952" width="17.1640625" style="2" customWidth="1"/>
    <col min="11953" max="11953" width="16.1640625" style="2" customWidth="1"/>
    <col min="11954" max="11954" width="15.83203125" style="2" customWidth="1"/>
    <col min="11955" max="11955" width="14" style="2" customWidth="1"/>
    <col min="11956" max="11956" width="13.6640625" style="2" customWidth="1"/>
    <col min="11957" max="11957" width="15.33203125" style="2" customWidth="1"/>
    <col min="11958" max="11959" width="13.83203125" style="2" customWidth="1"/>
    <col min="11960" max="11965" width="0" style="2" hidden="1" customWidth="1"/>
    <col min="11966" max="11966" width="14" style="2" customWidth="1"/>
    <col min="11967" max="11967" width="16.6640625" style="2" customWidth="1"/>
    <col min="11968" max="11968" width="17.5" style="2" customWidth="1"/>
    <col min="11969" max="11973" width="10.6640625" style="2"/>
    <col min="11974" max="11974" width="8.6640625" style="2" customWidth="1"/>
    <col min="11975" max="11975" width="56.6640625" style="2" customWidth="1"/>
    <col min="11976" max="11976" width="16" style="2" customWidth="1"/>
    <col min="11977" max="11977" width="21" style="2" customWidth="1"/>
    <col min="11978" max="11978" width="18.6640625" style="2" customWidth="1"/>
    <col min="11979" max="11984" width="16.5" style="2" customWidth="1"/>
    <col min="11985" max="11985" width="11.83203125" style="2" bestFit="1" customWidth="1"/>
    <col min="11986" max="11986" width="22.1640625" style="2" customWidth="1"/>
    <col min="11987" max="11987" width="17.33203125" style="2" customWidth="1"/>
    <col min="11988" max="11988" width="16.33203125" style="2" bestFit="1" customWidth="1"/>
    <col min="11989" max="11989" width="16.83203125" style="2" customWidth="1"/>
    <col min="11990" max="11990" width="16" style="2" customWidth="1"/>
    <col min="11991" max="11991" width="19.83203125" style="2" customWidth="1"/>
    <col min="11992" max="11992" width="19.5" style="2" bestFit="1" customWidth="1"/>
    <col min="11993" max="11993" width="17.83203125" style="2" bestFit="1" customWidth="1"/>
    <col min="11994" max="11994" width="15.1640625" style="2" customWidth="1"/>
    <col min="11995" max="11995" width="14.33203125" style="2" customWidth="1"/>
    <col min="11996" max="12203" width="10.6640625" style="2"/>
    <col min="12204" max="12204" width="8.6640625" style="2" customWidth="1"/>
    <col min="12205" max="12205" width="50.33203125" style="2" customWidth="1"/>
    <col min="12206" max="12206" width="13.1640625" style="2" customWidth="1"/>
    <col min="12207" max="12207" width="14.33203125" style="2" customWidth="1"/>
    <col min="12208" max="12208" width="17.1640625" style="2" customWidth="1"/>
    <col min="12209" max="12209" width="16.1640625" style="2" customWidth="1"/>
    <col min="12210" max="12210" width="15.83203125" style="2" customWidth="1"/>
    <col min="12211" max="12211" width="14" style="2" customWidth="1"/>
    <col min="12212" max="12212" width="13.6640625" style="2" customWidth="1"/>
    <col min="12213" max="12213" width="15.33203125" style="2" customWidth="1"/>
    <col min="12214" max="12215" width="13.83203125" style="2" customWidth="1"/>
    <col min="12216" max="12221" width="0" style="2" hidden="1" customWidth="1"/>
    <col min="12222" max="12222" width="14" style="2" customWidth="1"/>
    <col min="12223" max="12223" width="16.6640625" style="2" customWidth="1"/>
    <col min="12224" max="12224" width="17.5" style="2" customWidth="1"/>
    <col min="12225" max="12229" width="10.6640625" style="2"/>
    <col min="12230" max="12230" width="8.6640625" style="2" customWidth="1"/>
    <col min="12231" max="12231" width="56.6640625" style="2" customWidth="1"/>
    <col min="12232" max="12232" width="16" style="2" customWidth="1"/>
    <col min="12233" max="12233" width="21" style="2" customWidth="1"/>
    <col min="12234" max="12234" width="18.6640625" style="2" customWidth="1"/>
    <col min="12235" max="12240" width="16.5" style="2" customWidth="1"/>
    <col min="12241" max="12241" width="11.83203125" style="2" bestFit="1" customWidth="1"/>
    <col min="12242" max="12242" width="22.1640625" style="2" customWidth="1"/>
    <col min="12243" max="12243" width="17.33203125" style="2" customWidth="1"/>
    <col min="12244" max="12244" width="16.33203125" style="2" bestFit="1" customWidth="1"/>
    <col min="12245" max="12245" width="16.83203125" style="2" customWidth="1"/>
    <col min="12246" max="12246" width="16" style="2" customWidth="1"/>
    <col min="12247" max="12247" width="19.83203125" style="2" customWidth="1"/>
    <col min="12248" max="12248" width="19.5" style="2" bestFit="1" customWidth="1"/>
    <col min="12249" max="12249" width="17.83203125" style="2" bestFit="1" customWidth="1"/>
    <col min="12250" max="12250" width="15.1640625" style="2" customWidth="1"/>
    <col min="12251" max="12251" width="14.33203125" style="2" customWidth="1"/>
    <col min="12252" max="12459" width="10.6640625" style="2"/>
    <col min="12460" max="12460" width="8.6640625" style="2" customWidth="1"/>
    <col min="12461" max="12461" width="50.33203125" style="2" customWidth="1"/>
    <col min="12462" max="12462" width="13.1640625" style="2" customWidth="1"/>
    <col min="12463" max="12463" width="14.33203125" style="2" customWidth="1"/>
    <col min="12464" max="12464" width="17.1640625" style="2" customWidth="1"/>
    <col min="12465" max="12465" width="16.1640625" style="2" customWidth="1"/>
    <col min="12466" max="12466" width="15.83203125" style="2" customWidth="1"/>
    <col min="12467" max="12467" width="14" style="2" customWidth="1"/>
    <col min="12468" max="12468" width="13.6640625" style="2" customWidth="1"/>
    <col min="12469" max="12469" width="15.33203125" style="2" customWidth="1"/>
    <col min="12470" max="12471" width="13.83203125" style="2" customWidth="1"/>
    <col min="12472" max="12477" width="0" style="2" hidden="1" customWidth="1"/>
    <col min="12478" max="12478" width="14" style="2" customWidth="1"/>
    <col min="12479" max="12479" width="16.6640625" style="2" customWidth="1"/>
    <col min="12480" max="12480" width="17.5" style="2" customWidth="1"/>
    <col min="12481" max="12485" width="10.6640625" style="2"/>
    <col min="12486" max="12486" width="8.6640625" style="2" customWidth="1"/>
    <col min="12487" max="12487" width="56.6640625" style="2" customWidth="1"/>
    <col min="12488" max="12488" width="16" style="2" customWidth="1"/>
    <col min="12489" max="12489" width="21" style="2" customWidth="1"/>
    <col min="12490" max="12490" width="18.6640625" style="2" customWidth="1"/>
    <col min="12491" max="12496" width="16.5" style="2" customWidth="1"/>
    <col min="12497" max="12497" width="11.83203125" style="2" bestFit="1" customWidth="1"/>
    <col min="12498" max="12498" width="22.1640625" style="2" customWidth="1"/>
    <col min="12499" max="12499" width="17.33203125" style="2" customWidth="1"/>
    <col min="12500" max="12500" width="16.33203125" style="2" bestFit="1" customWidth="1"/>
    <col min="12501" max="12501" width="16.83203125" style="2" customWidth="1"/>
    <col min="12502" max="12502" width="16" style="2" customWidth="1"/>
    <col min="12503" max="12503" width="19.83203125" style="2" customWidth="1"/>
    <col min="12504" max="12504" width="19.5" style="2" bestFit="1" customWidth="1"/>
    <col min="12505" max="12505" width="17.83203125" style="2" bestFit="1" customWidth="1"/>
    <col min="12506" max="12506" width="15.1640625" style="2" customWidth="1"/>
    <col min="12507" max="12507" width="14.33203125" style="2" customWidth="1"/>
    <col min="12508" max="12715" width="10.6640625" style="2"/>
    <col min="12716" max="12716" width="8.6640625" style="2" customWidth="1"/>
    <col min="12717" max="12717" width="50.33203125" style="2" customWidth="1"/>
    <col min="12718" max="12718" width="13.1640625" style="2" customWidth="1"/>
    <col min="12719" max="12719" width="14.33203125" style="2" customWidth="1"/>
    <col min="12720" max="12720" width="17.1640625" style="2" customWidth="1"/>
    <col min="12721" max="12721" width="16.1640625" style="2" customWidth="1"/>
    <col min="12722" max="12722" width="15.83203125" style="2" customWidth="1"/>
    <col min="12723" max="12723" width="14" style="2" customWidth="1"/>
    <col min="12724" max="12724" width="13.6640625" style="2" customWidth="1"/>
    <col min="12725" max="12725" width="15.33203125" style="2" customWidth="1"/>
    <col min="12726" max="12727" width="13.83203125" style="2" customWidth="1"/>
    <col min="12728" max="12733" width="0" style="2" hidden="1" customWidth="1"/>
    <col min="12734" max="12734" width="14" style="2" customWidth="1"/>
    <col min="12735" max="12735" width="16.6640625" style="2" customWidth="1"/>
    <col min="12736" max="12736" width="17.5" style="2" customWidth="1"/>
    <col min="12737" max="12741" width="10.6640625" style="2"/>
    <col min="12742" max="12742" width="8.6640625" style="2" customWidth="1"/>
    <col min="12743" max="12743" width="56.6640625" style="2" customWidth="1"/>
    <col min="12744" max="12744" width="16" style="2" customWidth="1"/>
    <col min="12745" max="12745" width="21" style="2" customWidth="1"/>
    <col min="12746" max="12746" width="18.6640625" style="2" customWidth="1"/>
    <col min="12747" max="12752" width="16.5" style="2" customWidth="1"/>
    <col min="12753" max="12753" width="11.83203125" style="2" bestFit="1" customWidth="1"/>
    <col min="12754" max="12754" width="22.1640625" style="2" customWidth="1"/>
    <col min="12755" max="12755" width="17.33203125" style="2" customWidth="1"/>
    <col min="12756" max="12756" width="16.33203125" style="2" bestFit="1" customWidth="1"/>
    <col min="12757" max="12757" width="16.83203125" style="2" customWidth="1"/>
    <col min="12758" max="12758" width="16" style="2" customWidth="1"/>
    <col min="12759" max="12759" width="19.83203125" style="2" customWidth="1"/>
    <col min="12760" max="12760" width="19.5" style="2" bestFit="1" customWidth="1"/>
    <col min="12761" max="12761" width="17.83203125" style="2" bestFit="1" customWidth="1"/>
    <col min="12762" max="12762" width="15.1640625" style="2" customWidth="1"/>
    <col min="12763" max="12763" width="14.33203125" style="2" customWidth="1"/>
    <col min="12764" max="12971" width="10.6640625" style="2"/>
    <col min="12972" max="12972" width="8.6640625" style="2" customWidth="1"/>
    <col min="12973" max="12973" width="50.33203125" style="2" customWidth="1"/>
    <col min="12974" max="12974" width="13.1640625" style="2" customWidth="1"/>
    <col min="12975" max="12975" width="14.33203125" style="2" customWidth="1"/>
    <col min="12976" max="12976" width="17.1640625" style="2" customWidth="1"/>
    <col min="12977" max="12977" width="16.1640625" style="2" customWidth="1"/>
    <col min="12978" max="12978" width="15.83203125" style="2" customWidth="1"/>
    <col min="12979" max="12979" width="14" style="2" customWidth="1"/>
    <col min="12980" max="12980" width="13.6640625" style="2" customWidth="1"/>
    <col min="12981" max="12981" width="15.33203125" style="2" customWidth="1"/>
    <col min="12982" max="12983" width="13.83203125" style="2" customWidth="1"/>
    <col min="12984" max="12989" width="0" style="2" hidden="1" customWidth="1"/>
    <col min="12990" max="12990" width="14" style="2" customWidth="1"/>
    <col min="12991" max="12991" width="16.6640625" style="2" customWidth="1"/>
    <col min="12992" max="12992" width="17.5" style="2" customWidth="1"/>
    <col min="12993" max="12997" width="10.6640625" style="2"/>
    <col min="12998" max="12998" width="8.6640625" style="2" customWidth="1"/>
    <col min="12999" max="12999" width="56.6640625" style="2" customWidth="1"/>
    <col min="13000" max="13000" width="16" style="2" customWidth="1"/>
    <col min="13001" max="13001" width="21" style="2" customWidth="1"/>
    <col min="13002" max="13002" width="18.6640625" style="2" customWidth="1"/>
    <col min="13003" max="13008" width="16.5" style="2" customWidth="1"/>
    <col min="13009" max="13009" width="11.83203125" style="2" bestFit="1" customWidth="1"/>
    <col min="13010" max="13010" width="22.1640625" style="2" customWidth="1"/>
    <col min="13011" max="13011" width="17.33203125" style="2" customWidth="1"/>
    <col min="13012" max="13012" width="16.33203125" style="2" bestFit="1" customWidth="1"/>
    <col min="13013" max="13013" width="16.83203125" style="2" customWidth="1"/>
    <col min="13014" max="13014" width="16" style="2" customWidth="1"/>
    <col min="13015" max="13015" width="19.83203125" style="2" customWidth="1"/>
    <col min="13016" max="13016" width="19.5" style="2" bestFit="1" customWidth="1"/>
    <col min="13017" max="13017" width="17.83203125" style="2" bestFit="1" customWidth="1"/>
    <col min="13018" max="13018" width="15.1640625" style="2" customWidth="1"/>
    <col min="13019" max="13019" width="14.33203125" style="2" customWidth="1"/>
    <col min="13020" max="13227" width="10.6640625" style="2"/>
    <col min="13228" max="13228" width="8.6640625" style="2" customWidth="1"/>
    <col min="13229" max="13229" width="50.33203125" style="2" customWidth="1"/>
    <col min="13230" max="13230" width="13.1640625" style="2" customWidth="1"/>
    <col min="13231" max="13231" width="14.33203125" style="2" customWidth="1"/>
    <col min="13232" max="13232" width="17.1640625" style="2" customWidth="1"/>
    <col min="13233" max="13233" width="16.1640625" style="2" customWidth="1"/>
    <col min="13234" max="13234" width="15.83203125" style="2" customWidth="1"/>
    <col min="13235" max="13235" width="14" style="2" customWidth="1"/>
    <col min="13236" max="13236" width="13.6640625" style="2" customWidth="1"/>
    <col min="13237" max="13237" width="15.33203125" style="2" customWidth="1"/>
    <col min="13238" max="13239" width="13.83203125" style="2" customWidth="1"/>
    <col min="13240" max="13245" width="0" style="2" hidden="1" customWidth="1"/>
    <col min="13246" max="13246" width="14" style="2" customWidth="1"/>
    <col min="13247" max="13247" width="16.6640625" style="2" customWidth="1"/>
    <col min="13248" max="13248" width="17.5" style="2" customWidth="1"/>
    <col min="13249" max="13253" width="10.6640625" style="2"/>
    <col min="13254" max="13254" width="8.6640625" style="2" customWidth="1"/>
    <col min="13255" max="13255" width="56.6640625" style="2" customWidth="1"/>
    <col min="13256" max="13256" width="16" style="2" customWidth="1"/>
    <col min="13257" max="13257" width="21" style="2" customWidth="1"/>
    <col min="13258" max="13258" width="18.6640625" style="2" customWidth="1"/>
    <col min="13259" max="13264" width="16.5" style="2" customWidth="1"/>
    <col min="13265" max="13265" width="11.83203125" style="2" bestFit="1" customWidth="1"/>
    <col min="13266" max="13266" width="22.1640625" style="2" customWidth="1"/>
    <col min="13267" max="13267" width="17.33203125" style="2" customWidth="1"/>
    <col min="13268" max="13268" width="16.33203125" style="2" bestFit="1" customWidth="1"/>
    <col min="13269" max="13269" width="16.83203125" style="2" customWidth="1"/>
    <col min="13270" max="13270" width="16" style="2" customWidth="1"/>
    <col min="13271" max="13271" width="19.83203125" style="2" customWidth="1"/>
    <col min="13272" max="13272" width="19.5" style="2" bestFit="1" customWidth="1"/>
    <col min="13273" max="13273" width="17.83203125" style="2" bestFit="1" customWidth="1"/>
    <col min="13274" max="13274" width="15.1640625" style="2" customWidth="1"/>
    <col min="13275" max="13275" width="14.33203125" style="2" customWidth="1"/>
    <col min="13276" max="13483" width="10.6640625" style="2"/>
    <col min="13484" max="13484" width="8.6640625" style="2" customWidth="1"/>
    <col min="13485" max="13485" width="50.33203125" style="2" customWidth="1"/>
    <col min="13486" max="13486" width="13.1640625" style="2" customWidth="1"/>
    <col min="13487" max="13487" width="14.33203125" style="2" customWidth="1"/>
    <col min="13488" max="13488" width="17.1640625" style="2" customWidth="1"/>
    <col min="13489" max="13489" width="16.1640625" style="2" customWidth="1"/>
    <col min="13490" max="13490" width="15.83203125" style="2" customWidth="1"/>
    <col min="13491" max="13491" width="14" style="2" customWidth="1"/>
    <col min="13492" max="13492" width="13.6640625" style="2" customWidth="1"/>
    <col min="13493" max="13493" width="15.33203125" style="2" customWidth="1"/>
    <col min="13494" max="13495" width="13.83203125" style="2" customWidth="1"/>
    <col min="13496" max="13501" width="0" style="2" hidden="1" customWidth="1"/>
    <col min="13502" max="13502" width="14" style="2" customWidth="1"/>
    <col min="13503" max="13503" width="16.6640625" style="2" customWidth="1"/>
    <col min="13504" max="13504" width="17.5" style="2" customWidth="1"/>
    <col min="13505" max="13509" width="10.6640625" style="2"/>
    <col min="13510" max="13510" width="8.6640625" style="2" customWidth="1"/>
    <col min="13511" max="13511" width="56.6640625" style="2" customWidth="1"/>
    <col min="13512" max="13512" width="16" style="2" customWidth="1"/>
    <col min="13513" max="13513" width="21" style="2" customWidth="1"/>
    <col min="13514" max="13514" width="18.6640625" style="2" customWidth="1"/>
    <col min="13515" max="13520" width="16.5" style="2" customWidth="1"/>
    <col min="13521" max="13521" width="11.83203125" style="2" bestFit="1" customWidth="1"/>
    <col min="13522" max="13522" width="22.1640625" style="2" customWidth="1"/>
    <col min="13523" max="13523" width="17.33203125" style="2" customWidth="1"/>
    <col min="13524" max="13524" width="16.33203125" style="2" bestFit="1" customWidth="1"/>
    <col min="13525" max="13525" width="16.83203125" style="2" customWidth="1"/>
    <col min="13526" max="13526" width="16" style="2" customWidth="1"/>
    <col min="13527" max="13527" width="19.83203125" style="2" customWidth="1"/>
    <col min="13528" max="13528" width="19.5" style="2" bestFit="1" customWidth="1"/>
    <col min="13529" max="13529" width="17.83203125" style="2" bestFit="1" customWidth="1"/>
    <col min="13530" max="13530" width="15.1640625" style="2" customWidth="1"/>
    <col min="13531" max="13531" width="14.33203125" style="2" customWidth="1"/>
    <col min="13532" max="13739" width="10.6640625" style="2"/>
    <col min="13740" max="13740" width="8.6640625" style="2" customWidth="1"/>
    <col min="13741" max="13741" width="50.33203125" style="2" customWidth="1"/>
    <col min="13742" max="13742" width="13.1640625" style="2" customWidth="1"/>
    <col min="13743" max="13743" width="14.33203125" style="2" customWidth="1"/>
    <col min="13744" max="13744" width="17.1640625" style="2" customWidth="1"/>
    <col min="13745" max="13745" width="16.1640625" style="2" customWidth="1"/>
    <col min="13746" max="13746" width="15.83203125" style="2" customWidth="1"/>
    <col min="13747" max="13747" width="14" style="2" customWidth="1"/>
    <col min="13748" max="13748" width="13.6640625" style="2" customWidth="1"/>
    <col min="13749" max="13749" width="15.33203125" style="2" customWidth="1"/>
    <col min="13750" max="13751" width="13.83203125" style="2" customWidth="1"/>
    <col min="13752" max="13757" width="0" style="2" hidden="1" customWidth="1"/>
    <col min="13758" max="13758" width="14" style="2" customWidth="1"/>
    <col min="13759" max="13759" width="16.6640625" style="2" customWidth="1"/>
    <col min="13760" max="13760" width="17.5" style="2" customWidth="1"/>
    <col min="13761" max="13765" width="10.6640625" style="2"/>
    <col min="13766" max="13766" width="8.6640625" style="2" customWidth="1"/>
    <col min="13767" max="13767" width="56.6640625" style="2" customWidth="1"/>
    <col min="13768" max="13768" width="16" style="2" customWidth="1"/>
    <col min="13769" max="13769" width="21" style="2" customWidth="1"/>
    <col min="13770" max="13770" width="18.6640625" style="2" customWidth="1"/>
    <col min="13771" max="13776" width="16.5" style="2" customWidth="1"/>
    <col min="13777" max="13777" width="11.83203125" style="2" bestFit="1" customWidth="1"/>
    <col min="13778" max="13778" width="22.1640625" style="2" customWidth="1"/>
    <col min="13779" max="13779" width="17.33203125" style="2" customWidth="1"/>
    <col min="13780" max="13780" width="16.33203125" style="2" bestFit="1" customWidth="1"/>
    <col min="13781" max="13781" width="16.83203125" style="2" customWidth="1"/>
    <col min="13782" max="13782" width="16" style="2" customWidth="1"/>
    <col min="13783" max="13783" width="19.83203125" style="2" customWidth="1"/>
    <col min="13784" max="13784" width="19.5" style="2" bestFit="1" customWidth="1"/>
    <col min="13785" max="13785" width="17.83203125" style="2" bestFit="1" customWidth="1"/>
    <col min="13786" max="13786" width="15.1640625" style="2" customWidth="1"/>
    <col min="13787" max="13787" width="14.33203125" style="2" customWidth="1"/>
    <col min="13788" max="13995" width="10.6640625" style="2"/>
    <col min="13996" max="13996" width="8.6640625" style="2" customWidth="1"/>
    <col min="13997" max="13997" width="50.33203125" style="2" customWidth="1"/>
    <col min="13998" max="13998" width="13.1640625" style="2" customWidth="1"/>
    <col min="13999" max="13999" width="14.33203125" style="2" customWidth="1"/>
    <col min="14000" max="14000" width="17.1640625" style="2" customWidth="1"/>
    <col min="14001" max="14001" width="16.1640625" style="2" customWidth="1"/>
    <col min="14002" max="14002" width="15.83203125" style="2" customWidth="1"/>
    <col min="14003" max="14003" width="14" style="2" customWidth="1"/>
    <col min="14004" max="14004" width="13.6640625" style="2" customWidth="1"/>
    <col min="14005" max="14005" width="15.33203125" style="2" customWidth="1"/>
    <col min="14006" max="14007" width="13.83203125" style="2" customWidth="1"/>
    <col min="14008" max="14013" width="0" style="2" hidden="1" customWidth="1"/>
    <col min="14014" max="14014" width="14" style="2" customWidth="1"/>
    <col min="14015" max="14015" width="16.6640625" style="2" customWidth="1"/>
    <col min="14016" max="14016" width="17.5" style="2" customWidth="1"/>
    <col min="14017" max="14021" width="10.6640625" style="2"/>
    <col min="14022" max="14022" width="8.6640625" style="2" customWidth="1"/>
    <col min="14023" max="14023" width="56.6640625" style="2" customWidth="1"/>
    <col min="14024" max="14024" width="16" style="2" customWidth="1"/>
    <col min="14025" max="14025" width="21" style="2" customWidth="1"/>
    <col min="14026" max="14026" width="18.6640625" style="2" customWidth="1"/>
    <col min="14027" max="14032" width="16.5" style="2" customWidth="1"/>
    <col min="14033" max="14033" width="11.83203125" style="2" bestFit="1" customWidth="1"/>
    <col min="14034" max="14034" width="22.1640625" style="2" customWidth="1"/>
    <col min="14035" max="14035" width="17.33203125" style="2" customWidth="1"/>
    <col min="14036" max="14036" width="16.33203125" style="2" bestFit="1" customWidth="1"/>
    <col min="14037" max="14037" width="16.83203125" style="2" customWidth="1"/>
    <col min="14038" max="14038" width="16" style="2" customWidth="1"/>
    <col min="14039" max="14039" width="19.83203125" style="2" customWidth="1"/>
    <col min="14040" max="14040" width="19.5" style="2" bestFit="1" customWidth="1"/>
    <col min="14041" max="14041" width="17.83203125" style="2" bestFit="1" customWidth="1"/>
    <col min="14042" max="14042" width="15.1640625" style="2" customWidth="1"/>
    <col min="14043" max="14043" width="14.33203125" style="2" customWidth="1"/>
    <col min="14044" max="14251" width="10.6640625" style="2"/>
    <col min="14252" max="14252" width="8.6640625" style="2" customWidth="1"/>
    <col min="14253" max="14253" width="50.33203125" style="2" customWidth="1"/>
    <col min="14254" max="14254" width="13.1640625" style="2" customWidth="1"/>
    <col min="14255" max="14255" width="14.33203125" style="2" customWidth="1"/>
    <col min="14256" max="14256" width="17.1640625" style="2" customWidth="1"/>
    <col min="14257" max="14257" width="16.1640625" style="2" customWidth="1"/>
    <col min="14258" max="14258" width="15.83203125" style="2" customWidth="1"/>
    <col min="14259" max="14259" width="14" style="2" customWidth="1"/>
    <col min="14260" max="14260" width="13.6640625" style="2" customWidth="1"/>
    <col min="14261" max="14261" width="15.33203125" style="2" customWidth="1"/>
    <col min="14262" max="14263" width="13.83203125" style="2" customWidth="1"/>
    <col min="14264" max="14269" width="0" style="2" hidden="1" customWidth="1"/>
    <col min="14270" max="14270" width="14" style="2" customWidth="1"/>
    <col min="14271" max="14271" width="16.6640625" style="2" customWidth="1"/>
    <col min="14272" max="14272" width="17.5" style="2" customWidth="1"/>
    <col min="14273" max="14277" width="10.6640625" style="2"/>
    <col min="14278" max="14278" width="8.6640625" style="2" customWidth="1"/>
    <col min="14279" max="14279" width="56.6640625" style="2" customWidth="1"/>
    <col min="14280" max="14280" width="16" style="2" customWidth="1"/>
    <col min="14281" max="14281" width="21" style="2" customWidth="1"/>
    <col min="14282" max="14282" width="18.6640625" style="2" customWidth="1"/>
    <col min="14283" max="14288" width="16.5" style="2" customWidth="1"/>
    <col min="14289" max="14289" width="11.83203125" style="2" bestFit="1" customWidth="1"/>
    <col min="14290" max="14290" width="22.1640625" style="2" customWidth="1"/>
    <col min="14291" max="14291" width="17.33203125" style="2" customWidth="1"/>
    <col min="14292" max="14292" width="16.33203125" style="2" bestFit="1" customWidth="1"/>
    <col min="14293" max="14293" width="16.83203125" style="2" customWidth="1"/>
    <col min="14294" max="14294" width="16" style="2" customWidth="1"/>
    <col min="14295" max="14295" width="19.83203125" style="2" customWidth="1"/>
    <col min="14296" max="14296" width="19.5" style="2" bestFit="1" customWidth="1"/>
    <col min="14297" max="14297" width="17.83203125" style="2" bestFit="1" customWidth="1"/>
    <col min="14298" max="14298" width="15.1640625" style="2" customWidth="1"/>
    <col min="14299" max="14299" width="14.33203125" style="2" customWidth="1"/>
    <col min="14300" max="14507" width="10.6640625" style="2"/>
    <col min="14508" max="14508" width="8.6640625" style="2" customWidth="1"/>
    <col min="14509" max="14509" width="50.33203125" style="2" customWidth="1"/>
    <col min="14510" max="14510" width="13.1640625" style="2" customWidth="1"/>
    <col min="14511" max="14511" width="14.33203125" style="2" customWidth="1"/>
    <col min="14512" max="14512" width="17.1640625" style="2" customWidth="1"/>
    <col min="14513" max="14513" width="16.1640625" style="2" customWidth="1"/>
    <col min="14514" max="14514" width="15.83203125" style="2" customWidth="1"/>
    <col min="14515" max="14515" width="14" style="2" customWidth="1"/>
    <col min="14516" max="14516" width="13.6640625" style="2" customWidth="1"/>
    <col min="14517" max="14517" width="15.33203125" style="2" customWidth="1"/>
    <col min="14518" max="14519" width="13.83203125" style="2" customWidth="1"/>
    <col min="14520" max="14525" width="0" style="2" hidden="1" customWidth="1"/>
    <col min="14526" max="14526" width="14" style="2" customWidth="1"/>
    <col min="14527" max="14527" width="16.6640625" style="2" customWidth="1"/>
    <col min="14528" max="14528" width="17.5" style="2" customWidth="1"/>
    <col min="14529" max="14533" width="10.6640625" style="2"/>
    <col min="14534" max="14534" width="8.6640625" style="2" customWidth="1"/>
    <col min="14535" max="14535" width="56.6640625" style="2" customWidth="1"/>
    <col min="14536" max="14536" width="16" style="2" customWidth="1"/>
    <col min="14537" max="14537" width="21" style="2" customWidth="1"/>
    <col min="14538" max="14538" width="18.6640625" style="2" customWidth="1"/>
    <col min="14539" max="14544" width="16.5" style="2" customWidth="1"/>
    <col min="14545" max="14545" width="11.83203125" style="2" bestFit="1" customWidth="1"/>
    <col min="14546" max="14546" width="22.1640625" style="2" customWidth="1"/>
    <col min="14547" max="14547" width="17.33203125" style="2" customWidth="1"/>
    <col min="14548" max="14548" width="16.33203125" style="2" bestFit="1" customWidth="1"/>
    <col min="14549" max="14549" width="16.83203125" style="2" customWidth="1"/>
    <col min="14550" max="14550" width="16" style="2" customWidth="1"/>
    <col min="14551" max="14551" width="19.83203125" style="2" customWidth="1"/>
    <col min="14552" max="14552" width="19.5" style="2" bestFit="1" customWidth="1"/>
    <col min="14553" max="14553" width="17.83203125" style="2" bestFit="1" customWidth="1"/>
    <col min="14554" max="14554" width="15.1640625" style="2" customWidth="1"/>
    <col min="14555" max="14555" width="14.33203125" style="2" customWidth="1"/>
    <col min="14556" max="14763" width="10.6640625" style="2"/>
    <col min="14764" max="14764" width="8.6640625" style="2" customWidth="1"/>
    <col min="14765" max="14765" width="50.33203125" style="2" customWidth="1"/>
    <col min="14766" max="14766" width="13.1640625" style="2" customWidth="1"/>
    <col min="14767" max="14767" width="14.33203125" style="2" customWidth="1"/>
    <col min="14768" max="14768" width="17.1640625" style="2" customWidth="1"/>
    <col min="14769" max="14769" width="16.1640625" style="2" customWidth="1"/>
    <col min="14770" max="14770" width="15.83203125" style="2" customWidth="1"/>
    <col min="14771" max="14771" width="14" style="2" customWidth="1"/>
    <col min="14772" max="14772" width="13.6640625" style="2" customWidth="1"/>
    <col min="14773" max="14773" width="15.33203125" style="2" customWidth="1"/>
    <col min="14774" max="14775" width="13.83203125" style="2" customWidth="1"/>
    <col min="14776" max="14781" width="0" style="2" hidden="1" customWidth="1"/>
    <col min="14782" max="14782" width="14" style="2" customWidth="1"/>
    <col min="14783" max="14783" width="16.6640625" style="2" customWidth="1"/>
    <col min="14784" max="14784" width="17.5" style="2" customWidth="1"/>
    <col min="14785" max="14789" width="10.6640625" style="2"/>
    <col min="14790" max="14790" width="8.6640625" style="2" customWidth="1"/>
    <col min="14791" max="14791" width="56.6640625" style="2" customWidth="1"/>
    <col min="14792" max="14792" width="16" style="2" customWidth="1"/>
    <col min="14793" max="14793" width="21" style="2" customWidth="1"/>
    <col min="14794" max="14794" width="18.6640625" style="2" customWidth="1"/>
    <col min="14795" max="14800" width="16.5" style="2" customWidth="1"/>
    <col min="14801" max="14801" width="11.83203125" style="2" bestFit="1" customWidth="1"/>
    <col min="14802" max="14802" width="22.1640625" style="2" customWidth="1"/>
    <col min="14803" max="14803" width="17.33203125" style="2" customWidth="1"/>
    <col min="14804" max="14804" width="16.33203125" style="2" bestFit="1" customWidth="1"/>
    <col min="14805" max="14805" width="16.83203125" style="2" customWidth="1"/>
    <col min="14806" max="14806" width="16" style="2" customWidth="1"/>
    <col min="14807" max="14807" width="19.83203125" style="2" customWidth="1"/>
    <col min="14808" max="14808" width="19.5" style="2" bestFit="1" customWidth="1"/>
    <col min="14809" max="14809" width="17.83203125" style="2" bestFit="1" customWidth="1"/>
    <col min="14810" max="14810" width="15.1640625" style="2" customWidth="1"/>
    <col min="14811" max="14811" width="14.33203125" style="2" customWidth="1"/>
    <col min="14812" max="15019" width="10.6640625" style="2"/>
    <col min="15020" max="15020" width="8.6640625" style="2" customWidth="1"/>
    <col min="15021" max="15021" width="50.33203125" style="2" customWidth="1"/>
    <col min="15022" max="15022" width="13.1640625" style="2" customWidth="1"/>
    <col min="15023" max="15023" width="14.33203125" style="2" customWidth="1"/>
    <col min="15024" max="15024" width="17.1640625" style="2" customWidth="1"/>
    <col min="15025" max="15025" width="16.1640625" style="2" customWidth="1"/>
    <col min="15026" max="15026" width="15.83203125" style="2" customWidth="1"/>
    <col min="15027" max="15027" width="14" style="2" customWidth="1"/>
    <col min="15028" max="15028" width="13.6640625" style="2" customWidth="1"/>
    <col min="15029" max="15029" width="15.33203125" style="2" customWidth="1"/>
    <col min="15030" max="15031" width="13.83203125" style="2" customWidth="1"/>
    <col min="15032" max="15037" width="0" style="2" hidden="1" customWidth="1"/>
    <col min="15038" max="15038" width="14" style="2" customWidth="1"/>
    <col min="15039" max="15039" width="16.6640625" style="2" customWidth="1"/>
    <col min="15040" max="15040" width="17.5" style="2" customWidth="1"/>
    <col min="15041" max="15045" width="10.6640625" style="2"/>
    <col min="15046" max="15046" width="8.6640625" style="2" customWidth="1"/>
    <col min="15047" max="15047" width="56.6640625" style="2" customWidth="1"/>
    <col min="15048" max="15048" width="16" style="2" customWidth="1"/>
    <col min="15049" max="15049" width="21" style="2" customWidth="1"/>
    <col min="15050" max="15050" width="18.6640625" style="2" customWidth="1"/>
    <col min="15051" max="15056" width="16.5" style="2" customWidth="1"/>
    <col min="15057" max="15057" width="11.83203125" style="2" bestFit="1" customWidth="1"/>
    <col min="15058" max="15058" width="22.1640625" style="2" customWidth="1"/>
    <col min="15059" max="15059" width="17.33203125" style="2" customWidth="1"/>
    <col min="15060" max="15060" width="16.33203125" style="2" bestFit="1" customWidth="1"/>
    <col min="15061" max="15061" width="16.83203125" style="2" customWidth="1"/>
    <col min="15062" max="15062" width="16" style="2" customWidth="1"/>
    <col min="15063" max="15063" width="19.83203125" style="2" customWidth="1"/>
    <col min="15064" max="15064" width="19.5" style="2" bestFit="1" customWidth="1"/>
    <col min="15065" max="15065" width="17.83203125" style="2" bestFit="1" customWidth="1"/>
    <col min="15066" max="15066" width="15.1640625" style="2" customWidth="1"/>
    <col min="15067" max="15067" width="14.33203125" style="2" customWidth="1"/>
    <col min="15068" max="15275" width="10.6640625" style="2"/>
    <col min="15276" max="15276" width="8.6640625" style="2" customWidth="1"/>
    <col min="15277" max="15277" width="50.33203125" style="2" customWidth="1"/>
    <col min="15278" max="15278" width="13.1640625" style="2" customWidth="1"/>
    <col min="15279" max="15279" width="14.33203125" style="2" customWidth="1"/>
    <col min="15280" max="15280" width="17.1640625" style="2" customWidth="1"/>
    <col min="15281" max="15281" width="16.1640625" style="2" customWidth="1"/>
    <col min="15282" max="15282" width="15.83203125" style="2" customWidth="1"/>
    <col min="15283" max="15283" width="14" style="2" customWidth="1"/>
    <col min="15284" max="15284" width="13.6640625" style="2" customWidth="1"/>
    <col min="15285" max="15285" width="15.33203125" style="2" customWidth="1"/>
    <col min="15286" max="15287" width="13.83203125" style="2" customWidth="1"/>
    <col min="15288" max="15293" width="0" style="2" hidden="1" customWidth="1"/>
    <col min="15294" max="15294" width="14" style="2" customWidth="1"/>
    <col min="15295" max="15295" width="16.6640625" style="2" customWidth="1"/>
    <col min="15296" max="15296" width="17.5" style="2" customWidth="1"/>
    <col min="15297" max="15301" width="10.6640625" style="2"/>
    <col min="15302" max="15302" width="8.6640625" style="2" customWidth="1"/>
    <col min="15303" max="15303" width="56.6640625" style="2" customWidth="1"/>
    <col min="15304" max="15304" width="16" style="2" customWidth="1"/>
    <col min="15305" max="15305" width="21" style="2" customWidth="1"/>
    <col min="15306" max="15306" width="18.6640625" style="2" customWidth="1"/>
    <col min="15307" max="15312" width="16.5" style="2" customWidth="1"/>
    <col min="15313" max="15313" width="11.83203125" style="2" bestFit="1" customWidth="1"/>
    <col min="15314" max="15314" width="22.1640625" style="2" customWidth="1"/>
    <col min="15315" max="15315" width="17.33203125" style="2" customWidth="1"/>
    <col min="15316" max="15316" width="16.33203125" style="2" bestFit="1" customWidth="1"/>
    <col min="15317" max="15317" width="16.83203125" style="2" customWidth="1"/>
    <col min="15318" max="15318" width="16" style="2" customWidth="1"/>
    <col min="15319" max="15319" width="19.83203125" style="2" customWidth="1"/>
    <col min="15320" max="15320" width="19.5" style="2" bestFit="1" customWidth="1"/>
    <col min="15321" max="15321" width="17.83203125" style="2" bestFit="1" customWidth="1"/>
    <col min="15322" max="15322" width="15.1640625" style="2" customWidth="1"/>
    <col min="15323" max="15323" width="14.33203125" style="2" customWidth="1"/>
    <col min="15324" max="15531" width="10.6640625" style="2"/>
    <col min="15532" max="15532" width="8.6640625" style="2" customWidth="1"/>
    <col min="15533" max="15533" width="50.33203125" style="2" customWidth="1"/>
    <col min="15534" max="15534" width="13.1640625" style="2" customWidth="1"/>
    <col min="15535" max="15535" width="14.33203125" style="2" customWidth="1"/>
    <col min="15536" max="15536" width="17.1640625" style="2" customWidth="1"/>
    <col min="15537" max="15537" width="16.1640625" style="2" customWidth="1"/>
    <col min="15538" max="15538" width="15.83203125" style="2" customWidth="1"/>
    <col min="15539" max="15539" width="14" style="2" customWidth="1"/>
    <col min="15540" max="15540" width="13.6640625" style="2" customWidth="1"/>
    <col min="15541" max="15541" width="15.33203125" style="2" customWidth="1"/>
    <col min="15542" max="15543" width="13.83203125" style="2" customWidth="1"/>
    <col min="15544" max="15549" width="0" style="2" hidden="1" customWidth="1"/>
    <col min="15550" max="15550" width="14" style="2" customWidth="1"/>
    <col min="15551" max="15551" width="16.6640625" style="2" customWidth="1"/>
    <col min="15552" max="15552" width="17.5" style="2" customWidth="1"/>
    <col min="15553" max="15557" width="10.6640625" style="2"/>
    <col min="15558" max="15558" width="8.6640625" style="2" customWidth="1"/>
    <col min="15559" max="15559" width="56.6640625" style="2" customWidth="1"/>
    <col min="15560" max="15560" width="16" style="2" customWidth="1"/>
    <col min="15561" max="15561" width="21" style="2" customWidth="1"/>
    <col min="15562" max="15562" width="18.6640625" style="2" customWidth="1"/>
    <col min="15563" max="15568" width="16.5" style="2" customWidth="1"/>
    <col min="15569" max="15569" width="11.83203125" style="2" bestFit="1" customWidth="1"/>
    <col min="15570" max="15570" width="22.1640625" style="2" customWidth="1"/>
    <col min="15571" max="15571" width="17.33203125" style="2" customWidth="1"/>
    <col min="15572" max="15572" width="16.33203125" style="2" bestFit="1" customWidth="1"/>
    <col min="15573" max="15573" width="16.83203125" style="2" customWidth="1"/>
    <col min="15574" max="15574" width="16" style="2" customWidth="1"/>
    <col min="15575" max="15575" width="19.83203125" style="2" customWidth="1"/>
    <col min="15576" max="15576" width="19.5" style="2" bestFit="1" customWidth="1"/>
    <col min="15577" max="15577" width="17.83203125" style="2" bestFit="1" customWidth="1"/>
    <col min="15578" max="15578" width="15.1640625" style="2" customWidth="1"/>
    <col min="15579" max="15579" width="14.33203125" style="2" customWidth="1"/>
    <col min="15580" max="15787" width="10.6640625" style="2"/>
    <col min="15788" max="15788" width="8.6640625" style="2" customWidth="1"/>
    <col min="15789" max="15789" width="50.33203125" style="2" customWidth="1"/>
    <col min="15790" max="15790" width="13.1640625" style="2" customWidth="1"/>
    <col min="15791" max="15791" width="14.33203125" style="2" customWidth="1"/>
    <col min="15792" max="15792" width="17.1640625" style="2" customWidth="1"/>
    <col min="15793" max="15793" width="16.1640625" style="2" customWidth="1"/>
    <col min="15794" max="15794" width="15.83203125" style="2" customWidth="1"/>
    <col min="15795" max="15795" width="14" style="2" customWidth="1"/>
    <col min="15796" max="15796" width="13.6640625" style="2" customWidth="1"/>
    <col min="15797" max="15797" width="15.33203125" style="2" customWidth="1"/>
    <col min="15798" max="15799" width="13.83203125" style="2" customWidth="1"/>
    <col min="15800" max="15805" width="0" style="2" hidden="1" customWidth="1"/>
    <col min="15806" max="15806" width="14" style="2" customWidth="1"/>
    <col min="15807" max="15807" width="16.6640625" style="2" customWidth="1"/>
    <col min="15808" max="15808" width="17.5" style="2" customWidth="1"/>
    <col min="15809" max="15813" width="10.6640625" style="2"/>
    <col min="15814" max="15814" width="8.6640625" style="2" customWidth="1"/>
    <col min="15815" max="15815" width="56.6640625" style="2" customWidth="1"/>
    <col min="15816" max="15816" width="16" style="2" customWidth="1"/>
    <col min="15817" max="15817" width="21" style="2" customWidth="1"/>
    <col min="15818" max="15818" width="18.6640625" style="2" customWidth="1"/>
    <col min="15819" max="15824" width="16.5" style="2" customWidth="1"/>
    <col min="15825" max="15825" width="11.83203125" style="2" bestFit="1" customWidth="1"/>
    <col min="15826" max="15826" width="22.1640625" style="2" customWidth="1"/>
    <col min="15827" max="15827" width="17.33203125" style="2" customWidth="1"/>
    <col min="15828" max="15828" width="16.33203125" style="2" bestFit="1" customWidth="1"/>
    <col min="15829" max="15829" width="16.83203125" style="2" customWidth="1"/>
    <col min="15830" max="15830" width="16" style="2" customWidth="1"/>
    <col min="15831" max="15831" width="19.83203125" style="2" customWidth="1"/>
    <col min="15832" max="15832" width="19.5" style="2" bestFit="1" customWidth="1"/>
    <col min="15833" max="15833" width="17.83203125" style="2" bestFit="1" customWidth="1"/>
    <col min="15834" max="15834" width="15.1640625" style="2" customWidth="1"/>
    <col min="15835" max="15835" width="14.33203125" style="2" customWidth="1"/>
    <col min="15836" max="16043" width="10.6640625" style="2"/>
    <col min="16044" max="16044" width="8.6640625" style="2" customWidth="1"/>
    <col min="16045" max="16045" width="50.33203125" style="2" customWidth="1"/>
    <col min="16046" max="16046" width="13.1640625" style="2" customWidth="1"/>
    <col min="16047" max="16047" width="14.33203125" style="2" customWidth="1"/>
    <col min="16048" max="16048" width="17.1640625" style="2" customWidth="1"/>
    <col min="16049" max="16049" width="16.1640625" style="2" customWidth="1"/>
    <col min="16050" max="16050" width="15.83203125" style="2" customWidth="1"/>
    <col min="16051" max="16051" width="14" style="2" customWidth="1"/>
    <col min="16052" max="16052" width="13.6640625" style="2" customWidth="1"/>
    <col min="16053" max="16053" width="15.33203125" style="2" customWidth="1"/>
    <col min="16054" max="16055" width="13.83203125" style="2" customWidth="1"/>
    <col min="16056" max="16061" width="0" style="2" hidden="1" customWidth="1"/>
    <col min="16062" max="16062" width="14" style="2" customWidth="1"/>
    <col min="16063" max="16063" width="16.6640625" style="2" customWidth="1"/>
    <col min="16064" max="16064" width="17.5" style="2" customWidth="1"/>
    <col min="16065" max="16069" width="10.6640625" style="2"/>
    <col min="16070" max="16070" width="8.6640625" style="2" customWidth="1"/>
    <col min="16071" max="16071" width="56.6640625" style="2" customWidth="1"/>
    <col min="16072" max="16072" width="16" style="2" customWidth="1"/>
    <col min="16073" max="16073" width="21" style="2" customWidth="1"/>
    <col min="16074" max="16074" width="18.6640625" style="2" customWidth="1"/>
    <col min="16075" max="16080" width="16.5" style="2" customWidth="1"/>
    <col min="16081" max="16081" width="11.83203125" style="2" bestFit="1" customWidth="1"/>
    <col min="16082" max="16082" width="22.1640625" style="2" customWidth="1"/>
    <col min="16083" max="16083" width="17.33203125" style="2" customWidth="1"/>
    <col min="16084" max="16084" width="16.33203125" style="2" bestFit="1" customWidth="1"/>
    <col min="16085" max="16085" width="16.83203125" style="2" customWidth="1"/>
    <col min="16086" max="16086" width="16" style="2" customWidth="1"/>
    <col min="16087" max="16087" width="19.83203125" style="2" customWidth="1"/>
    <col min="16088" max="16088" width="19.5" style="2" bestFit="1" customWidth="1"/>
    <col min="16089" max="16089" width="17.83203125" style="2" bestFit="1" customWidth="1"/>
    <col min="16090" max="16090" width="15.1640625" style="2" customWidth="1"/>
    <col min="16091" max="16091" width="14.33203125" style="2" customWidth="1"/>
    <col min="16092" max="16299" width="10.6640625" style="2"/>
    <col min="16300" max="16300" width="8.6640625" style="2" customWidth="1"/>
    <col min="16301" max="16301" width="50.33203125" style="2" customWidth="1"/>
    <col min="16302" max="16302" width="13.1640625" style="2" customWidth="1"/>
    <col min="16303" max="16303" width="14.33203125" style="2" customWidth="1"/>
    <col min="16304" max="16304" width="17.1640625" style="2" customWidth="1"/>
    <col min="16305" max="16305" width="16.1640625" style="2" customWidth="1"/>
    <col min="16306" max="16306" width="15.83203125" style="2" customWidth="1"/>
    <col min="16307" max="16307" width="14" style="2" customWidth="1"/>
    <col min="16308" max="16308" width="13.6640625" style="2" customWidth="1"/>
    <col min="16309" max="16309" width="15.33203125" style="2" customWidth="1"/>
    <col min="16310" max="16311" width="13.83203125" style="2" customWidth="1"/>
    <col min="16312" max="16317" width="0" style="2" hidden="1" customWidth="1"/>
    <col min="16318" max="16318" width="14" style="2" customWidth="1"/>
    <col min="16319" max="16319" width="16.6640625" style="2" customWidth="1"/>
    <col min="16320" max="16320" width="17.5" style="2" customWidth="1"/>
    <col min="16321" max="16384" width="10.6640625" style="2"/>
  </cols>
  <sheetData>
    <row r="1" spans="1:6">
      <c r="A1" s="404"/>
      <c r="B1" s="404"/>
      <c r="C1" s="404"/>
      <c r="D1" s="404"/>
      <c r="E1" s="404"/>
      <c r="F1" s="404"/>
    </row>
    <row r="2" spans="1:6" ht="15" customHeight="1">
      <c r="A2" s="405" t="s">
        <v>596</v>
      </c>
      <c r="B2" s="405"/>
      <c r="C2" s="405"/>
      <c r="D2" s="405"/>
      <c r="E2" s="405"/>
      <c r="F2" s="405"/>
    </row>
    <row r="3" spans="1:6" ht="15" customHeight="1">
      <c r="A3" s="405" t="s">
        <v>598</v>
      </c>
      <c r="B3" s="405"/>
      <c r="C3" s="405"/>
      <c r="D3" s="405"/>
      <c r="E3" s="405"/>
      <c r="F3" s="405"/>
    </row>
    <row r="4" spans="1:6" ht="15" customHeight="1">
      <c r="A4" s="405" t="s">
        <v>597</v>
      </c>
      <c r="B4" s="405"/>
      <c r="C4" s="405"/>
      <c r="D4" s="405"/>
      <c r="E4" s="405"/>
      <c r="F4" s="405"/>
    </row>
    <row r="5" spans="1:6" ht="15" customHeight="1">
      <c r="A5" s="4"/>
      <c r="B5" s="4"/>
      <c r="C5" s="4"/>
    </row>
    <row r="6" spans="1:6" ht="100.5" customHeight="1">
      <c r="A6" s="38" t="s">
        <v>599</v>
      </c>
      <c r="B6" s="35" t="s">
        <v>605</v>
      </c>
      <c r="C6" s="35" t="s">
        <v>600</v>
      </c>
      <c r="D6" s="255" t="s">
        <v>601</v>
      </c>
      <c r="E6" s="270" t="s">
        <v>602</v>
      </c>
      <c r="F6" s="270" t="s">
        <v>603</v>
      </c>
    </row>
    <row r="7" spans="1:6" s="172" customFormat="1" ht="47.25">
      <c r="A7" s="10" t="s">
        <v>14</v>
      </c>
      <c r="B7" s="11" t="s">
        <v>604</v>
      </c>
      <c r="C7" s="35" t="s">
        <v>606</v>
      </c>
      <c r="D7" s="9">
        <v>4774828.8849999998</v>
      </c>
      <c r="E7" s="9">
        <v>2677144.2949999999</v>
      </c>
      <c r="F7" s="259">
        <v>0.56067858335409226</v>
      </c>
    </row>
    <row r="8" spans="1:6" s="172" customFormat="1" ht="31.5">
      <c r="A8" s="10" t="s">
        <v>17</v>
      </c>
      <c r="B8" s="11" t="s">
        <v>716</v>
      </c>
      <c r="C8" s="35" t="s">
        <v>606</v>
      </c>
      <c r="D8" s="9">
        <v>3598871.9</v>
      </c>
      <c r="E8" s="9">
        <v>1757969.885</v>
      </c>
      <c r="F8" s="259">
        <v>0.48847803807632056</v>
      </c>
    </row>
    <row r="9" spans="1:6" s="172" customFormat="1">
      <c r="A9" s="13" t="s">
        <v>19</v>
      </c>
      <c r="B9" s="14" t="s">
        <v>607</v>
      </c>
      <c r="C9" s="52" t="s">
        <v>608</v>
      </c>
      <c r="D9" s="232">
        <v>529029.9</v>
      </c>
      <c r="E9" s="232">
        <v>158337.70300000001</v>
      </c>
      <c r="F9" s="257">
        <v>0.29929821168898013</v>
      </c>
    </row>
    <row r="10" spans="1:6" s="172" customFormat="1">
      <c r="A10" s="13" t="s">
        <v>21</v>
      </c>
      <c r="B10" s="14" t="s">
        <v>609</v>
      </c>
      <c r="C10" s="52" t="s">
        <v>606</v>
      </c>
      <c r="D10" s="232">
        <v>3133</v>
      </c>
      <c r="E10" s="232">
        <v>1509.806</v>
      </c>
      <c r="F10" s="257">
        <v>0.48190424513246094</v>
      </c>
    </row>
    <row r="11" spans="1:6" s="172" customFormat="1" ht="31.5">
      <c r="A11" s="10" t="s">
        <v>23</v>
      </c>
      <c r="B11" s="238" t="s">
        <v>610</v>
      </c>
      <c r="C11" s="35" t="s">
        <v>606</v>
      </c>
      <c r="D11" s="9">
        <v>3066709</v>
      </c>
      <c r="E11" s="9">
        <v>1598122.3759999999</v>
      </c>
      <c r="F11" s="259">
        <v>0.52111966802197407</v>
      </c>
    </row>
    <row r="12" spans="1:6" s="173" customFormat="1">
      <c r="A12" s="18" t="s">
        <v>547</v>
      </c>
      <c r="B12" s="245" t="s">
        <v>611</v>
      </c>
      <c r="C12" s="52" t="s">
        <v>606</v>
      </c>
      <c r="D12" s="233">
        <v>2730612</v>
      </c>
      <c r="E12" s="233">
        <v>1421287.652</v>
      </c>
      <c r="F12" s="258">
        <v>0.5205015036922126</v>
      </c>
    </row>
    <row r="13" spans="1:6" s="173" customFormat="1">
      <c r="A13" s="18" t="s">
        <v>548</v>
      </c>
      <c r="B13" s="245" t="s">
        <v>612</v>
      </c>
      <c r="C13" s="52" t="s">
        <v>606</v>
      </c>
      <c r="D13" s="233">
        <v>101011</v>
      </c>
      <c r="E13" s="233">
        <v>47828.703999999998</v>
      </c>
      <c r="F13" s="258">
        <v>0.47349995545039647</v>
      </c>
    </row>
    <row r="14" spans="1:6" s="173" customFormat="1">
      <c r="A14" s="18" t="s">
        <v>549</v>
      </c>
      <c r="B14" s="245" t="s">
        <v>613</v>
      </c>
      <c r="C14" s="52" t="s">
        <v>606</v>
      </c>
      <c r="D14" s="233">
        <v>235086</v>
      </c>
      <c r="E14" s="233">
        <v>129006.02</v>
      </c>
      <c r="F14" s="258">
        <v>0.54876096407272235</v>
      </c>
    </row>
    <row r="15" spans="1:6" s="172" customFormat="1" ht="31.5">
      <c r="A15" s="10" t="s">
        <v>31</v>
      </c>
      <c r="B15" s="238" t="s">
        <v>653</v>
      </c>
      <c r="C15" s="35" t="s">
        <v>606</v>
      </c>
      <c r="D15" s="9">
        <v>743079.9850000001</v>
      </c>
      <c r="E15" s="9">
        <v>595222.26</v>
      </c>
      <c r="F15" s="259">
        <v>0.80102044465643885</v>
      </c>
    </row>
    <row r="16" spans="1:6" s="172" customFormat="1">
      <c r="A16" s="13" t="s">
        <v>33</v>
      </c>
      <c r="B16" s="14" t="s">
        <v>614</v>
      </c>
      <c r="C16" s="52" t="s">
        <v>606</v>
      </c>
      <c r="D16" s="232">
        <v>667849.05000000005</v>
      </c>
      <c r="E16" s="232">
        <v>519977.38699999999</v>
      </c>
      <c r="F16" s="257">
        <v>0.77858520125168995</v>
      </c>
    </row>
    <row r="17" spans="1:6" s="172" customFormat="1">
      <c r="A17" s="10" t="s">
        <v>35</v>
      </c>
      <c r="B17" s="11" t="s">
        <v>615</v>
      </c>
      <c r="C17" s="35" t="s">
        <v>606</v>
      </c>
      <c r="D17" s="9">
        <v>75230.934999999998</v>
      </c>
      <c r="E17" s="9">
        <v>75244.872999999992</v>
      </c>
      <c r="F17" s="259">
        <v>1.0001852695304132</v>
      </c>
    </row>
    <row r="18" spans="1:6" s="173" customFormat="1">
      <c r="A18" s="18" t="s">
        <v>37</v>
      </c>
      <c r="B18" s="240" t="s">
        <v>616</v>
      </c>
      <c r="C18" s="52" t="s">
        <v>606</v>
      </c>
      <c r="D18" s="233">
        <v>34892.629999999997</v>
      </c>
      <c r="E18" s="233">
        <v>29262.743999999999</v>
      </c>
      <c r="F18" s="258">
        <v>0.83865114208931801</v>
      </c>
    </row>
    <row r="19" spans="1:6" s="173" customFormat="1">
      <c r="A19" s="18" t="s">
        <v>39</v>
      </c>
      <c r="B19" s="26" t="s">
        <v>617</v>
      </c>
      <c r="C19" s="52" t="s">
        <v>606</v>
      </c>
      <c r="D19" s="233">
        <v>20354</v>
      </c>
      <c r="E19" s="233">
        <v>21171.981</v>
      </c>
      <c r="F19" s="258">
        <v>1.0401877272280633</v>
      </c>
    </row>
    <row r="20" spans="1:6" s="173" customFormat="1">
      <c r="A20" s="18" t="s">
        <v>41</v>
      </c>
      <c r="B20" s="26" t="s">
        <v>618</v>
      </c>
      <c r="C20" s="52" t="s">
        <v>606</v>
      </c>
      <c r="D20" s="233">
        <v>19984.305</v>
      </c>
      <c r="E20" s="233">
        <v>14502.234</v>
      </c>
      <c r="F20" s="258">
        <v>0.7256811783046746</v>
      </c>
    </row>
    <row r="21" spans="1:6" s="173" customFormat="1">
      <c r="A21" s="18" t="s">
        <v>43</v>
      </c>
      <c r="B21" s="26" t="s">
        <v>619</v>
      </c>
      <c r="C21" s="52" t="s">
        <v>606</v>
      </c>
      <c r="D21" s="233">
        <v>0</v>
      </c>
      <c r="E21" s="233">
        <v>1442.1469999999999</v>
      </c>
      <c r="F21" s="258">
        <v>0</v>
      </c>
    </row>
    <row r="22" spans="1:6" s="173" customFormat="1" ht="31.5">
      <c r="A22" s="18" t="s">
        <v>45</v>
      </c>
      <c r="B22" s="26" t="s">
        <v>620</v>
      </c>
      <c r="C22" s="52" t="s">
        <v>606</v>
      </c>
      <c r="D22" s="233">
        <v>0</v>
      </c>
      <c r="E22" s="233">
        <v>8865.7669999999998</v>
      </c>
      <c r="F22" s="258">
        <v>0</v>
      </c>
    </row>
    <row r="23" spans="1:6" s="172" customFormat="1">
      <c r="A23" s="10" t="s">
        <v>46</v>
      </c>
      <c r="B23" s="11" t="s">
        <v>47</v>
      </c>
      <c r="C23" s="35" t="s">
        <v>606</v>
      </c>
      <c r="D23" s="234">
        <v>52766</v>
      </c>
      <c r="E23" s="234">
        <v>53017.383999999998</v>
      </c>
      <c r="F23" s="259">
        <v>1.0047641284160254</v>
      </c>
    </row>
    <row r="24" spans="1:6" s="172" customFormat="1">
      <c r="A24" s="10" t="s">
        <v>48</v>
      </c>
      <c r="B24" s="11" t="s">
        <v>717</v>
      </c>
      <c r="C24" s="35" t="s">
        <v>606</v>
      </c>
      <c r="D24" s="232">
        <v>0</v>
      </c>
      <c r="E24" s="232">
        <v>0</v>
      </c>
      <c r="F24" s="257">
        <v>0</v>
      </c>
    </row>
    <row r="25" spans="1:6" s="172" customFormat="1" ht="31.5">
      <c r="A25" s="13" t="s">
        <v>50</v>
      </c>
      <c r="B25" s="14" t="s">
        <v>621</v>
      </c>
      <c r="C25" s="52" t="s">
        <v>606</v>
      </c>
      <c r="D25" s="232">
        <v>0</v>
      </c>
      <c r="E25" s="232">
        <v>0</v>
      </c>
      <c r="F25" s="257">
        <v>0</v>
      </c>
    </row>
    <row r="26" spans="1:6" s="172" customFormat="1">
      <c r="A26" s="10">
        <v>5</v>
      </c>
      <c r="B26" s="30" t="s">
        <v>718</v>
      </c>
      <c r="C26" s="35" t="s">
        <v>606</v>
      </c>
      <c r="D26" s="9">
        <v>380111</v>
      </c>
      <c r="E26" s="9">
        <v>270934.76599999995</v>
      </c>
      <c r="F26" s="259">
        <v>0.71277802010465352</v>
      </c>
    </row>
    <row r="27" spans="1:6" s="172" customFormat="1">
      <c r="A27" s="13" t="s">
        <v>53</v>
      </c>
      <c r="B27" s="14" t="s">
        <v>622</v>
      </c>
      <c r="C27" s="52" t="s">
        <v>606</v>
      </c>
      <c r="D27" s="232">
        <v>1158</v>
      </c>
      <c r="E27" s="232">
        <v>5.7110000000000003</v>
      </c>
      <c r="F27" s="257">
        <v>4.9317789291882562E-3</v>
      </c>
    </row>
    <row r="28" spans="1:6" s="172" customFormat="1">
      <c r="A28" s="13" t="s">
        <v>55</v>
      </c>
      <c r="B28" s="14" t="s">
        <v>623</v>
      </c>
      <c r="C28" s="52" t="s">
        <v>606</v>
      </c>
      <c r="D28" s="232">
        <v>66022</v>
      </c>
      <c r="E28" s="232">
        <v>58080.468999999997</v>
      </c>
      <c r="F28" s="257">
        <v>0.87971386810457119</v>
      </c>
    </row>
    <row r="29" spans="1:6" s="172" customFormat="1">
      <c r="A29" s="13" t="s">
        <v>57</v>
      </c>
      <c r="B29" s="14" t="s">
        <v>624</v>
      </c>
      <c r="C29" s="52" t="s">
        <v>606</v>
      </c>
      <c r="D29" s="232">
        <v>518</v>
      </c>
      <c r="E29" s="232">
        <v>164.477</v>
      </c>
      <c r="F29" s="257">
        <v>0.31752316602316605</v>
      </c>
    </row>
    <row r="30" spans="1:6" s="172" customFormat="1">
      <c r="A30" s="13" t="s">
        <v>59</v>
      </c>
      <c r="B30" s="14" t="s">
        <v>625</v>
      </c>
      <c r="C30" s="52" t="s">
        <v>606</v>
      </c>
      <c r="D30" s="232">
        <v>67</v>
      </c>
      <c r="E30" s="232">
        <v>4.8620000000000001</v>
      </c>
      <c r="F30" s="257">
        <v>7.2567164179104485E-2</v>
      </c>
    </row>
    <row r="31" spans="1:6" s="172" customFormat="1">
      <c r="A31" s="13" t="s">
        <v>61</v>
      </c>
      <c r="B31" s="14" t="s">
        <v>626</v>
      </c>
      <c r="C31" s="52" t="s">
        <v>606</v>
      </c>
      <c r="D31" s="232">
        <v>9077</v>
      </c>
      <c r="E31" s="232">
        <v>8173.9059999999999</v>
      </c>
      <c r="F31" s="257">
        <v>0.90050743637765784</v>
      </c>
    </row>
    <row r="32" spans="1:6" s="172" customFormat="1" ht="31.5">
      <c r="A32" s="13" t="s">
        <v>63</v>
      </c>
      <c r="B32" s="14" t="s">
        <v>627</v>
      </c>
      <c r="C32" s="52" t="s">
        <v>606</v>
      </c>
      <c r="D32" s="232">
        <v>25022</v>
      </c>
      <c r="E32" s="232">
        <v>16675.29</v>
      </c>
      <c r="F32" s="257">
        <v>0.66642514587163304</v>
      </c>
    </row>
    <row r="33" spans="1:6" s="172" customFormat="1" ht="47.25">
      <c r="A33" s="13" t="s">
        <v>65</v>
      </c>
      <c r="B33" s="14" t="s">
        <v>724</v>
      </c>
      <c r="C33" s="52" t="s">
        <v>606</v>
      </c>
      <c r="D33" s="232">
        <v>7378</v>
      </c>
      <c r="E33" s="232">
        <v>6922.009</v>
      </c>
      <c r="F33" s="257">
        <v>0.93819585253456217</v>
      </c>
    </row>
    <row r="34" spans="1:6" s="172" customFormat="1">
      <c r="A34" s="10" t="s">
        <v>67</v>
      </c>
      <c r="B34" s="11" t="s">
        <v>644</v>
      </c>
      <c r="C34" s="35" t="s">
        <v>606</v>
      </c>
      <c r="D34" s="9">
        <v>73625</v>
      </c>
      <c r="E34" s="9">
        <v>46449.439999999995</v>
      </c>
      <c r="F34" s="259">
        <v>0.63089222410865864</v>
      </c>
    </row>
    <row r="35" spans="1:6" s="173" customFormat="1" ht="31.5" outlineLevel="1">
      <c r="A35" s="254" t="s">
        <v>234</v>
      </c>
      <c r="B35" s="251" t="s">
        <v>628</v>
      </c>
      <c r="C35" s="253" t="s">
        <v>606</v>
      </c>
      <c r="D35" s="252">
        <v>63107</v>
      </c>
      <c r="E35" s="252">
        <v>46137.822</v>
      </c>
      <c r="F35" s="258">
        <v>0.73110466350801018</v>
      </c>
    </row>
    <row r="36" spans="1:6" s="173" customFormat="1" ht="61.5" customHeight="1" outlineLevel="1">
      <c r="A36" s="18" t="s">
        <v>235</v>
      </c>
      <c r="B36" s="26" t="s">
        <v>629</v>
      </c>
      <c r="C36" s="246" t="s">
        <v>606</v>
      </c>
      <c r="D36" s="233">
        <v>67</v>
      </c>
      <c r="E36" s="233">
        <v>0</v>
      </c>
      <c r="F36" s="258">
        <v>0</v>
      </c>
    </row>
    <row r="37" spans="1:6" s="173" customFormat="1" ht="31.5" outlineLevel="1">
      <c r="A37" s="18" t="s">
        <v>236</v>
      </c>
      <c r="B37" s="26" t="s">
        <v>630</v>
      </c>
      <c r="C37" s="246" t="s">
        <v>606</v>
      </c>
      <c r="D37" s="233">
        <v>178</v>
      </c>
      <c r="E37" s="233">
        <v>0</v>
      </c>
      <c r="F37" s="258">
        <v>0</v>
      </c>
    </row>
    <row r="38" spans="1:6" s="173" customFormat="1" ht="31.5" outlineLevel="1">
      <c r="A38" s="18" t="s">
        <v>237</v>
      </c>
      <c r="B38" s="26" t="s">
        <v>631</v>
      </c>
      <c r="C38" s="246" t="s">
        <v>606</v>
      </c>
      <c r="D38" s="233">
        <v>60</v>
      </c>
      <c r="E38" s="233">
        <v>0</v>
      </c>
      <c r="F38" s="258">
        <v>0</v>
      </c>
    </row>
    <row r="39" spans="1:6" s="173" customFormat="1" ht="63" outlineLevel="1">
      <c r="A39" s="18" t="s">
        <v>238</v>
      </c>
      <c r="B39" s="26" t="s">
        <v>632</v>
      </c>
      <c r="C39" s="246" t="s">
        <v>606</v>
      </c>
      <c r="D39" s="233">
        <v>537</v>
      </c>
      <c r="E39" s="233">
        <v>0</v>
      </c>
      <c r="F39" s="258">
        <v>0</v>
      </c>
    </row>
    <row r="40" spans="1:6" s="173" customFormat="1" outlineLevel="1">
      <c r="A40" s="18" t="s">
        <v>239</v>
      </c>
      <c r="B40" s="26" t="s">
        <v>633</v>
      </c>
      <c r="C40" s="246" t="s">
        <v>606</v>
      </c>
      <c r="D40" s="233">
        <v>366</v>
      </c>
      <c r="E40" s="233">
        <v>0</v>
      </c>
      <c r="F40" s="258">
        <v>0</v>
      </c>
    </row>
    <row r="41" spans="1:6" s="173" customFormat="1" outlineLevel="1">
      <c r="A41" s="18" t="s">
        <v>240</v>
      </c>
      <c r="B41" s="26" t="s">
        <v>634</v>
      </c>
      <c r="C41" s="246" t="s">
        <v>16</v>
      </c>
      <c r="D41" s="233">
        <v>1940</v>
      </c>
      <c r="E41" s="233">
        <v>0</v>
      </c>
      <c r="F41" s="258">
        <v>0</v>
      </c>
    </row>
    <row r="42" spans="1:6" s="173" customFormat="1" outlineLevel="1">
      <c r="A42" s="18" t="s">
        <v>241</v>
      </c>
      <c r="B42" s="26" t="s">
        <v>635</v>
      </c>
      <c r="C42" s="246" t="s">
        <v>606</v>
      </c>
      <c r="D42" s="233">
        <v>268</v>
      </c>
      <c r="E42" s="233">
        <v>0</v>
      </c>
      <c r="F42" s="258">
        <v>0</v>
      </c>
    </row>
    <row r="43" spans="1:6" s="173" customFormat="1" ht="31.5" outlineLevel="1">
      <c r="A43" s="18" t="s">
        <v>242</v>
      </c>
      <c r="B43" s="26" t="s">
        <v>719</v>
      </c>
      <c r="C43" s="246" t="s">
        <v>606</v>
      </c>
      <c r="D43" s="233">
        <v>558</v>
      </c>
      <c r="E43" s="233">
        <v>0</v>
      </c>
      <c r="F43" s="258">
        <v>0</v>
      </c>
    </row>
    <row r="44" spans="1:6" s="173" customFormat="1" outlineLevel="1">
      <c r="A44" s="18" t="s">
        <v>243</v>
      </c>
      <c r="B44" s="26" t="s">
        <v>634</v>
      </c>
      <c r="C44" s="246" t="s">
        <v>606</v>
      </c>
      <c r="D44" s="233">
        <v>1217</v>
      </c>
      <c r="E44" s="233">
        <v>0</v>
      </c>
      <c r="F44" s="258">
        <v>0</v>
      </c>
    </row>
    <row r="45" spans="1:6" s="173" customFormat="1" outlineLevel="1">
      <c r="A45" s="18" t="s">
        <v>244</v>
      </c>
      <c r="B45" s="26" t="s">
        <v>636</v>
      </c>
      <c r="C45" s="246" t="s">
        <v>606</v>
      </c>
      <c r="D45" s="233">
        <v>1872</v>
      </c>
      <c r="E45" s="233">
        <v>0</v>
      </c>
      <c r="F45" s="258">
        <v>0</v>
      </c>
    </row>
    <row r="46" spans="1:6" s="173" customFormat="1" outlineLevel="1">
      <c r="A46" s="18" t="s">
        <v>245</v>
      </c>
      <c r="B46" s="26" t="s">
        <v>637</v>
      </c>
      <c r="C46" s="246" t="s">
        <v>606</v>
      </c>
      <c r="D46" s="233">
        <v>30</v>
      </c>
      <c r="E46" s="233">
        <v>18.045000000000002</v>
      </c>
      <c r="F46" s="258">
        <v>0.60150000000000003</v>
      </c>
    </row>
    <row r="47" spans="1:6" s="173" customFormat="1" outlineLevel="1">
      <c r="A47" s="18" t="s">
        <v>246</v>
      </c>
      <c r="B47" s="26" t="s">
        <v>638</v>
      </c>
      <c r="C47" s="246" t="s">
        <v>606</v>
      </c>
      <c r="D47" s="233">
        <v>198</v>
      </c>
      <c r="E47" s="233">
        <v>45.456000000000003</v>
      </c>
      <c r="F47" s="258">
        <v>0.2295757575757576</v>
      </c>
    </row>
    <row r="48" spans="1:6" s="173" customFormat="1" outlineLevel="1">
      <c r="A48" s="18" t="s">
        <v>247</v>
      </c>
      <c r="B48" s="26" t="s">
        <v>639</v>
      </c>
      <c r="C48" s="246" t="s">
        <v>606</v>
      </c>
      <c r="D48" s="233">
        <v>3227</v>
      </c>
      <c r="E48" s="233">
        <v>0</v>
      </c>
      <c r="F48" s="258">
        <v>0</v>
      </c>
    </row>
    <row r="49" spans="1:6" s="173" customFormat="1" ht="31.5" outlineLevel="1">
      <c r="A49" s="18" t="s">
        <v>564</v>
      </c>
      <c r="B49" s="26" t="s">
        <v>640</v>
      </c>
      <c r="C49" s="246" t="s">
        <v>606</v>
      </c>
      <c r="D49" s="233">
        <v>0</v>
      </c>
      <c r="E49" s="233">
        <v>117.869</v>
      </c>
      <c r="F49" s="258">
        <v>0</v>
      </c>
    </row>
    <row r="50" spans="1:6" s="173" customFormat="1" outlineLevel="1">
      <c r="A50" s="18" t="s">
        <v>565</v>
      </c>
      <c r="B50" s="26" t="s">
        <v>641</v>
      </c>
      <c r="C50" s="246" t="s">
        <v>606</v>
      </c>
      <c r="D50" s="233">
        <v>0</v>
      </c>
      <c r="E50" s="233">
        <v>130.24799999999999</v>
      </c>
      <c r="F50" s="258">
        <v>0</v>
      </c>
    </row>
    <row r="51" spans="1:6" s="172" customFormat="1" ht="38.25" customHeight="1">
      <c r="A51" s="10" t="s">
        <v>69</v>
      </c>
      <c r="B51" s="11" t="s">
        <v>642</v>
      </c>
      <c r="C51" s="35" t="s">
        <v>606</v>
      </c>
      <c r="D51" s="9">
        <v>197244</v>
      </c>
      <c r="E51" s="9">
        <v>134458.60199999998</v>
      </c>
      <c r="F51" s="259">
        <v>0.68168665206546197</v>
      </c>
    </row>
    <row r="52" spans="1:6" s="172" customFormat="1">
      <c r="A52" s="10" t="s">
        <v>71</v>
      </c>
      <c r="B52" s="238" t="s">
        <v>720</v>
      </c>
      <c r="C52" s="35" t="s">
        <v>606</v>
      </c>
      <c r="D52" s="9">
        <v>249872.98794771192</v>
      </c>
      <c r="E52" s="9">
        <v>143482.65720808101</v>
      </c>
      <c r="F52" s="259">
        <v>0.57422236147472649</v>
      </c>
    </row>
    <row r="53" spans="1:6" s="172" customFormat="1" ht="31.5">
      <c r="A53" s="10" t="s">
        <v>73</v>
      </c>
      <c r="B53" s="238" t="s">
        <v>721</v>
      </c>
      <c r="C53" s="35" t="s">
        <v>606</v>
      </c>
      <c r="D53" s="9">
        <v>63505.135587711928</v>
      </c>
      <c r="E53" s="9">
        <v>46849.600458081011</v>
      </c>
      <c r="F53" s="259">
        <v>0.73772931944021047</v>
      </c>
    </row>
    <row r="54" spans="1:6" s="172" customFormat="1">
      <c r="A54" s="13" t="s">
        <v>75</v>
      </c>
      <c r="B54" s="14" t="s">
        <v>643</v>
      </c>
      <c r="C54" s="52" t="s">
        <v>606</v>
      </c>
      <c r="D54" s="232">
        <v>37900.800000000003</v>
      </c>
      <c r="E54" s="232">
        <v>29505.239510000003</v>
      </c>
      <c r="F54" s="257">
        <v>0.77848592932075311</v>
      </c>
    </row>
    <row r="55" spans="1:6" s="172" customFormat="1" ht="31.5">
      <c r="A55" s="10" t="s">
        <v>77</v>
      </c>
      <c r="B55" s="11" t="s">
        <v>645</v>
      </c>
      <c r="C55" s="35" t="s">
        <v>606</v>
      </c>
      <c r="D55" s="9">
        <v>4161.32</v>
      </c>
      <c r="E55" s="9">
        <v>4031.8032899999998</v>
      </c>
      <c r="F55" s="259">
        <v>0.96887605134909116</v>
      </c>
    </row>
    <row r="56" spans="1:6" s="173" customFormat="1">
      <c r="A56" s="18" t="s">
        <v>78</v>
      </c>
      <c r="B56" s="240" t="s">
        <v>616</v>
      </c>
      <c r="C56" s="246" t="s">
        <v>606</v>
      </c>
      <c r="D56" s="233">
        <v>2128.3200000000002</v>
      </c>
      <c r="E56" s="233">
        <v>1967.57095</v>
      </c>
      <c r="F56" s="258">
        <v>0.92447139058036376</v>
      </c>
    </row>
    <row r="57" spans="1:6" s="173" customFormat="1">
      <c r="A57" s="18" t="s">
        <v>79</v>
      </c>
      <c r="B57" s="26" t="s">
        <v>617</v>
      </c>
      <c r="C57" s="246" t="s">
        <v>606</v>
      </c>
      <c r="D57" s="233">
        <v>1015</v>
      </c>
      <c r="E57" s="233">
        <v>921.08186000000001</v>
      </c>
      <c r="F57" s="258">
        <v>0.90746981280788175</v>
      </c>
    </row>
    <row r="58" spans="1:6" s="173" customFormat="1">
      <c r="A58" s="18" t="s">
        <v>80</v>
      </c>
      <c r="B58" s="26" t="s">
        <v>618</v>
      </c>
      <c r="C58" s="246" t="s">
        <v>606</v>
      </c>
      <c r="D58" s="233">
        <v>1018</v>
      </c>
      <c r="E58" s="233">
        <v>638.51946999999996</v>
      </c>
      <c r="F58" s="258">
        <v>0.62722934184675827</v>
      </c>
    </row>
    <row r="59" spans="1:6" s="173" customFormat="1" ht="31.5">
      <c r="A59" s="18" t="s">
        <v>81</v>
      </c>
      <c r="B59" s="26" t="s">
        <v>620</v>
      </c>
      <c r="C59" s="246" t="s">
        <v>606</v>
      </c>
      <c r="D59" s="233">
        <v>0</v>
      </c>
      <c r="E59" s="233">
        <v>504.63101</v>
      </c>
      <c r="F59" s="258">
        <v>0</v>
      </c>
    </row>
    <row r="60" spans="1:6" s="172" customFormat="1">
      <c r="A60" s="10" t="s">
        <v>82</v>
      </c>
      <c r="B60" s="238" t="s">
        <v>646</v>
      </c>
      <c r="C60" s="35" t="s">
        <v>606</v>
      </c>
      <c r="D60" s="234">
        <v>7437.67</v>
      </c>
      <c r="E60" s="234">
        <v>5002.0605100000002</v>
      </c>
      <c r="F60" s="259">
        <v>0.67253057879685441</v>
      </c>
    </row>
    <row r="61" spans="1:6" s="172" customFormat="1">
      <c r="A61" s="13" t="s">
        <v>311</v>
      </c>
      <c r="B61" s="269" t="s">
        <v>647</v>
      </c>
      <c r="C61" s="52" t="s">
        <v>606</v>
      </c>
      <c r="D61" s="232">
        <v>4.7300000000000004</v>
      </c>
      <c r="E61" s="232">
        <v>3.42746</v>
      </c>
      <c r="F61" s="257">
        <v>0.72462156448202952</v>
      </c>
    </row>
    <row r="62" spans="1:6" s="172" customFormat="1">
      <c r="A62" s="13" t="s">
        <v>312</v>
      </c>
      <c r="B62" s="269" t="s">
        <v>690</v>
      </c>
      <c r="C62" s="52" t="s">
        <v>606</v>
      </c>
      <c r="D62" s="232">
        <v>2247.1999999999998</v>
      </c>
      <c r="E62" s="232">
        <v>1351.76647</v>
      </c>
      <c r="F62" s="257">
        <v>0.60153367301530802</v>
      </c>
    </row>
    <row r="63" spans="1:6" s="172" customFormat="1">
      <c r="A63" s="13" t="s">
        <v>313</v>
      </c>
      <c r="B63" s="269" t="s">
        <v>648</v>
      </c>
      <c r="C63" s="52" t="s">
        <v>606</v>
      </c>
      <c r="D63" s="232">
        <v>3164.04</v>
      </c>
      <c r="E63" s="232">
        <v>1934.0024599999999</v>
      </c>
      <c r="F63" s="257">
        <v>0.61124463028280296</v>
      </c>
    </row>
    <row r="64" spans="1:6" s="172" customFormat="1">
      <c r="A64" s="13" t="s">
        <v>314</v>
      </c>
      <c r="B64" s="269" t="s">
        <v>649</v>
      </c>
      <c r="C64" s="52" t="s">
        <v>606</v>
      </c>
      <c r="D64" s="232">
        <v>382.95</v>
      </c>
      <c r="E64" s="232">
        <v>707.83846999999992</v>
      </c>
      <c r="F64" s="257">
        <v>1.8483835226530878</v>
      </c>
    </row>
    <row r="65" spans="1:6" s="172" customFormat="1">
      <c r="A65" s="13" t="s">
        <v>315</v>
      </c>
      <c r="B65" s="269" t="s">
        <v>650</v>
      </c>
      <c r="C65" s="52" t="s">
        <v>606</v>
      </c>
      <c r="D65" s="232">
        <v>1636.23</v>
      </c>
      <c r="E65" s="232">
        <v>897.34165000000007</v>
      </c>
      <c r="F65" s="257">
        <v>0.54842024043074633</v>
      </c>
    </row>
    <row r="66" spans="1:6" s="172" customFormat="1">
      <c r="A66" s="13" t="s">
        <v>316</v>
      </c>
      <c r="B66" s="269" t="s">
        <v>651</v>
      </c>
      <c r="C66" s="52" t="s">
        <v>606</v>
      </c>
      <c r="D66" s="232">
        <v>2.52</v>
      </c>
      <c r="E66" s="232">
        <v>1.2295</v>
      </c>
      <c r="F66" s="257">
        <v>0.48789682539682538</v>
      </c>
    </row>
    <row r="67" spans="1:6" s="172" customFormat="1">
      <c r="A67" s="13" t="s">
        <v>317</v>
      </c>
      <c r="B67" s="269" t="s">
        <v>652</v>
      </c>
      <c r="C67" s="52" t="s">
        <v>606</v>
      </c>
      <c r="D67" s="232">
        <v>0</v>
      </c>
      <c r="E67" s="232">
        <v>89.833960000000005</v>
      </c>
      <c r="F67" s="257">
        <v>0</v>
      </c>
    </row>
    <row r="68" spans="1:6" s="172" customFormat="1">
      <c r="A68" s="13" t="s">
        <v>318</v>
      </c>
      <c r="B68" s="269" t="s">
        <v>654</v>
      </c>
      <c r="C68" s="52" t="s">
        <v>606</v>
      </c>
      <c r="D68" s="232">
        <v>0</v>
      </c>
      <c r="E68" s="232">
        <v>16.620540000000002</v>
      </c>
      <c r="F68" s="257">
        <v>0</v>
      </c>
    </row>
    <row r="69" spans="1:6" s="173" customFormat="1">
      <c r="A69" s="249" t="s">
        <v>84</v>
      </c>
      <c r="B69" s="247" t="s">
        <v>655</v>
      </c>
      <c r="C69" s="250" t="s">
        <v>606</v>
      </c>
      <c r="D69" s="235">
        <v>14005.345587711929</v>
      </c>
      <c r="E69" s="235">
        <v>8310.4971480810054</v>
      </c>
      <c r="F69" s="261">
        <v>0.59338037009043931</v>
      </c>
    </row>
    <row r="70" spans="1:6" s="172" customFormat="1">
      <c r="A70" s="13" t="s">
        <v>86</v>
      </c>
      <c r="B70" s="14" t="s">
        <v>87</v>
      </c>
      <c r="C70" s="52" t="s">
        <v>606</v>
      </c>
      <c r="D70" s="232">
        <v>411</v>
      </c>
      <c r="E70" s="232">
        <v>203.93492999999998</v>
      </c>
      <c r="F70" s="257">
        <v>0.49619204379562037</v>
      </c>
    </row>
    <row r="71" spans="1:6" s="172" customFormat="1">
      <c r="A71" s="13" t="s">
        <v>88</v>
      </c>
      <c r="B71" s="14" t="s">
        <v>624</v>
      </c>
      <c r="C71" s="52" t="s">
        <v>606</v>
      </c>
      <c r="D71" s="232">
        <v>572</v>
      </c>
      <c r="E71" s="232">
        <v>133.75033999999999</v>
      </c>
      <c r="F71" s="257">
        <v>0.23382926573426571</v>
      </c>
    </row>
    <row r="72" spans="1:6" s="172" customFormat="1">
      <c r="A72" s="13" t="s">
        <v>89</v>
      </c>
      <c r="B72" s="14" t="s">
        <v>656</v>
      </c>
      <c r="C72" s="52" t="s">
        <v>606</v>
      </c>
      <c r="D72" s="232">
        <v>517</v>
      </c>
      <c r="E72" s="232">
        <v>313.62539000000004</v>
      </c>
      <c r="F72" s="257">
        <v>0.60662551257253394</v>
      </c>
    </row>
    <row r="73" spans="1:6" s="173" customFormat="1" outlineLevel="1">
      <c r="A73" s="18" t="s">
        <v>566</v>
      </c>
      <c r="B73" s="256" t="s">
        <v>725</v>
      </c>
      <c r="C73" s="246" t="s">
        <v>606</v>
      </c>
      <c r="D73" s="233"/>
      <c r="E73" s="233">
        <v>220.89101000000002</v>
      </c>
      <c r="F73" s="258">
        <v>0</v>
      </c>
    </row>
    <row r="74" spans="1:6" s="173" customFormat="1" outlineLevel="1">
      <c r="A74" s="18" t="s">
        <v>567</v>
      </c>
      <c r="B74" s="256" t="s">
        <v>699</v>
      </c>
      <c r="C74" s="246" t="s">
        <v>606</v>
      </c>
      <c r="D74" s="233"/>
      <c r="E74" s="233">
        <v>1.37957</v>
      </c>
      <c r="F74" s="258">
        <v>0</v>
      </c>
    </row>
    <row r="75" spans="1:6" s="173" customFormat="1" outlineLevel="1">
      <c r="A75" s="18" t="s">
        <v>568</v>
      </c>
      <c r="B75" s="256" t="s">
        <v>698</v>
      </c>
      <c r="C75" s="246" t="s">
        <v>606</v>
      </c>
      <c r="D75" s="233"/>
      <c r="E75" s="233">
        <v>14.217000000000001</v>
      </c>
      <c r="F75" s="258">
        <v>0</v>
      </c>
    </row>
    <row r="76" spans="1:6" s="173" customFormat="1" outlineLevel="1">
      <c r="A76" s="18" t="s">
        <v>569</v>
      </c>
      <c r="B76" s="256" t="s">
        <v>726</v>
      </c>
      <c r="C76" s="246" t="s">
        <v>606</v>
      </c>
      <c r="D76" s="233"/>
      <c r="E76" s="233">
        <v>12.62575</v>
      </c>
      <c r="F76" s="258">
        <v>0</v>
      </c>
    </row>
    <row r="77" spans="1:6" s="173" customFormat="1" outlineLevel="1">
      <c r="A77" s="18" t="s">
        <v>570</v>
      </c>
      <c r="B77" s="256" t="s">
        <v>696</v>
      </c>
      <c r="C77" s="246" t="s">
        <v>606</v>
      </c>
      <c r="D77" s="233"/>
      <c r="E77" s="233">
        <v>64.512059999999991</v>
      </c>
      <c r="F77" s="258">
        <v>0</v>
      </c>
    </row>
    <row r="78" spans="1:6" s="172" customFormat="1">
      <c r="A78" s="13" t="s">
        <v>91</v>
      </c>
      <c r="B78" s="14" t="s">
        <v>622</v>
      </c>
      <c r="C78" s="52" t="s">
        <v>606</v>
      </c>
      <c r="D78" s="232">
        <v>376</v>
      </c>
      <c r="E78" s="232">
        <v>103.58331</v>
      </c>
      <c r="F78" s="257">
        <v>0.27548752659574466</v>
      </c>
    </row>
    <row r="79" spans="1:6" s="172" customFormat="1">
      <c r="A79" s="13" t="s">
        <v>93</v>
      </c>
      <c r="B79" s="14" t="s">
        <v>657</v>
      </c>
      <c r="C79" s="52" t="s">
        <v>606</v>
      </c>
      <c r="D79" s="232">
        <v>55</v>
      </c>
      <c r="E79" s="232">
        <v>27.067880000000002</v>
      </c>
      <c r="F79" s="257">
        <v>0.49214327272727276</v>
      </c>
    </row>
    <row r="80" spans="1:6" s="172" customFormat="1">
      <c r="A80" s="13" t="s">
        <v>94</v>
      </c>
      <c r="B80" s="14" t="s">
        <v>625</v>
      </c>
      <c r="C80" s="52" t="s">
        <v>606</v>
      </c>
      <c r="D80" s="232">
        <v>263</v>
      </c>
      <c r="E80" s="232">
        <v>238.58951999999999</v>
      </c>
      <c r="F80" s="257">
        <v>0.90718448669201524</v>
      </c>
    </row>
    <row r="81" spans="1:6" s="172" customFormat="1">
      <c r="A81" s="13" t="s">
        <v>96</v>
      </c>
      <c r="B81" s="14" t="s">
        <v>626</v>
      </c>
      <c r="C81" s="52" t="s">
        <v>606</v>
      </c>
      <c r="D81" s="232">
        <v>11</v>
      </c>
      <c r="E81" s="232">
        <v>3.5834699999999997</v>
      </c>
      <c r="F81" s="257">
        <v>0.32576999999999995</v>
      </c>
    </row>
    <row r="82" spans="1:6" s="173" customFormat="1" outlineLevel="2">
      <c r="A82" s="18" t="s">
        <v>571</v>
      </c>
      <c r="B82" s="256" t="s">
        <v>727</v>
      </c>
      <c r="C82" s="246" t="s">
        <v>606</v>
      </c>
      <c r="D82" s="233"/>
      <c r="E82" s="233">
        <v>0</v>
      </c>
      <c r="F82" s="257">
        <v>0</v>
      </c>
    </row>
    <row r="83" spans="1:6" s="173" customFormat="1" outlineLevel="2">
      <c r="A83" s="18" t="s">
        <v>572</v>
      </c>
      <c r="B83" s="256" t="s">
        <v>728</v>
      </c>
      <c r="C83" s="246" t="s">
        <v>606</v>
      </c>
      <c r="D83" s="233"/>
      <c r="E83" s="233">
        <v>0</v>
      </c>
      <c r="F83" s="257">
        <v>0</v>
      </c>
    </row>
    <row r="84" spans="1:6" s="173" customFormat="1" outlineLevel="2">
      <c r="A84" s="18" t="s">
        <v>573</v>
      </c>
      <c r="B84" s="256" t="s">
        <v>729</v>
      </c>
      <c r="C84" s="246" t="s">
        <v>606</v>
      </c>
      <c r="D84" s="233"/>
      <c r="E84" s="233">
        <v>3.5834699999999997</v>
      </c>
      <c r="F84" s="257">
        <v>0</v>
      </c>
    </row>
    <row r="85" spans="1:6" s="172" customFormat="1">
      <c r="A85" s="13" t="s">
        <v>98</v>
      </c>
      <c r="B85" s="33" t="s">
        <v>658</v>
      </c>
      <c r="C85" s="52" t="s">
        <v>606</v>
      </c>
      <c r="D85" s="232">
        <v>4414</v>
      </c>
      <c r="E85" s="232">
        <v>2560.9720299999999</v>
      </c>
      <c r="F85" s="257">
        <v>0.58019302899864067</v>
      </c>
    </row>
    <row r="86" spans="1:6" s="172" customFormat="1">
      <c r="A86" s="13" t="s">
        <v>99</v>
      </c>
      <c r="B86" s="33" t="s">
        <v>659</v>
      </c>
      <c r="C86" s="52" t="s">
        <v>606</v>
      </c>
      <c r="D86" s="232">
        <v>351</v>
      </c>
      <c r="E86" s="232">
        <v>332.23642999999998</v>
      </c>
      <c r="F86" s="257">
        <v>0.94654253561253554</v>
      </c>
    </row>
    <row r="87" spans="1:6" s="172" customFormat="1">
      <c r="A87" s="13" t="s">
        <v>100</v>
      </c>
      <c r="B87" s="14" t="s">
        <v>660</v>
      </c>
      <c r="C87" s="52" t="s">
        <v>606</v>
      </c>
      <c r="D87" s="232">
        <v>4134</v>
      </c>
      <c r="E87" s="232">
        <v>2432.1548700000003</v>
      </c>
      <c r="F87" s="257">
        <v>0.58832967343976783</v>
      </c>
    </row>
    <row r="88" spans="1:6" s="172" customFormat="1" ht="31.5">
      <c r="A88" s="13" t="s">
        <v>101</v>
      </c>
      <c r="B88" s="14" t="s">
        <v>661</v>
      </c>
      <c r="C88" s="52" t="s">
        <v>606</v>
      </c>
      <c r="D88" s="232">
        <v>0</v>
      </c>
      <c r="E88" s="232">
        <v>106.50348</v>
      </c>
      <c r="F88" s="257">
        <v>0</v>
      </c>
    </row>
    <row r="89" spans="1:6" s="172" customFormat="1">
      <c r="A89" s="10" t="s">
        <v>103</v>
      </c>
      <c r="B89" s="11" t="s">
        <v>644</v>
      </c>
      <c r="C89" s="35" t="s">
        <v>606</v>
      </c>
      <c r="D89" s="9">
        <v>629</v>
      </c>
      <c r="E89" s="9">
        <v>883.03426999999999</v>
      </c>
      <c r="F89" s="259">
        <v>1.4038700635930048</v>
      </c>
    </row>
    <row r="90" spans="1:6" s="175" customFormat="1" outlineLevel="1">
      <c r="A90" s="18" t="s">
        <v>574</v>
      </c>
      <c r="B90" s="251" t="s">
        <v>662</v>
      </c>
      <c r="C90" s="246" t="s">
        <v>606</v>
      </c>
      <c r="D90" s="21">
        <v>4</v>
      </c>
      <c r="E90" s="21">
        <v>6.6886999999999999</v>
      </c>
      <c r="F90" s="258">
        <v>1.672175</v>
      </c>
    </row>
    <row r="91" spans="1:6" s="175" customFormat="1" ht="31.5" outlineLevel="1">
      <c r="A91" s="18" t="s">
        <v>575</v>
      </c>
      <c r="B91" s="26" t="s">
        <v>663</v>
      </c>
      <c r="C91" s="246" t="s">
        <v>606</v>
      </c>
      <c r="D91" s="21">
        <v>14</v>
      </c>
      <c r="E91" s="21">
        <v>8.9685799999999993</v>
      </c>
      <c r="F91" s="258">
        <v>0.6406128571428571</v>
      </c>
    </row>
    <row r="92" spans="1:6" s="175" customFormat="1" outlineLevel="1">
      <c r="A92" s="18" t="s">
        <v>576</v>
      </c>
      <c r="B92" s="26" t="s">
        <v>664</v>
      </c>
      <c r="C92" s="246" t="s">
        <v>606</v>
      </c>
      <c r="D92" s="21">
        <v>192</v>
      </c>
      <c r="E92" s="21">
        <v>0</v>
      </c>
      <c r="F92" s="258">
        <v>0</v>
      </c>
    </row>
    <row r="93" spans="1:6" s="175" customFormat="1" outlineLevel="1">
      <c r="A93" s="18" t="s">
        <v>577</v>
      </c>
      <c r="B93" s="26" t="s">
        <v>665</v>
      </c>
      <c r="C93" s="246" t="s">
        <v>606</v>
      </c>
      <c r="D93" s="21">
        <v>25</v>
      </c>
      <c r="E93" s="21">
        <v>0</v>
      </c>
      <c r="F93" s="258">
        <v>0</v>
      </c>
    </row>
    <row r="94" spans="1:6" s="175" customFormat="1" ht="31.5" outlineLevel="1">
      <c r="A94" s="18" t="s">
        <v>578</v>
      </c>
      <c r="B94" s="26" t="s">
        <v>666</v>
      </c>
      <c r="C94" s="246" t="s">
        <v>606</v>
      </c>
      <c r="D94" s="21">
        <v>29</v>
      </c>
      <c r="E94" s="21">
        <v>0</v>
      </c>
      <c r="F94" s="258">
        <v>0</v>
      </c>
    </row>
    <row r="95" spans="1:6" s="175" customFormat="1" outlineLevel="1">
      <c r="A95" s="18" t="s">
        <v>579</v>
      </c>
      <c r="B95" s="26" t="s">
        <v>723</v>
      </c>
      <c r="C95" s="246" t="s">
        <v>606</v>
      </c>
      <c r="D95" s="21">
        <v>92</v>
      </c>
      <c r="E95" s="21">
        <v>0</v>
      </c>
      <c r="F95" s="258">
        <v>0</v>
      </c>
    </row>
    <row r="96" spans="1:6" s="175" customFormat="1" outlineLevel="1">
      <c r="A96" s="18" t="s">
        <v>580</v>
      </c>
      <c r="B96" s="26" t="s">
        <v>667</v>
      </c>
      <c r="C96" s="246" t="s">
        <v>606</v>
      </c>
      <c r="D96" s="21">
        <v>25</v>
      </c>
      <c r="E96" s="21">
        <v>11.75981</v>
      </c>
      <c r="F96" s="258">
        <v>0.47039239999999999</v>
      </c>
    </row>
    <row r="97" spans="1:6" s="175" customFormat="1" ht="31.5" outlineLevel="1">
      <c r="A97" s="18" t="s">
        <v>581</v>
      </c>
      <c r="B97" s="26" t="s">
        <v>631</v>
      </c>
      <c r="C97" s="246" t="s">
        <v>606</v>
      </c>
      <c r="D97" s="21">
        <v>10</v>
      </c>
      <c r="E97" s="21">
        <v>0</v>
      </c>
      <c r="F97" s="258">
        <v>0</v>
      </c>
    </row>
    <row r="98" spans="1:6" s="175" customFormat="1" outlineLevel="1">
      <c r="A98" s="18" t="s">
        <v>582</v>
      </c>
      <c r="B98" s="26" t="s">
        <v>668</v>
      </c>
      <c r="C98" s="246" t="s">
        <v>606</v>
      </c>
      <c r="D98" s="21">
        <v>63</v>
      </c>
      <c r="E98" s="21">
        <v>0</v>
      </c>
      <c r="F98" s="258">
        <v>0</v>
      </c>
    </row>
    <row r="99" spans="1:6" s="175" customFormat="1" outlineLevel="1">
      <c r="A99" s="18" t="s">
        <v>583</v>
      </c>
      <c r="B99" s="26" t="s">
        <v>669</v>
      </c>
      <c r="C99" s="246" t="s">
        <v>606</v>
      </c>
      <c r="D99" s="21">
        <v>119</v>
      </c>
      <c r="E99" s="21">
        <v>0</v>
      </c>
      <c r="F99" s="258">
        <v>0</v>
      </c>
    </row>
    <row r="100" spans="1:6" s="175" customFormat="1" ht="31.5" outlineLevel="1">
      <c r="A100" s="18" t="s">
        <v>584</v>
      </c>
      <c r="B100" s="251" t="s">
        <v>670</v>
      </c>
      <c r="C100" s="246" t="s">
        <v>606</v>
      </c>
      <c r="D100" s="21">
        <v>3</v>
      </c>
      <c r="E100" s="21">
        <v>5.3997700000000002</v>
      </c>
      <c r="F100" s="258">
        <v>1.7999233333333333</v>
      </c>
    </row>
    <row r="101" spans="1:6" s="175" customFormat="1" ht="31.5" outlineLevel="1">
      <c r="A101" s="18" t="s">
        <v>585</v>
      </c>
      <c r="B101" s="26" t="s">
        <v>671</v>
      </c>
      <c r="C101" s="246" t="s">
        <v>606</v>
      </c>
      <c r="D101" s="21">
        <v>51</v>
      </c>
      <c r="E101" s="21">
        <v>22.078240000000001</v>
      </c>
      <c r="F101" s="258">
        <v>0.43290666666666666</v>
      </c>
    </row>
    <row r="102" spans="1:6" s="175" customFormat="1" outlineLevel="1">
      <c r="A102" s="18" t="s">
        <v>586</v>
      </c>
      <c r="B102" s="26" t="s">
        <v>672</v>
      </c>
      <c r="C102" s="246" t="s">
        <v>606</v>
      </c>
      <c r="D102" s="21">
        <v>2</v>
      </c>
      <c r="E102" s="260">
        <v>9.8659999999999998E-2</v>
      </c>
      <c r="F102" s="258">
        <v>4.9329999999999999E-2</v>
      </c>
    </row>
    <row r="103" spans="1:6" s="175" customFormat="1" ht="31.5" outlineLevel="1">
      <c r="A103" s="18" t="s">
        <v>587</v>
      </c>
      <c r="B103" s="26" t="s">
        <v>673</v>
      </c>
      <c r="C103" s="246" t="s">
        <v>606</v>
      </c>
      <c r="D103" s="21">
        <v>0</v>
      </c>
      <c r="E103" s="21">
        <v>56.570190000000004</v>
      </c>
      <c r="F103" s="258">
        <v>0</v>
      </c>
    </row>
    <row r="104" spans="1:6" s="175" customFormat="1" ht="31.5" outlineLevel="1">
      <c r="A104" s="18" t="s">
        <v>588</v>
      </c>
      <c r="B104" s="26" t="s">
        <v>674</v>
      </c>
      <c r="C104" s="246" t="s">
        <v>606</v>
      </c>
      <c r="D104" s="21">
        <v>0</v>
      </c>
      <c r="E104" s="21">
        <v>21.91253</v>
      </c>
      <c r="F104" s="258">
        <v>0</v>
      </c>
    </row>
    <row r="105" spans="1:6" s="175" customFormat="1" ht="31.5" outlineLevel="1">
      <c r="A105" s="18" t="s">
        <v>589</v>
      </c>
      <c r="B105" s="26" t="s">
        <v>675</v>
      </c>
      <c r="C105" s="246" t="s">
        <v>606</v>
      </c>
      <c r="D105" s="21">
        <v>0</v>
      </c>
      <c r="E105" s="21">
        <v>108.19374999999999</v>
      </c>
      <c r="F105" s="258">
        <v>0</v>
      </c>
    </row>
    <row r="106" spans="1:6" s="175" customFormat="1" outlineLevel="1">
      <c r="A106" s="18" t="s">
        <v>590</v>
      </c>
      <c r="B106" s="26" t="s">
        <v>676</v>
      </c>
      <c r="C106" s="246" t="s">
        <v>606</v>
      </c>
      <c r="D106" s="21">
        <v>0</v>
      </c>
      <c r="E106" s="21">
        <v>1.5939000000000001</v>
      </c>
      <c r="F106" s="258">
        <v>0</v>
      </c>
    </row>
    <row r="107" spans="1:6" s="175" customFormat="1" ht="31.5" outlineLevel="1">
      <c r="A107" s="18" t="s">
        <v>591</v>
      </c>
      <c r="B107" s="26" t="s">
        <v>677</v>
      </c>
      <c r="C107" s="246" t="s">
        <v>606</v>
      </c>
      <c r="D107" s="21">
        <v>0</v>
      </c>
      <c r="E107" s="21">
        <v>5.8680600000000007</v>
      </c>
      <c r="F107" s="258">
        <v>0</v>
      </c>
    </row>
    <row r="108" spans="1:6" s="175" customFormat="1" ht="31.5" outlineLevel="1">
      <c r="A108" s="18" t="s">
        <v>592</v>
      </c>
      <c r="B108" s="26" t="s">
        <v>678</v>
      </c>
      <c r="C108" s="246" t="s">
        <v>606</v>
      </c>
      <c r="D108" s="21">
        <v>0</v>
      </c>
      <c r="E108" s="21">
        <v>34.441019999999995</v>
      </c>
      <c r="F108" s="258">
        <v>0</v>
      </c>
    </row>
    <row r="109" spans="1:6" s="175" customFormat="1" outlineLevel="1">
      <c r="A109" s="18" t="s">
        <v>593</v>
      </c>
      <c r="B109" s="26" t="s">
        <v>679</v>
      </c>
      <c r="C109" s="246" t="s">
        <v>606</v>
      </c>
      <c r="D109" s="21">
        <v>0</v>
      </c>
      <c r="E109" s="21">
        <v>380.03985999999998</v>
      </c>
      <c r="F109" s="258">
        <v>0</v>
      </c>
    </row>
    <row r="110" spans="1:6" s="175" customFormat="1" outlineLevel="1">
      <c r="A110" s="18" t="s">
        <v>594</v>
      </c>
      <c r="B110" s="26" t="s">
        <v>680</v>
      </c>
      <c r="C110" s="246" t="s">
        <v>606</v>
      </c>
      <c r="D110" s="21">
        <v>0</v>
      </c>
      <c r="E110" s="21">
        <v>219.4212</v>
      </c>
      <c r="F110" s="258">
        <v>0</v>
      </c>
    </row>
    <row r="111" spans="1:6" s="172" customFormat="1">
      <c r="A111" s="10" t="s">
        <v>105</v>
      </c>
      <c r="B111" s="11" t="s">
        <v>681</v>
      </c>
      <c r="C111" s="35" t="s">
        <v>606</v>
      </c>
      <c r="D111" s="234">
        <v>202.34558771192843</v>
      </c>
      <c r="E111" s="234">
        <v>16.047370000000001</v>
      </c>
      <c r="F111" s="259">
        <v>7.930674536301735E-2</v>
      </c>
    </row>
    <row r="112" spans="1:6" s="172" customFormat="1">
      <c r="A112" s="10" t="s">
        <v>107</v>
      </c>
      <c r="B112" s="11" t="s">
        <v>682</v>
      </c>
      <c r="C112" s="35" t="s">
        <v>606</v>
      </c>
      <c r="D112" s="9">
        <v>2070</v>
      </c>
      <c r="E112" s="9">
        <v>955.41385808100574</v>
      </c>
      <c r="F112" s="259">
        <v>0.4615525884449303</v>
      </c>
    </row>
    <row r="113" spans="1:6" s="172" customFormat="1">
      <c r="A113" s="13" t="s">
        <v>595</v>
      </c>
      <c r="B113" s="14" t="s">
        <v>683</v>
      </c>
      <c r="C113" s="52" t="s">
        <v>606</v>
      </c>
      <c r="D113" s="232">
        <v>2070</v>
      </c>
      <c r="E113" s="232">
        <v>955.41385808100574</v>
      </c>
      <c r="F113" s="257">
        <v>0.4615525884449303</v>
      </c>
    </row>
    <row r="114" spans="1:6" s="172" customFormat="1" ht="31.5">
      <c r="A114" s="10" t="s">
        <v>114</v>
      </c>
      <c r="B114" s="11" t="s">
        <v>684</v>
      </c>
      <c r="C114" s="35" t="s">
        <v>606</v>
      </c>
      <c r="D114" s="9">
        <v>186367.85235999999</v>
      </c>
      <c r="E114" s="9">
        <v>96633.056750000003</v>
      </c>
      <c r="F114" s="259">
        <v>0.51850711121217108</v>
      </c>
    </row>
    <row r="115" spans="1:6" s="172" customFormat="1">
      <c r="A115" s="13" t="s">
        <v>116</v>
      </c>
      <c r="B115" s="14" t="s">
        <v>643</v>
      </c>
      <c r="C115" s="52" t="s">
        <v>606</v>
      </c>
      <c r="D115" s="232">
        <v>155629.51199999999</v>
      </c>
      <c r="E115" s="232">
        <v>80695.008686479909</v>
      </c>
      <c r="F115" s="257">
        <v>0.51850711121217108</v>
      </c>
    </row>
    <row r="116" spans="1:6" s="172" customFormat="1" ht="31.5">
      <c r="A116" s="10" t="s">
        <v>117</v>
      </c>
      <c r="B116" s="11" t="s">
        <v>685</v>
      </c>
      <c r="C116" s="35" t="s">
        <v>606</v>
      </c>
      <c r="D116" s="9">
        <v>17576.015360000001</v>
      </c>
      <c r="E116" s="9">
        <v>9113.2889509343477</v>
      </c>
      <c r="F116" s="259">
        <v>0.51850711121217108</v>
      </c>
    </row>
    <row r="117" spans="1:6" s="172" customFormat="1">
      <c r="A117" s="13" t="s">
        <v>118</v>
      </c>
      <c r="B117" s="241" t="s">
        <v>616</v>
      </c>
      <c r="C117" s="52" t="s">
        <v>606</v>
      </c>
      <c r="D117" s="232">
        <v>8151.87</v>
      </c>
      <c r="E117" s="232">
        <v>4226.8025646771612</v>
      </c>
      <c r="F117" s="257">
        <v>0.51850711121217108</v>
      </c>
    </row>
    <row r="118" spans="1:6" s="172" customFormat="1">
      <c r="A118" s="13" t="s">
        <v>119</v>
      </c>
      <c r="B118" s="14" t="s">
        <v>617</v>
      </c>
      <c r="C118" s="52" t="s">
        <v>606</v>
      </c>
      <c r="D118" s="232">
        <v>4755.26</v>
      </c>
      <c r="E118" s="232">
        <v>2465.6361256627893</v>
      </c>
      <c r="F118" s="257">
        <v>0.51850711121217119</v>
      </c>
    </row>
    <row r="119" spans="1:6" s="172" customFormat="1">
      <c r="A119" s="13" t="s">
        <v>120</v>
      </c>
      <c r="B119" s="14" t="s">
        <v>618</v>
      </c>
      <c r="C119" s="52" t="s">
        <v>606</v>
      </c>
      <c r="D119" s="232">
        <v>4668.8853599999993</v>
      </c>
      <c r="E119" s="232">
        <v>2420.8502605943972</v>
      </c>
      <c r="F119" s="257">
        <v>0.51850711121217108</v>
      </c>
    </row>
    <row r="120" spans="1:6" s="172" customFormat="1" hidden="1">
      <c r="A120" s="271"/>
      <c r="B120" s="272" t="s">
        <v>122</v>
      </c>
      <c r="C120" s="273" t="s">
        <v>16</v>
      </c>
      <c r="D120" s="274">
        <v>0</v>
      </c>
      <c r="E120" s="274">
        <v>0</v>
      </c>
      <c r="F120" s="275">
        <v>0</v>
      </c>
    </row>
    <row r="121" spans="1:6" s="172" customFormat="1" hidden="1">
      <c r="A121" s="271"/>
      <c r="B121" s="272" t="s">
        <v>124</v>
      </c>
      <c r="C121" s="273" t="s">
        <v>16</v>
      </c>
      <c r="D121" s="274">
        <v>0</v>
      </c>
      <c r="E121" s="274">
        <v>0</v>
      </c>
      <c r="F121" s="275">
        <v>0</v>
      </c>
    </row>
    <row r="122" spans="1:6" s="172" customFormat="1">
      <c r="A122" s="10" t="s">
        <v>123</v>
      </c>
      <c r="B122" s="11" t="s">
        <v>47</v>
      </c>
      <c r="C122" s="35" t="s">
        <v>606</v>
      </c>
      <c r="D122" s="234">
        <v>0</v>
      </c>
      <c r="E122" s="234">
        <v>0</v>
      </c>
      <c r="F122" s="259">
        <v>0</v>
      </c>
    </row>
    <row r="123" spans="1:6" s="172" customFormat="1">
      <c r="A123" s="10" t="s">
        <v>125</v>
      </c>
      <c r="B123" s="11" t="s">
        <v>655</v>
      </c>
      <c r="C123" s="35" t="s">
        <v>606</v>
      </c>
      <c r="D123" s="234">
        <v>13162.325000000001</v>
      </c>
      <c r="E123" s="234">
        <v>6824.7591125857398</v>
      </c>
      <c r="F123" s="259">
        <v>0.51850711121217108</v>
      </c>
    </row>
    <row r="124" spans="1:6" s="172" customFormat="1" ht="63">
      <c r="A124" s="18" t="s">
        <v>550</v>
      </c>
      <c r="B124" s="26" t="s">
        <v>686</v>
      </c>
      <c r="C124" s="52" t="s">
        <v>606</v>
      </c>
      <c r="D124" s="232">
        <v>13162.325000000001</v>
      </c>
      <c r="E124" s="232">
        <v>6824.7591125857398</v>
      </c>
      <c r="F124" s="257">
        <v>0.51850711121217108</v>
      </c>
    </row>
    <row r="125" spans="1:6" s="172" customFormat="1" outlineLevel="1">
      <c r="A125" s="18" t="s">
        <v>551</v>
      </c>
      <c r="B125" s="26" t="s">
        <v>687</v>
      </c>
      <c r="C125" s="52" t="s">
        <v>606</v>
      </c>
      <c r="D125" s="232">
        <v>1441.575</v>
      </c>
      <c r="E125" s="232">
        <v>747.46688884568562</v>
      </c>
      <c r="F125" s="257">
        <v>0.51850711121217108</v>
      </c>
    </row>
    <row r="126" spans="1:6" s="172" customFormat="1" outlineLevel="1">
      <c r="A126" s="18" t="s">
        <v>552</v>
      </c>
      <c r="B126" s="26" t="s">
        <v>688</v>
      </c>
      <c r="C126" s="52" t="s">
        <v>606</v>
      </c>
      <c r="D126" s="232">
        <v>11532.6</v>
      </c>
      <c r="E126" s="232">
        <v>5979.7351107654849</v>
      </c>
      <c r="F126" s="257">
        <v>0.51850711121217108</v>
      </c>
    </row>
    <row r="127" spans="1:6" s="172" customFormat="1" ht="31.5">
      <c r="A127" s="249" t="s">
        <v>126</v>
      </c>
      <c r="B127" s="248" t="s">
        <v>722</v>
      </c>
      <c r="C127" s="35" t="s">
        <v>606</v>
      </c>
      <c r="D127" s="234">
        <v>44</v>
      </c>
      <c r="E127" s="234">
        <v>22.814312893335533</v>
      </c>
      <c r="F127" s="259">
        <v>0.51850711121217119</v>
      </c>
    </row>
    <row r="128" spans="1:6" s="172" customFormat="1" outlineLevel="1">
      <c r="A128" s="18" t="s">
        <v>232</v>
      </c>
      <c r="B128" s="26" t="s">
        <v>689</v>
      </c>
      <c r="C128" s="52" t="s">
        <v>606</v>
      </c>
      <c r="D128" s="232">
        <v>10</v>
      </c>
      <c r="E128" s="232">
        <v>5.1850711121217117</v>
      </c>
      <c r="F128" s="257">
        <v>0.51850711121217119</v>
      </c>
    </row>
    <row r="129" spans="1:6" s="172" customFormat="1" outlineLevel="1">
      <c r="A129" s="18" t="s">
        <v>553</v>
      </c>
      <c r="B129" s="26" t="s">
        <v>563</v>
      </c>
      <c r="C129" s="52" t="s">
        <v>606</v>
      </c>
      <c r="D129" s="232">
        <v>5</v>
      </c>
      <c r="E129" s="232">
        <v>2.5925355560608558</v>
      </c>
      <c r="F129" s="257">
        <v>0.51850711121217119</v>
      </c>
    </row>
    <row r="130" spans="1:6" s="172" customFormat="1" ht="31.5" outlineLevel="1">
      <c r="A130" s="18" t="s">
        <v>554</v>
      </c>
      <c r="B130" s="26" t="s">
        <v>691</v>
      </c>
      <c r="C130" s="52" t="s">
        <v>606</v>
      </c>
      <c r="D130" s="232">
        <v>5</v>
      </c>
      <c r="E130" s="232">
        <v>2.5925355560608558</v>
      </c>
      <c r="F130" s="257">
        <v>0.51850711121217119</v>
      </c>
    </row>
    <row r="131" spans="1:6" s="172" customFormat="1" outlineLevel="1">
      <c r="A131" s="18" t="s">
        <v>555</v>
      </c>
      <c r="B131" s="26" t="s">
        <v>692</v>
      </c>
      <c r="C131" s="52" t="s">
        <v>606</v>
      </c>
      <c r="D131" s="232">
        <v>2</v>
      </c>
      <c r="E131" s="232">
        <v>1.0370142224243426</v>
      </c>
      <c r="F131" s="257">
        <v>0.5185071112121713</v>
      </c>
    </row>
    <row r="132" spans="1:6" s="172" customFormat="1" ht="31.5" outlineLevel="1">
      <c r="A132" s="18" t="s">
        <v>556</v>
      </c>
      <c r="B132" s="26" t="s">
        <v>693</v>
      </c>
      <c r="C132" s="52" t="s">
        <v>606</v>
      </c>
      <c r="D132" s="232">
        <v>22</v>
      </c>
      <c r="E132" s="232">
        <v>11.407156446667766</v>
      </c>
      <c r="F132" s="257">
        <v>0.51850711121217119</v>
      </c>
    </row>
    <row r="133" spans="1:6" s="172" customFormat="1" ht="31.5">
      <c r="A133" s="249" t="s">
        <v>557</v>
      </c>
      <c r="B133" s="248" t="s">
        <v>694</v>
      </c>
      <c r="C133" s="35" t="s">
        <v>606</v>
      </c>
      <c r="D133" s="234">
        <v>144.15</v>
      </c>
      <c r="E133" s="234">
        <v>74.742800081234492</v>
      </c>
      <c r="F133" s="259">
        <v>0.5185071112121713</v>
      </c>
    </row>
    <row r="134" spans="1:6" s="172" customFormat="1" outlineLevel="1">
      <c r="A134" s="18" t="s">
        <v>558</v>
      </c>
      <c r="B134" s="26" t="s">
        <v>695</v>
      </c>
      <c r="C134" s="52" t="s">
        <v>606</v>
      </c>
      <c r="D134" s="232">
        <v>67.75</v>
      </c>
      <c r="E134" s="232">
        <v>35.128856784624602</v>
      </c>
      <c r="F134" s="257">
        <v>0.5185071112121713</v>
      </c>
    </row>
    <row r="135" spans="1:6" s="172" customFormat="1" outlineLevel="1">
      <c r="A135" s="18" t="s">
        <v>559</v>
      </c>
      <c r="B135" s="26" t="s">
        <v>696</v>
      </c>
      <c r="C135" s="52" t="s">
        <v>606</v>
      </c>
      <c r="D135" s="232">
        <v>64.87</v>
      </c>
      <c r="E135" s="232">
        <v>33.635556304333548</v>
      </c>
      <c r="F135" s="257">
        <v>0.51850711121217119</v>
      </c>
    </row>
    <row r="136" spans="1:6" s="172" customFormat="1" outlineLevel="1">
      <c r="A136" s="18" t="s">
        <v>560</v>
      </c>
      <c r="B136" s="26" t="s">
        <v>698</v>
      </c>
      <c r="C136" s="52" t="s">
        <v>606</v>
      </c>
      <c r="D136" s="232">
        <v>10.09</v>
      </c>
      <c r="E136" s="232">
        <v>5.2317367521308071</v>
      </c>
      <c r="F136" s="257">
        <v>0.51850711121217119</v>
      </c>
    </row>
    <row r="137" spans="1:6" s="172" customFormat="1" outlineLevel="1">
      <c r="A137" s="18" t="s">
        <v>561</v>
      </c>
      <c r="B137" s="26" t="s">
        <v>697</v>
      </c>
      <c r="C137" s="52" t="s">
        <v>606</v>
      </c>
      <c r="D137" s="232">
        <v>0.72</v>
      </c>
      <c r="E137" s="232">
        <v>0.37332512007276331</v>
      </c>
      <c r="F137" s="257">
        <v>0.5185071112121713</v>
      </c>
    </row>
    <row r="138" spans="1:6" s="172" customFormat="1" outlineLevel="1">
      <c r="A138" s="18" t="s">
        <v>562</v>
      </c>
      <c r="B138" s="26" t="s">
        <v>699</v>
      </c>
      <c r="C138" s="52" t="s">
        <v>606</v>
      </c>
      <c r="D138" s="232">
        <v>0.72</v>
      </c>
      <c r="E138" s="232">
        <v>0.37332512007276331</v>
      </c>
      <c r="F138" s="257">
        <v>0.5185071112121713</v>
      </c>
    </row>
    <row r="139" spans="1:6" s="172" customFormat="1">
      <c r="A139" s="10">
        <v>8</v>
      </c>
      <c r="B139" s="238" t="s">
        <v>700</v>
      </c>
      <c r="C139" s="35" t="s">
        <v>606</v>
      </c>
      <c r="D139" s="234">
        <v>0</v>
      </c>
      <c r="E139" s="234">
        <v>0</v>
      </c>
      <c r="F139" s="259">
        <v>0</v>
      </c>
    </row>
    <row r="140" spans="1:6" s="172" customFormat="1">
      <c r="A140" s="10" t="s">
        <v>129</v>
      </c>
      <c r="B140" s="238" t="s">
        <v>701</v>
      </c>
      <c r="C140" s="35" t="s">
        <v>606</v>
      </c>
      <c r="D140" s="9">
        <v>5024701.8729477115</v>
      </c>
      <c r="E140" s="9">
        <v>2820626.9522080808</v>
      </c>
      <c r="F140" s="259">
        <v>0.5613521007871014</v>
      </c>
    </row>
    <row r="141" spans="1:6" s="172" customFormat="1">
      <c r="A141" s="10" t="s">
        <v>131</v>
      </c>
      <c r="B141" s="238" t="s">
        <v>702</v>
      </c>
      <c r="C141" s="35" t="s">
        <v>606</v>
      </c>
      <c r="D141" s="234">
        <v>43152</v>
      </c>
      <c r="E141" s="234">
        <v>-1224192.4112480807</v>
      </c>
      <c r="F141" s="259">
        <v>-28.369308751577694</v>
      </c>
    </row>
    <row r="142" spans="1:6" s="172" customFormat="1">
      <c r="A142" s="13" t="s">
        <v>133</v>
      </c>
      <c r="B142" s="239" t="s">
        <v>703</v>
      </c>
      <c r="C142" s="52" t="s">
        <v>606</v>
      </c>
      <c r="D142" s="232"/>
      <c r="E142" s="232"/>
      <c r="F142" s="232"/>
    </row>
    <row r="143" spans="1:6" s="172" customFormat="1">
      <c r="A143" s="13"/>
      <c r="B143" s="239" t="s">
        <v>704</v>
      </c>
      <c r="C143" s="52"/>
      <c r="D143" s="232">
        <v>8347.9</v>
      </c>
      <c r="E143" s="232"/>
      <c r="F143" s="232"/>
    </row>
    <row r="144" spans="1:6" s="172" customFormat="1">
      <c r="A144" s="10" t="s">
        <v>135</v>
      </c>
      <c r="B144" s="11" t="s">
        <v>705</v>
      </c>
      <c r="C144" s="35" t="s">
        <v>606</v>
      </c>
      <c r="D144" s="9">
        <v>5059505.9729477111</v>
      </c>
      <c r="E144" s="9">
        <v>1596434.5409600001</v>
      </c>
      <c r="F144" s="259">
        <v>0.31553170398371994</v>
      </c>
    </row>
    <row r="145" spans="1:6" s="172" customFormat="1">
      <c r="A145" s="10"/>
      <c r="B145" s="14" t="s">
        <v>706</v>
      </c>
      <c r="C145" s="52" t="s">
        <v>606</v>
      </c>
      <c r="D145" s="242">
        <v>1219461.6088007716</v>
      </c>
      <c r="E145" s="242">
        <v>345171.70652000001</v>
      </c>
      <c r="F145" s="257">
        <v>0.28305254058751766</v>
      </c>
    </row>
    <row r="146" spans="1:6" s="172" customFormat="1">
      <c r="A146" s="10"/>
      <c r="B146" s="14" t="s">
        <v>707</v>
      </c>
      <c r="C146" s="52" t="s">
        <v>606</v>
      </c>
      <c r="D146" s="242">
        <v>3121612.4895861996</v>
      </c>
      <c r="E146" s="242">
        <v>1073241.0234400001</v>
      </c>
      <c r="F146" s="257">
        <v>0.34380981848976033</v>
      </c>
    </row>
    <row r="147" spans="1:6" s="172" customFormat="1">
      <c r="A147" s="10"/>
      <c r="B147" s="14" t="s">
        <v>708</v>
      </c>
      <c r="C147" s="52" t="s">
        <v>606</v>
      </c>
      <c r="D147" s="242">
        <v>718431.87456073996</v>
      </c>
      <c r="E147" s="242">
        <v>178021.81099999999</v>
      </c>
      <c r="F147" s="257">
        <v>0.24779219478373674</v>
      </c>
    </row>
    <row r="148" spans="1:6" s="172" customFormat="1">
      <c r="A148" s="10"/>
      <c r="B148" s="11"/>
      <c r="C148" s="35"/>
      <c r="D148" s="243"/>
      <c r="E148" s="243"/>
      <c r="F148" s="243"/>
    </row>
    <row r="149" spans="1:6" s="172" customFormat="1">
      <c r="A149" s="10" t="s">
        <v>140</v>
      </c>
      <c r="B149" s="11" t="s">
        <v>709</v>
      </c>
      <c r="C149" s="35" t="s">
        <v>710</v>
      </c>
      <c r="D149" s="266">
        <v>13406</v>
      </c>
      <c r="E149" s="266">
        <v>4730.4844219999995</v>
      </c>
      <c r="F149" s="259">
        <v>0.35286322706250928</v>
      </c>
    </row>
    <row r="150" spans="1:6" s="172" customFormat="1">
      <c r="A150" s="10"/>
      <c r="B150" s="276" t="s">
        <v>706</v>
      </c>
      <c r="C150" s="52" t="s">
        <v>710</v>
      </c>
      <c r="D150" s="267">
        <v>5607.6485097636178</v>
      </c>
      <c r="E150" s="267">
        <v>1966.418326</v>
      </c>
      <c r="F150" s="257">
        <v>0.35066718653571449</v>
      </c>
    </row>
    <row r="151" spans="1:6" s="172" customFormat="1">
      <c r="A151" s="10"/>
      <c r="B151" s="276" t="s">
        <v>707</v>
      </c>
      <c r="C151" s="277" t="s">
        <v>710</v>
      </c>
      <c r="D151" s="267">
        <v>6420.5508735868443</v>
      </c>
      <c r="E151" s="267">
        <v>2420.6437110000002</v>
      </c>
      <c r="F151" s="257">
        <v>0.37701495691875209</v>
      </c>
    </row>
    <row r="152" spans="1:6" s="172" customFormat="1">
      <c r="A152" s="10"/>
      <c r="B152" s="276" t="s">
        <v>708</v>
      </c>
      <c r="C152" s="277" t="s">
        <v>710</v>
      </c>
      <c r="D152" s="267">
        <v>1377.8006166495375</v>
      </c>
      <c r="E152" s="267">
        <v>343.42238499999996</v>
      </c>
      <c r="F152" s="257">
        <v>0.2492540508764732</v>
      </c>
    </row>
    <row r="153" spans="1:6" s="231" customFormat="1">
      <c r="A153" s="406" t="s">
        <v>143</v>
      </c>
      <c r="B153" s="407" t="s">
        <v>712</v>
      </c>
      <c r="C153" s="52" t="s">
        <v>145</v>
      </c>
      <c r="D153" s="268">
        <v>0</v>
      </c>
      <c r="E153" s="268">
        <v>0</v>
      </c>
      <c r="F153" s="244"/>
    </row>
    <row r="154" spans="1:6" s="231" customFormat="1" ht="31.5">
      <c r="A154" s="406"/>
      <c r="B154" s="407"/>
      <c r="C154" s="52" t="s">
        <v>711</v>
      </c>
      <c r="D154" s="243">
        <v>0</v>
      </c>
      <c r="E154" s="243">
        <v>0</v>
      </c>
      <c r="F154" s="257">
        <v>0</v>
      </c>
    </row>
    <row r="155" spans="1:6" s="172" customFormat="1">
      <c r="A155" s="10" t="s">
        <v>146</v>
      </c>
      <c r="B155" s="11" t="s">
        <v>713</v>
      </c>
      <c r="C155" s="35" t="s">
        <v>714</v>
      </c>
      <c r="D155" s="236">
        <v>377.40608480886999</v>
      </c>
      <c r="E155" s="236">
        <v>337.47802519663395</v>
      </c>
      <c r="F155" s="259">
        <v>0.89420398552276437</v>
      </c>
    </row>
    <row r="156" spans="1:6" s="172" customFormat="1" ht="15.75" customHeight="1">
      <c r="A156" s="10"/>
      <c r="B156" s="11" t="s">
        <v>706</v>
      </c>
      <c r="C156" s="52" t="s">
        <v>714</v>
      </c>
      <c r="D156" s="237">
        <v>217.46398810081203</v>
      </c>
      <c r="E156" s="237">
        <v>175.53320265384875</v>
      </c>
      <c r="F156" s="257">
        <v>0.80718285444335269</v>
      </c>
    </row>
    <row r="157" spans="1:6" s="172" customFormat="1">
      <c r="A157" s="10"/>
      <c r="B157" s="11" t="s">
        <v>715</v>
      </c>
      <c r="C157" s="52" t="s">
        <v>714</v>
      </c>
      <c r="D157" s="237">
        <v>486.19075700000008</v>
      </c>
      <c r="E157" s="237">
        <v>443.37009141945549</v>
      </c>
      <c r="F157" s="257">
        <v>0.91192620393533197</v>
      </c>
    </row>
    <row r="158" spans="1:6" s="172" customFormat="1">
      <c r="A158" s="10"/>
      <c r="B158" s="11" t="s">
        <v>708</v>
      </c>
      <c r="C158" s="52" t="s">
        <v>147</v>
      </c>
      <c r="D158" s="237">
        <v>521.43384600000002</v>
      </c>
      <c r="E158" s="237">
        <v>518.37567606433117</v>
      </c>
      <c r="F158" s="257">
        <v>0.9941350758890537</v>
      </c>
    </row>
    <row r="161" spans="1:3" s="41" customFormat="1" ht="18.75">
      <c r="A161" s="136"/>
      <c r="B161" s="262"/>
      <c r="C161" s="263"/>
    </row>
    <row r="162" spans="1:3" s="41" customFormat="1" ht="15" customHeight="1">
      <c r="A162" s="136"/>
      <c r="B162" s="264"/>
      <c r="C162" s="263"/>
    </row>
    <row r="163" spans="1:3" s="41" customFormat="1" ht="15" customHeight="1">
      <c r="A163" s="136"/>
      <c r="B163" s="264"/>
      <c r="C163" s="263"/>
    </row>
    <row r="164" spans="1:3" s="41" customFormat="1" ht="18.75">
      <c r="A164" s="136"/>
      <c r="B164" s="262"/>
      <c r="C164" s="263"/>
    </row>
    <row r="165" spans="1:3" s="41" customFormat="1" ht="15" customHeight="1">
      <c r="A165" s="136"/>
      <c r="B165" s="264"/>
      <c r="C165" s="263"/>
    </row>
    <row r="166" spans="1:3" s="41" customFormat="1" ht="15" customHeight="1">
      <c r="A166" s="136"/>
      <c r="B166" s="265"/>
      <c r="C166" s="263"/>
    </row>
    <row r="167" spans="1:3" s="41" customFormat="1" ht="15" customHeight="1">
      <c r="A167" s="136"/>
      <c r="B167" s="262"/>
      <c r="C167" s="263"/>
    </row>
    <row r="168" spans="1:3" s="41" customFormat="1" ht="15" customHeight="1">
      <c r="A168" s="136"/>
      <c r="B168" s="264"/>
      <c r="C168" s="263"/>
    </row>
    <row r="169" spans="1:3" s="41" customFormat="1" ht="15" customHeight="1">
      <c r="A169" s="136"/>
      <c r="B169" s="265"/>
      <c r="C169" s="263"/>
    </row>
    <row r="170" spans="1:3" s="41" customFormat="1" ht="15" customHeight="1">
      <c r="A170" s="136"/>
      <c r="B170" s="262"/>
      <c r="C170" s="2"/>
    </row>
    <row r="171" spans="1:3" s="41" customFormat="1" ht="15" customHeight="1">
      <c r="A171" s="136"/>
      <c r="B171" s="264"/>
      <c r="C171" s="2"/>
    </row>
    <row r="173" spans="1:3">
      <c r="B173" s="262"/>
    </row>
    <row r="174" spans="1:3">
      <c r="B174" s="264"/>
    </row>
  </sheetData>
  <mergeCells count="6">
    <mergeCell ref="A1:F1"/>
    <mergeCell ref="A2:F2"/>
    <mergeCell ref="A3:F3"/>
    <mergeCell ref="A4:F4"/>
    <mergeCell ref="A153:A154"/>
    <mergeCell ref="B153:B154"/>
  </mergeCells>
  <phoneticPr fontId="0" type="noConversion"/>
  <printOptions horizontalCentered="1"/>
  <pageMargins left="0.39370078740157483" right="0.19685039370078741" top="0.39370078740157483" bottom="0.39370078740157483" header="0.15748031496062992" footer="0.19685039370078741"/>
  <pageSetup paperSize="9" scale="70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N248"/>
  <sheetViews>
    <sheetView topLeftCell="H1" zoomScale="90" zoomScaleNormal="90" zoomScaleSheetLayoutView="100" workbookViewId="0">
      <pane ySplit="6" topLeftCell="A174" activePane="bottomLeft" state="frozen"/>
      <selection pane="bottomLeft" activeCell="L180" sqref="L180:P181"/>
    </sheetView>
  </sheetViews>
  <sheetFormatPr defaultColWidth="10.6640625" defaultRowHeight="15.75" outlineLevelRow="1"/>
  <cols>
    <col min="1" max="1" width="12.6640625" style="40" customWidth="1"/>
    <col min="2" max="2" width="55" style="42" customWidth="1"/>
    <col min="3" max="3" width="14.1640625" style="2" customWidth="1"/>
    <col min="4" max="4" width="19.83203125" style="1" customWidth="1"/>
    <col min="5" max="5" width="18.6640625" style="1" customWidth="1"/>
    <col min="6" max="6" width="18" style="2" hidden="1" customWidth="1"/>
    <col min="7" max="8" width="18" style="1" customWidth="1"/>
    <col min="9" max="11" width="18" style="139" customWidth="1"/>
    <col min="12" max="16" width="18.33203125" style="2" customWidth="1"/>
    <col min="17" max="17" width="20.1640625" style="2" customWidth="1"/>
    <col min="18" max="18" width="11.1640625" style="2" bestFit="1" customWidth="1"/>
    <col min="19" max="40" width="13.6640625" style="2" customWidth="1"/>
    <col min="41" max="232" width="10.6640625" style="2"/>
    <col min="233" max="233" width="8.6640625" style="2" customWidth="1"/>
    <col min="234" max="234" width="52" style="2" customWidth="1"/>
    <col min="235" max="235" width="14.1640625" style="2" customWidth="1"/>
    <col min="236" max="236" width="17.83203125" style="2" customWidth="1"/>
    <col min="237" max="237" width="17.1640625" style="2" customWidth="1"/>
    <col min="238" max="238" width="18.6640625" style="2" customWidth="1"/>
    <col min="239" max="239" width="15.83203125" style="2" customWidth="1"/>
    <col min="240" max="240" width="14" style="2" customWidth="1"/>
    <col min="241" max="241" width="13.6640625" style="2" customWidth="1"/>
    <col min="242" max="242" width="15.33203125" style="2" customWidth="1"/>
    <col min="243" max="244" width="13.83203125" style="2" customWidth="1"/>
    <col min="245" max="249" width="0" style="2" hidden="1" customWidth="1"/>
    <col min="250" max="250" width="12.33203125" style="2" customWidth="1"/>
    <col min="251" max="256" width="10.6640625" style="2"/>
    <col min="257" max="257" width="10.5" style="2" customWidth="1"/>
    <col min="258" max="258" width="55" style="2" customWidth="1"/>
    <col min="259" max="259" width="14.1640625" style="2" customWidth="1"/>
    <col min="260" max="260" width="19.83203125" style="2" customWidth="1"/>
    <col min="261" max="261" width="18.6640625" style="2" customWidth="1"/>
    <col min="262" max="262" width="18.5" style="2" customWidth="1"/>
    <col min="263" max="263" width="18" style="2" customWidth="1"/>
    <col min="264" max="264" width="18.5" style="2" customWidth="1"/>
    <col min="265" max="265" width="17.1640625" style="2" customWidth="1"/>
    <col min="266" max="267" width="14" style="2" customWidth="1"/>
    <col min="268" max="268" width="10.6640625" style="2"/>
    <col min="269" max="269" width="12.1640625" style="2" customWidth="1"/>
    <col min="270" max="270" width="16" style="2" customWidth="1"/>
    <col min="271" max="272" width="10.6640625" style="2"/>
    <col min="273" max="273" width="20.1640625" style="2" customWidth="1"/>
    <col min="274" max="274" width="11.1640625" style="2" bestFit="1" customWidth="1"/>
    <col min="275" max="488" width="10.6640625" style="2"/>
    <col min="489" max="489" width="8.6640625" style="2" customWidth="1"/>
    <col min="490" max="490" width="52" style="2" customWidth="1"/>
    <col min="491" max="491" width="14.1640625" style="2" customWidth="1"/>
    <col min="492" max="492" width="17.83203125" style="2" customWidth="1"/>
    <col min="493" max="493" width="17.1640625" style="2" customWidth="1"/>
    <col min="494" max="494" width="18.6640625" style="2" customWidth="1"/>
    <col min="495" max="495" width="15.83203125" style="2" customWidth="1"/>
    <col min="496" max="496" width="14" style="2" customWidth="1"/>
    <col min="497" max="497" width="13.6640625" style="2" customWidth="1"/>
    <col min="498" max="498" width="15.33203125" style="2" customWidth="1"/>
    <col min="499" max="500" width="13.83203125" style="2" customWidth="1"/>
    <col min="501" max="505" width="0" style="2" hidden="1" customWidth="1"/>
    <col min="506" max="506" width="12.33203125" style="2" customWidth="1"/>
    <col min="507" max="512" width="10.6640625" style="2"/>
    <col min="513" max="513" width="10.5" style="2" customWidth="1"/>
    <col min="514" max="514" width="55" style="2" customWidth="1"/>
    <col min="515" max="515" width="14.1640625" style="2" customWidth="1"/>
    <col min="516" max="516" width="19.83203125" style="2" customWidth="1"/>
    <col min="517" max="517" width="18.6640625" style="2" customWidth="1"/>
    <col min="518" max="518" width="18.5" style="2" customWidth="1"/>
    <col min="519" max="519" width="18" style="2" customWidth="1"/>
    <col min="520" max="520" width="18.5" style="2" customWidth="1"/>
    <col min="521" max="521" width="17.1640625" style="2" customWidth="1"/>
    <col min="522" max="523" width="14" style="2" customWidth="1"/>
    <col min="524" max="524" width="10.6640625" style="2"/>
    <col min="525" max="525" width="12.1640625" style="2" customWidth="1"/>
    <col min="526" max="526" width="16" style="2" customWidth="1"/>
    <col min="527" max="528" width="10.6640625" style="2"/>
    <col min="529" max="529" width="20.1640625" style="2" customWidth="1"/>
    <col min="530" max="530" width="11.1640625" style="2" bestFit="1" customWidth="1"/>
    <col min="531" max="744" width="10.6640625" style="2"/>
    <col min="745" max="745" width="8.6640625" style="2" customWidth="1"/>
    <col min="746" max="746" width="52" style="2" customWidth="1"/>
    <col min="747" max="747" width="14.1640625" style="2" customWidth="1"/>
    <col min="748" max="748" width="17.83203125" style="2" customWidth="1"/>
    <col min="749" max="749" width="17.1640625" style="2" customWidth="1"/>
    <col min="750" max="750" width="18.6640625" style="2" customWidth="1"/>
    <col min="751" max="751" width="15.83203125" style="2" customWidth="1"/>
    <col min="752" max="752" width="14" style="2" customWidth="1"/>
    <col min="753" max="753" width="13.6640625" style="2" customWidth="1"/>
    <col min="754" max="754" width="15.33203125" style="2" customWidth="1"/>
    <col min="755" max="756" width="13.83203125" style="2" customWidth="1"/>
    <col min="757" max="761" width="0" style="2" hidden="1" customWidth="1"/>
    <col min="762" max="762" width="12.33203125" style="2" customWidth="1"/>
    <col min="763" max="768" width="10.6640625" style="2"/>
    <col min="769" max="769" width="10.5" style="2" customWidth="1"/>
    <col min="770" max="770" width="55" style="2" customWidth="1"/>
    <col min="771" max="771" width="14.1640625" style="2" customWidth="1"/>
    <col min="772" max="772" width="19.83203125" style="2" customWidth="1"/>
    <col min="773" max="773" width="18.6640625" style="2" customWidth="1"/>
    <col min="774" max="774" width="18.5" style="2" customWidth="1"/>
    <col min="775" max="775" width="18" style="2" customWidth="1"/>
    <col min="776" max="776" width="18.5" style="2" customWidth="1"/>
    <col min="777" max="777" width="17.1640625" style="2" customWidth="1"/>
    <col min="778" max="779" width="14" style="2" customWidth="1"/>
    <col min="780" max="780" width="10.6640625" style="2"/>
    <col min="781" max="781" width="12.1640625" style="2" customWidth="1"/>
    <col min="782" max="782" width="16" style="2" customWidth="1"/>
    <col min="783" max="784" width="10.6640625" style="2"/>
    <col min="785" max="785" width="20.1640625" style="2" customWidth="1"/>
    <col min="786" max="786" width="11.1640625" style="2" bestFit="1" customWidth="1"/>
    <col min="787" max="1000" width="10.6640625" style="2"/>
    <col min="1001" max="1001" width="8.6640625" style="2" customWidth="1"/>
    <col min="1002" max="1002" width="52" style="2" customWidth="1"/>
    <col min="1003" max="1003" width="14.1640625" style="2" customWidth="1"/>
    <col min="1004" max="1004" width="17.83203125" style="2" customWidth="1"/>
    <col min="1005" max="1005" width="17.1640625" style="2" customWidth="1"/>
    <col min="1006" max="1006" width="18.6640625" style="2" customWidth="1"/>
    <col min="1007" max="1007" width="15.83203125" style="2" customWidth="1"/>
    <col min="1008" max="1008" width="14" style="2" customWidth="1"/>
    <col min="1009" max="1009" width="13.6640625" style="2" customWidth="1"/>
    <col min="1010" max="1010" width="15.33203125" style="2" customWidth="1"/>
    <col min="1011" max="1012" width="13.83203125" style="2" customWidth="1"/>
    <col min="1013" max="1017" width="0" style="2" hidden="1" customWidth="1"/>
    <col min="1018" max="1018" width="12.33203125" style="2" customWidth="1"/>
    <col min="1019" max="1024" width="10.6640625" style="2"/>
    <col min="1025" max="1025" width="10.5" style="2" customWidth="1"/>
    <col min="1026" max="1026" width="55" style="2" customWidth="1"/>
    <col min="1027" max="1027" width="14.1640625" style="2" customWidth="1"/>
    <col min="1028" max="1028" width="19.83203125" style="2" customWidth="1"/>
    <col min="1029" max="1029" width="18.6640625" style="2" customWidth="1"/>
    <col min="1030" max="1030" width="18.5" style="2" customWidth="1"/>
    <col min="1031" max="1031" width="18" style="2" customWidth="1"/>
    <col min="1032" max="1032" width="18.5" style="2" customWidth="1"/>
    <col min="1033" max="1033" width="17.1640625" style="2" customWidth="1"/>
    <col min="1034" max="1035" width="14" style="2" customWidth="1"/>
    <col min="1036" max="1036" width="10.6640625" style="2"/>
    <col min="1037" max="1037" width="12.1640625" style="2" customWidth="1"/>
    <col min="1038" max="1038" width="16" style="2" customWidth="1"/>
    <col min="1039" max="1040" width="10.6640625" style="2"/>
    <col min="1041" max="1041" width="20.1640625" style="2" customWidth="1"/>
    <col min="1042" max="1042" width="11.1640625" style="2" bestFit="1" customWidth="1"/>
    <col min="1043" max="1256" width="10.6640625" style="2"/>
    <col min="1257" max="1257" width="8.6640625" style="2" customWidth="1"/>
    <col min="1258" max="1258" width="52" style="2" customWidth="1"/>
    <col min="1259" max="1259" width="14.1640625" style="2" customWidth="1"/>
    <col min="1260" max="1260" width="17.83203125" style="2" customWidth="1"/>
    <col min="1261" max="1261" width="17.1640625" style="2" customWidth="1"/>
    <col min="1262" max="1262" width="18.6640625" style="2" customWidth="1"/>
    <col min="1263" max="1263" width="15.83203125" style="2" customWidth="1"/>
    <col min="1264" max="1264" width="14" style="2" customWidth="1"/>
    <col min="1265" max="1265" width="13.6640625" style="2" customWidth="1"/>
    <col min="1266" max="1266" width="15.33203125" style="2" customWidth="1"/>
    <col min="1267" max="1268" width="13.83203125" style="2" customWidth="1"/>
    <col min="1269" max="1273" width="0" style="2" hidden="1" customWidth="1"/>
    <col min="1274" max="1274" width="12.33203125" style="2" customWidth="1"/>
    <col min="1275" max="1280" width="10.6640625" style="2"/>
    <col min="1281" max="1281" width="10.5" style="2" customWidth="1"/>
    <col min="1282" max="1282" width="55" style="2" customWidth="1"/>
    <col min="1283" max="1283" width="14.1640625" style="2" customWidth="1"/>
    <col min="1284" max="1284" width="19.83203125" style="2" customWidth="1"/>
    <col min="1285" max="1285" width="18.6640625" style="2" customWidth="1"/>
    <col min="1286" max="1286" width="18.5" style="2" customWidth="1"/>
    <col min="1287" max="1287" width="18" style="2" customWidth="1"/>
    <col min="1288" max="1288" width="18.5" style="2" customWidth="1"/>
    <col min="1289" max="1289" width="17.1640625" style="2" customWidth="1"/>
    <col min="1290" max="1291" width="14" style="2" customWidth="1"/>
    <col min="1292" max="1292" width="10.6640625" style="2"/>
    <col min="1293" max="1293" width="12.1640625" style="2" customWidth="1"/>
    <col min="1294" max="1294" width="16" style="2" customWidth="1"/>
    <col min="1295" max="1296" width="10.6640625" style="2"/>
    <col min="1297" max="1297" width="20.1640625" style="2" customWidth="1"/>
    <col min="1298" max="1298" width="11.1640625" style="2" bestFit="1" customWidth="1"/>
    <col min="1299" max="1512" width="10.6640625" style="2"/>
    <col min="1513" max="1513" width="8.6640625" style="2" customWidth="1"/>
    <col min="1514" max="1514" width="52" style="2" customWidth="1"/>
    <col min="1515" max="1515" width="14.1640625" style="2" customWidth="1"/>
    <col min="1516" max="1516" width="17.83203125" style="2" customWidth="1"/>
    <col min="1517" max="1517" width="17.1640625" style="2" customWidth="1"/>
    <col min="1518" max="1518" width="18.6640625" style="2" customWidth="1"/>
    <col min="1519" max="1519" width="15.83203125" style="2" customWidth="1"/>
    <col min="1520" max="1520" width="14" style="2" customWidth="1"/>
    <col min="1521" max="1521" width="13.6640625" style="2" customWidth="1"/>
    <col min="1522" max="1522" width="15.33203125" style="2" customWidth="1"/>
    <col min="1523" max="1524" width="13.83203125" style="2" customWidth="1"/>
    <col min="1525" max="1529" width="0" style="2" hidden="1" customWidth="1"/>
    <col min="1530" max="1530" width="12.33203125" style="2" customWidth="1"/>
    <col min="1531" max="1536" width="10.6640625" style="2"/>
    <col min="1537" max="1537" width="10.5" style="2" customWidth="1"/>
    <col min="1538" max="1538" width="55" style="2" customWidth="1"/>
    <col min="1539" max="1539" width="14.1640625" style="2" customWidth="1"/>
    <col min="1540" max="1540" width="19.83203125" style="2" customWidth="1"/>
    <col min="1541" max="1541" width="18.6640625" style="2" customWidth="1"/>
    <col min="1542" max="1542" width="18.5" style="2" customWidth="1"/>
    <col min="1543" max="1543" width="18" style="2" customWidth="1"/>
    <col min="1544" max="1544" width="18.5" style="2" customWidth="1"/>
    <col min="1545" max="1545" width="17.1640625" style="2" customWidth="1"/>
    <col min="1546" max="1547" width="14" style="2" customWidth="1"/>
    <col min="1548" max="1548" width="10.6640625" style="2"/>
    <col min="1549" max="1549" width="12.1640625" style="2" customWidth="1"/>
    <col min="1550" max="1550" width="16" style="2" customWidth="1"/>
    <col min="1551" max="1552" width="10.6640625" style="2"/>
    <col min="1553" max="1553" width="20.1640625" style="2" customWidth="1"/>
    <col min="1554" max="1554" width="11.1640625" style="2" bestFit="1" customWidth="1"/>
    <col min="1555" max="1768" width="10.6640625" style="2"/>
    <col min="1769" max="1769" width="8.6640625" style="2" customWidth="1"/>
    <col min="1770" max="1770" width="52" style="2" customWidth="1"/>
    <col min="1771" max="1771" width="14.1640625" style="2" customWidth="1"/>
    <col min="1772" max="1772" width="17.83203125" style="2" customWidth="1"/>
    <col min="1773" max="1773" width="17.1640625" style="2" customWidth="1"/>
    <col min="1774" max="1774" width="18.6640625" style="2" customWidth="1"/>
    <col min="1775" max="1775" width="15.83203125" style="2" customWidth="1"/>
    <col min="1776" max="1776" width="14" style="2" customWidth="1"/>
    <col min="1777" max="1777" width="13.6640625" style="2" customWidth="1"/>
    <col min="1778" max="1778" width="15.33203125" style="2" customWidth="1"/>
    <col min="1779" max="1780" width="13.83203125" style="2" customWidth="1"/>
    <col min="1781" max="1785" width="0" style="2" hidden="1" customWidth="1"/>
    <col min="1786" max="1786" width="12.33203125" style="2" customWidth="1"/>
    <col min="1787" max="1792" width="10.6640625" style="2"/>
    <col min="1793" max="1793" width="10.5" style="2" customWidth="1"/>
    <col min="1794" max="1794" width="55" style="2" customWidth="1"/>
    <col min="1795" max="1795" width="14.1640625" style="2" customWidth="1"/>
    <col min="1796" max="1796" width="19.83203125" style="2" customWidth="1"/>
    <col min="1797" max="1797" width="18.6640625" style="2" customWidth="1"/>
    <col min="1798" max="1798" width="18.5" style="2" customWidth="1"/>
    <col min="1799" max="1799" width="18" style="2" customWidth="1"/>
    <col min="1800" max="1800" width="18.5" style="2" customWidth="1"/>
    <col min="1801" max="1801" width="17.1640625" style="2" customWidth="1"/>
    <col min="1802" max="1803" width="14" style="2" customWidth="1"/>
    <col min="1804" max="1804" width="10.6640625" style="2"/>
    <col min="1805" max="1805" width="12.1640625" style="2" customWidth="1"/>
    <col min="1806" max="1806" width="16" style="2" customWidth="1"/>
    <col min="1807" max="1808" width="10.6640625" style="2"/>
    <col min="1809" max="1809" width="20.1640625" style="2" customWidth="1"/>
    <col min="1810" max="1810" width="11.1640625" style="2" bestFit="1" customWidth="1"/>
    <col min="1811" max="2024" width="10.6640625" style="2"/>
    <col min="2025" max="2025" width="8.6640625" style="2" customWidth="1"/>
    <col min="2026" max="2026" width="52" style="2" customWidth="1"/>
    <col min="2027" max="2027" width="14.1640625" style="2" customWidth="1"/>
    <col min="2028" max="2028" width="17.83203125" style="2" customWidth="1"/>
    <col min="2029" max="2029" width="17.1640625" style="2" customWidth="1"/>
    <col min="2030" max="2030" width="18.6640625" style="2" customWidth="1"/>
    <col min="2031" max="2031" width="15.83203125" style="2" customWidth="1"/>
    <col min="2032" max="2032" width="14" style="2" customWidth="1"/>
    <col min="2033" max="2033" width="13.6640625" style="2" customWidth="1"/>
    <col min="2034" max="2034" width="15.33203125" style="2" customWidth="1"/>
    <col min="2035" max="2036" width="13.83203125" style="2" customWidth="1"/>
    <col min="2037" max="2041" width="0" style="2" hidden="1" customWidth="1"/>
    <col min="2042" max="2042" width="12.33203125" style="2" customWidth="1"/>
    <col min="2043" max="2048" width="10.6640625" style="2"/>
    <col min="2049" max="2049" width="10.5" style="2" customWidth="1"/>
    <col min="2050" max="2050" width="55" style="2" customWidth="1"/>
    <col min="2051" max="2051" width="14.1640625" style="2" customWidth="1"/>
    <col min="2052" max="2052" width="19.83203125" style="2" customWidth="1"/>
    <col min="2053" max="2053" width="18.6640625" style="2" customWidth="1"/>
    <col min="2054" max="2054" width="18.5" style="2" customWidth="1"/>
    <col min="2055" max="2055" width="18" style="2" customWidth="1"/>
    <col min="2056" max="2056" width="18.5" style="2" customWidth="1"/>
    <col min="2057" max="2057" width="17.1640625" style="2" customWidth="1"/>
    <col min="2058" max="2059" width="14" style="2" customWidth="1"/>
    <col min="2060" max="2060" width="10.6640625" style="2"/>
    <col min="2061" max="2061" width="12.1640625" style="2" customWidth="1"/>
    <col min="2062" max="2062" width="16" style="2" customWidth="1"/>
    <col min="2063" max="2064" width="10.6640625" style="2"/>
    <col min="2065" max="2065" width="20.1640625" style="2" customWidth="1"/>
    <col min="2066" max="2066" width="11.1640625" style="2" bestFit="1" customWidth="1"/>
    <col min="2067" max="2280" width="10.6640625" style="2"/>
    <col min="2281" max="2281" width="8.6640625" style="2" customWidth="1"/>
    <col min="2282" max="2282" width="52" style="2" customWidth="1"/>
    <col min="2283" max="2283" width="14.1640625" style="2" customWidth="1"/>
    <col min="2284" max="2284" width="17.83203125" style="2" customWidth="1"/>
    <col min="2285" max="2285" width="17.1640625" style="2" customWidth="1"/>
    <col min="2286" max="2286" width="18.6640625" style="2" customWidth="1"/>
    <col min="2287" max="2287" width="15.83203125" style="2" customWidth="1"/>
    <col min="2288" max="2288" width="14" style="2" customWidth="1"/>
    <col min="2289" max="2289" width="13.6640625" style="2" customWidth="1"/>
    <col min="2290" max="2290" width="15.33203125" style="2" customWidth="1"/>
    <col min="2291" max="2292" width="13.83203125" style="2" customWidth="1"/>
    <col min="2293" max="2297" width="0" style="2" hidden="1" customWidth="1"/>
    <col min="2298" max="2298" width="12.33203125" style="2" customWidth="1"/>
    <col min="2299" max="2304" width="10.6640625" style="2"/>
    <col min="2305" max="2305" width="10.5" style="2" customWidth="1"/>
    <col min="2306" max="2306" width="55" style="2" customWidth="1"/>
    <col min="2307" max="2307" width="14.1640625" style="2" customWidth="1"/>
    <col min="2308" max="2308" width="19.83203125" style="2" customWidth="1"/>
    <col min="2309" max="2309" width="18.6640625" style="2" customWidth="1"/>
    <col min="2310" max="2310" width="18.5" style="2" customWidth="1"/>
    <col min="2311" max="2311" width="18" style="2" customWidth="1"/>
    <col min="2312" max="2312" width="18.5" style="2" customWidth="1"/>
    <col min="2313" max="2313" width="17.1640625" style="2" customWidth="1"/>
    <col min="2314" max="2315" width="14" style="2" customWidth="1"/>
    <col min="2316" max="2316" width="10.6640625" style="2"/>
    <col min="2317" max="2317" width="12.1640625" style="2" customWidth="1"/>
    <col min="2318" max="2318" width="16" style="2" customWidth="1"/>
    <col min="2319" max="2320" width="10.6640625" style="2"/>
    <col min="2321" max="2321" width="20.1640625" style="2" customWidth="1"/>
    <col min="2322" max="2322" width="11.1640625" style="2" bestFit="1" customWidth="1"/>
    <col min="2323" max="2536" width="10.6640625" style="2"/>
    <col min="2537" max="2537" width="8.6640625" style="2" customWidth="1"/>
    <col min="2538" max="2538" width="52" style="2" customWidth="1"/>
    <col min="2539" max="2539" width="14.1640625" style="2" customWidth="1"/>
    <col min="2540" max="2540" width="17.83203125" style="2" customWidth="1"/>
    <col min="2541" max="2541" width="17.1640625" style="2" customWidth="1"/>
    <col min="2542" max="2542" width="18.6640625" style="2" customWidth="1"/>
    <col min="2543" max="2543" width="15.83203125" style="2" customWidth="1"/>
    <col min="2544" max="2544" width="14" style="2" customWidth="1"/>
    <col min="2545" max="2545" width="13.6640625" style="2" customWidth="1"/>
    <col min="2546" max="2546" width="15.33203125" style="2" customWidth="1"/>
    <col min="2547" max="2548" width="13.83203125" style="2" customWidth="1"/>
    <col min="2549" max="2553" width="0" style="2" hidden="1" customWidth="1"/>
    <col min="2554" max="2554" width="12.33203125" style="2" customWidth="1"/>
    <col min="2555" max="2560" width="10.6640625" style="2"/>
    <col min="2561" max="2561" width="10.5" style="2" customWidth="1"/>
    <col min="2562" max="2562" width="55" style="2" customWidth="1"/>
    <col min="2563" max="2563" width="14.1640625" style="2" customWidth="1"/>
    <col min="2564" max="2564" width="19.83203125" style="2" customWidth="1"/>
    <col min="2565" max="2565" width="18.6640625" style="2" customWidth="1"/>
    <col min="2566" max="2566" width="18.5" style="2" customWidth="1"/>
    <col min="2567" max="2567" width="18" style="2" customWidth="1"/>
    <col min="2568" max="2568" width="18.5" style="2" customWidth="1"/>
    <col min="2569" max="2569" width="17.1640625" style="2" customWidth="1"/>
    <col min="2570" max="2571" width="14" style="2" customWidth="1"/>
    <col min="2572" max="2572" width="10.6640625" style="2"/>
    <col min="2573" max="2573" width="12.1640625" style="2" customWidth="1"/>
    <col min="2574" max="2574" width="16" style="2" customWidth="1"/>
    <col min="2575" max="2576" width="10.6640625" style="2"/>
    <col min="2577" max="2577" width="20.1640625" style="2" customWidth="1"/>
    <col min="2578" max="2578" width="11.1640625" style="2" bestFit="1" customWidth="1"/>
    <col min="2579" max="2792" width="10.6640625" style="2"/>
    <col min="2793" max="2793" width="8.6640625" style="2" customWidth="1"/>
    <col min="2794" max="2794" width="52" style="2" customWidth="1"/>
    <col min="2795" max="2795" width="14.1640625" style="2" customWidth="1"/>
    <col min="2796" max="2796" width="17.83203125" style="2" customWidth="1"/>
    <col min="2797" max="2797" width="17.1640625" style="2" customWidth="1"/>
    <col min="2798" max="2798" width="18.6640625" style="2" customWidth="1"/>
    <col min="2799" max="2799" width="15.83203125" style="2" customWidth="1"/>
    <col min="2800" max="2800" width="14" style="2" customWidth="1"/>
    <col min="2801" max="2801" width="13.6640625" style="2" customWidth="1"/>
    <col min="2802" max="2802" width="15.33203125" style="2" customWidth="1"/>
    <col min="2803" max="2804" width="13.83203125" style="2" customWidth="1"/>
    <col min="2805" max="2809" width="0" style="2" hidden="1" customWidth="1"/>
    <col min="2810" max="2810" width="12.33203125" style="2" customWidth="1"/>
    <col min="2811" max="2816" width="10.6640625" style="2"/>
    <col min="2817" max="2817" width="10.5" style="2" customWidth="1"/>
    <col min="2818" max="2818" width="55" style="2" customWidth="1"/>
    <col min="2819" max="2819" width="14.1640625" style="2" customWidth="1"/>
    <col min="2820" max="2820" width="19.83203125" style="2" customWidth="1"/>
    <col min="2821" max="2821" width="18.6640625" style="2" customWidth="1"/>
    <col min="2822" max="2822" width="18.5" style="2" customWidth="1"/>
    <col min="2823" max="2823" width="18" style="2" customWidth="1"/>
    <col min="2824" max="2824" width="18.5" style="2" customWidth="1"/>
    <col min="2825" max="2825" width="17.1640625" style="2" customWidth="1"/>
    <col min="2826" max="2827" width="14" style="2" customWidth="1"/>
    <col min="2828" max="2828" width="10.6640625" style="2"/>
    <col min="2829" max="2829" width="12.1640625" style="2" customWidth="1"/>
    <col min="2830" max="2830" width="16" style="2" customWidth="1"/>
    <col min="2831" max="2832" width="10.6640625" style="2"/>
    <col min="2833" max="2833" width="20.1640625" style="2" customWidth="1"/>
    <col min="2834" max="2834" width="11.1640625" style="2" bestFit="1" customWidth="1"/>
    <col min="2835" max="3048" width="10.6640625" style="2"/>
    <col min="3049" max="3049" width="8.6640625" style="2" customWidth="1"/>
    <col min="3050" max="3050" width="52" style="2" customWidth="1"/>
    <col min="3051" max="3051" width="14.1640625" style="2" customWidth="1"/>
    <col min="3052" max="3052" width="17.83203125" style="2" customWidth="1"/>
    <col min="3053" max="3053" width="17.1640625" style="2" customWidth="1"/>
    <col min="3054" max="3054" width="18.6640625" style="2" customWidth="1"/>
    <col min="3055" max="3055" width="15.83203125" style="2" customWidth="1"/>
    <col min="3056" max="3056" width="14" style="2" customWidth="1"/>
    <col min="3057" max="3057" width="13.6640625" style="2" customWidth="1"/>
    <col min="3058" max="3058" width="15.33203125" style="2" customWidth="1"/>
    <col min="3059" max="3060" width="13.83203125" style="2" customWidth="1"/>
    <col min="3061" max="3065" width="0" style="2" hidden="1" customWidth="1"/>
    <col min="3066" max="3066" width="12.33203125" style="2" customWidth="1"/>
    <col min="3067" max="3072" width="10.6640625" style="2"/>
    <col min="3073" max="3073" width="10.5" style="2" customWidth="1"/>
    <col min="3074" max="3074" width="55" style="2" customWidth="1"/>
    <col min="3075" max="3075" width="14.1640625" style="2" customWidth="1"/>
    <col min="3076" max="3076" width="19.83203125" style="2" customWidth="1"/>
    <col min="3077" max="3077" width="18.6640625" style="2" customWidth="1"/>
    <col min="3078" max="3078" width="18.5" style="2" customWidth="1"/>
    <col min="3079" max="3079" width="18" style="2" customWidth="1"/>
    <col min="3080" max="3080" width="18.5" style="2" customWidth="1"/>
    <col min="3081" max="3081" width="17.1640625" style="2" customWidth="1"/>
    <col min="3082" max="3083" width="14" style="2" customWidth="1"/>
    <col min="3084" max="3084" width="10.6640625" style="2"/>
    <col min="3085" max="3085" width="12.1640625" style="2" customWidth="1"/>
    <col min="3086" max="3086" width="16" style="2" customWidth="1"/>
    <col min="3087" max="3088" width="10.6640625" style="2"/>
    <col min="3089" max="3089" width="20.1640625" style="2" customWidth="1"/>
    <col min="3090" max="3090" width="11.1640625" style="2" bestFit="1" customWidth="1"/>
    <col min="3091" max="3304" width="10.6640625" style="2"/>
    <col min="3305" max="3305" width="8.6640625" style="2" customWidth="1"/>
    <col min="3306" max="3306" width="52" style="2" customWidth="1"/>
    <col min="3307" max="3307" width="14.1640625" style="2" customWidth="1"/>
    <col min="3308" max="3308" width="17.83203125" style="2" customWidth="1"/>
    <col min="3309" max="3309" width="17.1640625" style="2" customWidth="1"/>
    <col min="3310" max="3310" width="18.6640625" style="2" customWidth="1"/>
    <col min="3311" max="3311" width="15.83203125" style="2" customWidth="1"/>
    <col min="3312" max="3312" width="14" style="2" customWidth="1"/>
    <col min="3313" max="3313" width="13.6640625" style="2" customWidth="1"/>
    <col min="3314" max="3314" width="15.33203125" style="2" customWidth="1"/>
    <col min="3315" max="3316" width="13.83203125" style="2" customWidth="1"/>
    <col min="3317" max="3321" width="0" style="2" hidden="1" customWidth="1"/>
    <col min="3322" max="3322" width="12.33203125" style="2" customWidth="1"/>
    <col min="3323" max="3328" width="10.6640625" style="2"/>
    <col min="3329" max="3329" width="10.5" style="2" customWidth="1"/>
    <col min="3330" max="3330" width="55" style="2" customWidth="1"/>
    <col min="3331" max="3331" width="14.1640625" style="2" customWidth="1"/>
    <col min="3332" max="3332" width="19.83203125" style="2" customWidth="1"/>
    <col min="3333" max="3333" width="18.6640625" style="2" customWidth="1"/>
    <col min="3334" max="3334" width="18.5" style="2" customWidth="1"/>
    <col min="3335" max="3335" width="18" style="2" customWidth="1"/>
    <col min="3336" max="3336" width="18.5" style="2" customWidth="1"/>
    <col min="3337" max="3337" width="17.1640625" style="2" customWidth="1"/>
    <col min="3338" max="3339" width="14" style="2" customWidth="1"/>
    <col min="3340" max="3340" width="10.6640625" style="2"/>
    <col min="3341" max="3341" width="12.1640625" style="2" customWidth="1"/>
    <col min="3342" max="3342" width="16" style="2" customWidth="1"/>
    <col min="3343" max="3344" width="10.6640625" style="2"/>
    <col min="3345" max="3345" width="20.1640625" style="2" customWidth="1"/>
    <col min="3346" max="3346" width="11.1640625" style="2" bestFit="1" customWidth="1"/>
    <col min="3347" max="3560" width="10.6640625" style="2"/>
    <col min="3561" max="3561" width="8.6640625" style="2" customWidth="1"/>
    <col min="3562" max="3562" width="52" style="2" customWidth="1"/>
    <col min="3563" max="3563" width="14.1640625" style="2" customWidth="1"/>
    <col min="3564" max="3564" width="17.83203125" style="2" customWidth="1"/>
    <col min="3565" max="3565" width="17.1640625" style="2" customWidth="1"/>
    <col min="3566" max="3566" width="18.6640625" style="2" customWidth="1"/>
    <col min="3567" max="3567" width="15.83203125" style="2" customWidth="1"/>
    <col min="3568" max="3568" width="14" style="2" customWidth="1"/>
    <col min="3569" max="3569" width="13.6640625" style="2" customWidth="1"/>
    <col min="3570" max="3570" width="15.33203125" style="2" customWidth="1"/>
    <col min="3571" max="3572" width="13.83203125" style="2" customWidth="1"/>
    <col min="3573" max="3577" width="0" style="2" hidden="1" customWidth="1"/>
    <col min="3578" max="3578" width="12.33203125" style="2" customWidth="1"/>
    <col min="3579" max="3584" width="10.6640625" style="2"/>
    <col min="3585" max="3585" width="10.5" style="2" customWidth="1"/>
    <col min="3586" max="3586" width="55" style="2" customWidth="1"/>
    <col min="3587" max="3587" width="14.1640625" style="2" customWidth="1"/>
    <col min="3588" max="3588" width="19.83203125" style="2" customWidth="1"/>
    <col min="3589" max="3589" width="18.6640625" style="2" customWidth="1"/>
    <col min="3590" max="3590" width="18.5" style="2" customWidth="1"/>
    <col min="3591" max="3591" width="18" style="2" customWidth="1"/>
    <col min="3592" max="3592" width="18.5" style="2" customWidth="1"/>
    <col min="3593" max="3593" width="17.1640625" style="2" customWidth="1"/>
    <col min="3594" max="3595" width="14" style="2" customWidth="1"/>
    <col min="3596" max="3596" width="10.6640625" style="2"/>
    <col min="3597" max="3597" width="12.1640625" style="2" customWidth="1"/>
    <col min="3598" max="3598" width="16" style="2" customWidth="1"/>
    <col min="3599" max="3600" width="10.6640625" style="2"/>
    <col min="3601" max="3601" width="20.1640625" style="2" customWidth="1"/>
    <col min="3602" max="3602" width="11.1640625" style="2" bestFit="1" customWidth="1"/>
    <col min="3603" max="3816" width="10.6640625" style="2"/>
    <col min="3817" max="3817" width="8.6640625" style="2" customWidth="1"/>
    <col min="3818" max="3818" width="52" style="2" customWidth="1"/>
    <col min="3819" max="3819" width="14.1640625" style="2" customWidth="1"/>
    <col min="3820" max="3820" width="17.83203125" style="2" customWidth="1"/>
    <col min="3821" max="3821" width="17.1640625" style="2" customWidth="1"/>
    <col min="3822" max="3822" width="18.6640625" style="2" customWidth="1"/>
    <col min="3823" max="3823" width="15.83203125" style="2" customWidth="1"/>
    <col min="3824" max="3824" width="14" style="2" customWidth="1"/>
    <col min="3825" max="3825" width="13.6640625" style="2" customWidth="1"/>
    <col min="3826" max="3826" width="15.33203125" style="2" customWidth="1"/>
    <col min="3827" max="3828" width="13.83203125" style="2" customWidth="1"/>
    <col min="3829" max="3833" width="0" style="2" hidden="1" customWidth="1"/>
    <col min="3834" max="3834" width="12.33203125" style="2" customWidth="1"/>
    <col min="3835" max="3840" width="10.6640625" style="2"/>
    <col min="3841" max="3841" width="10.5" style="2" customWidth="1"/>
    <col min="3842" max="3842" width="55" style="2" customWidth="1"/>
    <col min="3843" max="3843" width="14.1640625" style="2" customWidth="1"/>
    <col min="3844" max="3844" width="19.83203125" style="2" customWidth="1"/>
    <col min="3845" max="3845" width="18.6640625" style="2" customWidth="1"/>
    <col min="3846" max="3846" width="18.5" style="2" customWidth="1"/>
    <col min="3847" max="3847" width="18" style="2" customWidth="1"/>
    <col min="3848" max="3848" width="18.5" style="2" customWidth="1"/>
    <col min="3849" max="3849" width="17.1640625" style="2" customWidth="1"/>
    <col min="3850" max="3851" width="14" style="2" customWidth="1"/>
    <col min="3852" max="3852" width="10.6640625" style="2"/>
    <col min="3853" max="3853" width="12.1640625" style="2" customWidth="1"/>
    <col min="3854" max="3854" width="16" style="2" customWidth="1"/>
    <col min="3855" max="3856" width="10.6640625" style="2"/>
    <col min="3857" max="3857" width="20.1640625" style="2" customWidth="1"/>
    <col min="3858" max="3858" width="11.1640625" style="2" bestFit="1" customWidth="1"/>
    <col min="3859" max="4072" width="10.6640625" style="2"/>
    <col min="4073" max="4073" width="8.6640625" style="2" customWidth="1"/>
    <col min="4074" max="4074" width="52" style="2" customWidth="1"/>
    <col min="4075" max="4075" width="14.1640625" style="2" customWidth="1"/>
    <col min="4076" max="4076" width="17.83203125" style="2" customWidth="1"/>
    <col min="4077" max="4077" width="17.1640625" style="2" customWidth="1"/>
    <col min="4078" max="4078" width="18.6640625" style="2" customWidth="1"/>
    <col min="4079" max="4079" width="15.83203125" style="2" customWidth="1"/>
    <col min="4080" max="4080" width="14" style="2" customWidth="1"/>
    <col min="4081" max="4081" width="13.6640625" style="2" customWidth="1"/>
    <col min="4082" max="4082" width="15.33203125" style="2" customWidth="1"/>
    <col min="4083" max="4084" width="13.83203125" style="2" customWidth="1"/>
    <col min="4085" max="4089" width="0" style="2" hidden="1" customWidth="1"/>
    <col min="4090" max="4090" width="12.33203125" style="2" customWidth="1"/>
    <col min="4091" max="4096" width="10.6640625" style="2"/>
    <col min="4097" max="4097" width="10.5" style="2" customWidth="1"/>
    <col min="4098" max="4098" width="55" style="2" customWidth="1"/>
    <col min="4099" max="4099" width="14.1640625" style="2" customWidth="1"/>
    <col min="4100" max="4100" width="19.83203125" style="2" customWidth="1"/>
    <col min="4101" max="4101" width="18.6640625" style="2" customWidth="1"/>
    <col min="4102" max="4102" width="18.5" style="2" customWidth="1"/>
    <col min="4103" max="4103" width="18" style="2" customWidth="1"/>
    <col min="4104" max="4104" width="18.5" style="2" customWidth="1"/>
    <col min="4105" max="4105" width="17.1640625" style="2" customWidth="1"/>
    <col min="4106" max="4107" width="14" style="2" customWidth="1"/>
    <col min="4108" max="4108" width="10.6640625" style="2"/>
    <col min="4109" max="4109" width="12.1640625" style="2" customWidth="1"/>
    <col min="4110" max="4110" width="16" style="2" customWidth="1"/>
    <col min="4111" max="4112" width="10.6640625" style="2"/>
    <col min="4113" max="4113" width="20.1640625" style="2" customWidth="1"/>
    <col min="4114" max="4114" width="11.1640625" style="2" bestFit="1" customWidth="1"/>
    <col min="4115" max="4328" width="10.6640625" style="2"/>
    <col min="4329" max="4329" width="8.6640625" style="2" customWidth="1"/>
    <col min="4330" max="4330" width="52" style="2" customWidth="1"/>
    <col min="4331" max="4331" width="14.1640625" style="2" customWidth="1"/>
    <col min="4332" max="4332" width="17.83203125" style="2" customWidth="1"/>
    <col min="4333" max="4333" width="17.1640625" style="2" customWidth="1"/>
    <col min="4334" max="4334" width="18.6640625" style="2" customWidth="1"/>
    <col min="4335" max="4335" width="15.83203125" style="2" customWidth="1"/>
    <col min="4336" max="4336" width="14" style="2" customWidth="1"/>
    <col min="4337" max="4337" width="13.6640625" style="2" customWidth="1"/>
    <col min="4338" max="4338" width="15.33203125" style="2" customWidth="1"/>
    <col min="4339" max="4340" width="13.83203125" style="2" customWidth="1"/>
    <col min="4341" max="4345" width="0" style="2" hidden="1" customWidth="1"/>
    <col min="4346" max="4346" width="12.33203125" style="2" customWidth="1"/>
    <col min="4347" max="4352" width="10.6640625" style="2"/>
    <col min="4353" max="4353" width="10.5" style="2" customWidth="1"/>
    <col min="4354" max="4354" width="55" style="2" customWidth="1"/>
    <col min="4355" max="4355" width="14.1640625" style="2" customWidth="1"/>
    <col min="4356" max="4356" width="19.83203125" style="2" customWidth="1"/>
    <col min="4357" max="4357" width="18.6640625" style="2" customWidth="1"/>
    <col min="4358" max="4358" width="18.5" style="2" customWidth="1"/>
    <col min="4359" max="4359" width="18" style="2" customWidth="1"/>
    <col min="4360" max="4360" width="18.5" style="2" customWidth="1"/>
    <col min="4361" max="4361" width="17.1640625" style="2" customWidth="1"/>
    <col min="4362" max="4363" width="14" style="2" customWidth="1"/>
    <col min="4364" max="4364" width="10.6640625" style="2"/>
    <col min="4365" max="4365" width="12.1640625" style="2" customWidth="1"/>
    <col min="4366" max="4366" width="16" style="2" customWidth="1"/>
    <col min="4367" max="4368" width="10.6640625" style="2"/>
    <col min="4369" max="4369" width="20.1640625" style="2" customWidth="1"/>
    <col min="4370" max="4370" width="11.1640625" style="2" bestFit="1" customWidth="1"/>
    <col min="4371" max="4584" width="10.6640625" style="2"/>
    <col min="4585" max="4585" width="8.6640625" style="2" customWidth="1"/>
    <col min="4586" max="4586" width="52" style="2" customWidth="1"/>
    <col min="4587" max="4587" width="14.1640625" style="2" customWidth="1"/>
    <col min="4588" max="4588" width="17.83203125" style="2" customWidth="1"/>
    <col min="4589" max="4589" width="17.1640625" style="2" customWidth="1"/>
    <col min="4590" max="4590" width="18.6640625" style="2" customWidth="1"/>
    <col min="4591" max="4591" width="15.83203125" style="2" customWidth="1"/>
    <col min="4592" max="4592" width="14" style="2" customWidth="1"/>
    <col min="4593" max="4593" width="13.6640625" style="2" customWidth="1"/>
    <col min="4594" max="4594" width="15.33203125" style="2" customWidth="1"/>
    <col min="4595" max="4596" width="13.83203125" style="2" customWidth="1"/>
    <col min="4597" max="4601" width="0" style="2" hidden="1" customWidth="1"/>
    <col min="4602" max="4602" width="12.33203125" style="2" customWidth="1"/>
    <col min="4603" max="4608" width="10.6640625" style="2"/>
    <col min="4609" max="4609" width="10.5" style="2" customWidth="1"/>
    <col min="4610" max="4610" width="55" style="2" customWidth="1"/>
    <col min="4611" max="4611" width="14.1640625" style="2" customWidth="1"/>
    <col min="4612" max="4612" width="19.83203125" style="2" customWidth="1"/>
    <col min="4613" max="4613" width="18.6640625" style="2" customWidth="1"/>
    <col min="4614" max="4614" width="18.5" style="2" customWidth="1"/>
    <col min="4615" max="4615" width="18" style="2" customWidth="1"/>
    <col min="4616" max="4616" width="18.5" style="2" customWidth="1"/>
    <col min="4617" max="4617" width="17.1640625" style="2" customWidth="1"/>
    <col min="4618" max="4619" width="14" style="2" customWidth="1"/>
    <col min="4620" max="4620" width="10.6640625" style="2"/>
    <col min="4621" max="4621" width="12.1640625" style="2" customWidth="1"/>
    <col min="4622" max="4622" width="16" style="2" customWidth="1"/>
    <col min="4623" max="4624" width="10.6640625" style="2"/>
    <col min="4625" max="4625" width="20.1640625" style="2" customWidth="1"/>
    <col min="4626" max="4626" width="11.1640625" style="2" bestFit="1" customWidth="1"/>
    <col min="4627" max="4840" width="10.6640625" style="2"/>
    <col min="4841" max="4841" width="8.6640625" style="2" customWidth="1"/>
    <col min="4842" max="4842" width="52" style="2" customWidth="1"/>
    <col min="4843" max="4843" width="14.1640625" style="2" customWidth="1"/>
    <col min="4844" max="4844" width="17.83203125" style="2" customWidth="1"/>
    <col min="4845" max="4845" width="17.1640625" style="2" customWidth="1"/>
    <col min="4846" max="4846" width="18.6640625" style="2" customWidth="1"/>
    <col min="4847" max="4847" width="15.83203125" style="2" customWidth="1"/>
    <col min="4848" max="4848" width="14" style="2" customWidth="1"/>
    <col min="4849" max="4849" width="13.6640625" style="2" customWidth="1"/>
    <col min="4850" max="4850" width="15.33203125" style="2" customWidth="1"/>
    <col min="4851" max="4852" width="13.83203125" style="2" customWidth="1"/>
    <col min="4853" max="4857" width="0" style="2" hidden="1" customWidth="1"/>
    <col min="4858" max="4858" width="12.33203125" style="2" customWidth="1"/>
    <col min="4859" max="4864" width="10.6640625" style="2"/>
    <col min="4865" max="4865" width="10.5" style="2" customWidth="1"/>
    <col min="4866" max="4866" width="55" style="2" customWidth="1"/>
    <col min="4867" max="4867" width="14.1640625" style="2" customWidth="1"/>
    <col min="4868" max="4868" width="19.83203125" style="2" customWidth="1"/>
    <col min="4869" max="4869" width="18.6640625" style="2" customWidth="1"/>
    <col min="4870" max="4870" width="18.5" style="2" customWidth="1"/>
    <col min="4871" max="4871" width="18" style="2" customWidth="1"/>
    <col min="4872" max="4872" width="18.5" style="2" customWidth="1"/>
    <col min="4873" max="4873" width="17.1640625" style="2" customWidth="1"/>
    <col min="4874" max="4875" width="14" style="2" customWidth="1"/>
    <col min="4876" max="4876" width="10.6640625" style="2"/>
    <col min="4877" max="4877" width="12.1640625" style="2" customWidth="1"/>
    <col min="4878" max="4878" width="16" style="2" customWidth="1"/>
    <col min="4879" max="4880" width="10.6640625" style="2"/>
    <col min="4881" max="4881" width="20.1640625" style="2" customWidth="1"/>
    <col min="4882" max="4882" width="11.1640625" style="2" bestFit="1" customWidth="1"/>
    <col min="4883" max="5096" width="10.6640625" style="2"/>
    <col min="5097" max="5097" width="8.6640625" style="2" customWidth="1"/>
    <col min="5098" max="5098" width="52" style="2" customWidth="1"/>
    <col min="5099" max="5099" width="14.1640625" style="2" customWidth="1"/>
    <col min="5100" max="5100" width="17.83203125" style="2" customWidth="1"/>
    <col min="5101" max="5101" width="17.1640625" style="2" customWidth="1"/>
    <col min="5102" max="5102" width="18.6640625" style="2" customWidth="1"/>
    <col min="5103" max="5103" width="15.83203125" style="2" customWidth="1"/>
    <col min="5104" max="5104" width="14" style="2" customWidth="1"/>
    <col min="5105" max="5105" width="13.6640625" style="2" customWidth="1"/>
    <col min="5106" max="5106" width="15.33203125" style="2" customWidth="1"/>
    <col min="5107" max="5108" width="13.83203125" style="2" customWidth="1"/>
    <col min="5109" max="5113" width="0" style="2" hidden="1" customWidth="1"/>
    <col min="5114" max="5114" width="12.33203125" style="2" customWidth="1"/>
    <col min="5115" max="5120" width="10.6640625" style="2"/>
    <col min="5121" max="5121" width="10.5" style="2" customWidth="1"/>
    <col min="5122" max="5122" width="55" style="2" customWidth="1"/>
    <col min="5123" max="5123" width="14.1640625" style="2" customWidth="1"/>
    <col min="5124" max="5124" width="19.83203125" style="2" customWidth="1"/>
    <col min="5125" max="5125" width="18.6640625" style="2" customWidth="1"/>
    <col min="5126" max="5126" width="18.5" style="2" customWidth="1"/>
    <col min="5127" max="5127" width="18" style="2" customWidth="1"/>
    <col min="5128" max="5128" width="18.5" style="2" customWidth="1"/>
    <col min="5129" max="5129" width="17.1640625" style="2" customWidth="1"/>
    <col min="5130" max="5131" width="14" style="2" customWidth="1"/>
    <col min="5132" max="5132" width="10.6640625" style="2"/>
    <col min="5133" max="5133" width="12.1640625" style="2" customWidth="1"/>
    <col min="5134" max="5134" width="16" style="2" customWidth="1"/>
    <col min="5135" max="5136" width="10.6640625" style="2"/>
    <col min="5137" max="5137" width="20.1640625" style="2" customWidth="1"/>
    <col min="5138" max="5138" width="11.1640625" style="2" bestFit="1" customWidth="1"/>
    <col min="5139" max="5352" width="10.6640625" style="2"/>
    <col min="5353" max="5353" width="8.6640625" style="2" customWidth="1"/>
    <col min="5354" max="5354" width="52" style="2" customWidth="1"/>
    <col min="5355" max="5355" width="14.1640625" style="2" customWidth="1"/>
    <col min="5356" max="5356" width="17.83203125" style="2" customWidth="1"/>
    <col min="5357" max="5357" width="17.1640625" style="2" customWidth="1"/>
    <col min="5358" max="5358" width="18.6640625" style="2" customWidth="1"/>
    <col min="5359" max="5359" width="15.83203125" style="2" customWidth="1"/>
    <col min="5360" max="5360" width="14" style="2" customWidth="1"/>
    <col min="5361" max="5361" width="13.6640625" style="2" customWidth="1"/>
    <col min="5362" max="5362" width="15.33203125" style="2" customWidth="1"/>
    <col min="5363" max="5364" width="13.83203125" style="2" customWidth="1"/>
    <col min="5365" max="5369" width="0" style="2" hidden="1" customWidth="1"/>
    <col min="5370" max="5370" width="12.33203125" style="2" customWidth="1"/>
    <col min="5371" max="5376" width="10.6640625" style="2"/>
    <col min="5377" max="5377" width="10.5" style="2" customWidth="1"/>
    <col min="5378" max="5378" width="55" style="2" customWidth="1"/>
    <col min="5379" max="5379" width="14.1640625" style="2" customWidth="1"/>
    <col min="5380" max="5380" width="19.83203125" style="2" customWidth="1"/>
    <col min="5381" max="5381" width="18.6640625" style="2" customWidth="1"/>
    <col min="5382" max="5382" width="18.5" style="2" customWidth="1"/>
    <col min="5383" max="5383" width="18" style="2" customWidth="1"/>
    <col min="5384" max="5384" width="18.5" style="2" customWidth="1"/>
    <col min="5385" max="5385" width="17.1640625" style="2" customWidth="1"/>
    <col min="5386" max="5387" width="14" style="2" customWidth="1"/>
    <col min="5388" max="5388" width="10.6640625" style="2"/>
    <col min="5389" max="5389" width="12.1640625" style="2" customWidth="1"/>
    <col min="5390" max="5390" width="16" style="2" customWidth="1"/>
    <col min="5391" max="5392" width="10.6640625" style="2"/>
    <col min="5393" max="5393" width="20.1640625" style="2" customWidth="1"/>
    <col min="5394" max="5394" width="11.1640625" style="2" bestFit="1" customWidth="1"/>
    <col min="5395" max="5608" width="10.6640625" style="2"/>
    <col min="5609" max="5609" width="8.6640625" style="2" customWidth="1"/>
    <col min="5610" max="5610" width="52" style="2" customWidth="1"/>
    <col min="5611" max="5611" width="14.1640625" style="2" customWidth="1"/>
    <col min="5612" max="5612" width="17.83203125" style="2" customWidth="1"/>
    <col min="5613" max="5613" width="17.1640625" style="2" customWidth="1"/>
    <col min="5614" max="5614" width="18.6640625" style="2" customWidth="1"/>
    <col min="5615" max="5615" width="15.83203125" style="2" customWidth="1"/>
    <col min="5616" max="5616" width="14" style="2" customWidth="1"/>
    <col min="5617" max="5617" width="13.6640625" style="2" customWidth="1"/>
    <col min="5618" max="5618" width="15.33203125" style="2" customWidth="1"/>
    <col min="5619" max="5620" width="13.83203125" style="2" customWidth="1"/>
    <col min="5621" max="5625" width="0" style="2" hidden="1" customWidth="1"/>
    <col min="5626" max="5626" width="12.33203125" style="2" customWidth="1"/>
    <col min="5627" max="5632" width="10.6640625" style="2"/>
    <col min="5633" max="5633" width="10.5" style="2" customWidth="1"/>
    <col min="5634" max="5634" width="55" style="2" customWidth="1"/>
    <col min="5635" max="5635" width="14.1640625" style="2" customWidth="1"/>
    <col min="5636" max="5636" width="19.83203125" style="2" customWidth="1"/>
    <col min="5637" max="5637" width="18.6640625" style="2" customWidth="1"/>
    <col min="5638" max="5638" width="18.5" style="2" customWidth="1"/>
    <col min="5639" max="5639" width="18" style="2" customWidth="1"/>
    <col min="5640" max="5640" width="18.5" style="2" customWidth="1"/>
    <col min="5641" max="5641" width="17.1640625" style="2" customWidth="1"/>
    <col min="5642" max="5643" width="14" style="2" customWidth="1"/>
    <col min="5644" max="5644" width="10.6640625" style="2"/>
    <col min="5645" max="5645" width="12.1640625" style="2" customWidth="1"/>
    <col min="5646" max="5646" width="16" style="2" customWidth="1"/>
    <col min="5647" max="5648" width="10.6640625" style="2"/>
    <col min="5649" max="5649" width="20.1640625" style="2" customWidth="1"/>
    <col min="5650" max="5650" width="11.1640625" style="2" bestFit="1" customWidth="1"/>
    <col min="5651" max="5864" width="10.6640625" style="2"/>
    <col min="5865" max="5865" width="8.6640625" style="2" customWidth="1"/>
    <col min="5866" max="5866" width="52" style="2" customWidth="1"/>
    <col min="5867" max="5867" width="14.1640625" style="2" customWidth="1"/>
    <col min="5868" max="5868" width="17.83203125" style="2" customWidth="1"/>
    <col min="5869" max="5869" width="17.1640625" style="2" customWidth="1"/>
    <col min="5870" max="5870" width="18.6640625" style="2" customWidth="1"/>
    <col min="5871" max="5871" width="15.83203125" style="2" customWidth="1"/>
    <col min="5872" max="5872" width="14" style="2" customWidth="1"/>
    <col min="5873" max="5873" width="13.6640625" style="2" customWidth="1"/>
    <col min="5874" max="5874" width="15.33203125" style="2" customWidth="1"/>
    <col min="5875" max="5876" width="13.83203125" style="2" customWidth="1"/>
    <col min="5877" max="5881" width="0" style="2" hidden="1" customWidth="1"/>
    <col min="5882" max="5882" width="12.33203125" style="2" customWidth="1"/>
    <col min="5883" max="5888" width="10.6640625" style="2"/>
    <col min="5889" max="5889" width="10.5" style="2" customWidth="1"/>
    <col min="5890" max="5890" width="55" style="2" customWidth="1"/>
    <col min="5891" max="5891" width="14.1640625" style="2" customWidth="1"/>
    <col min="5892" max="5892" width="19.83203125" style="2" customWidth="1"/>
    <col min="5893" max="5893" width="18.6640625" style="2" customWidth="1"/>
    <col min="5894" max="5894" width="18.5" style="2" customWidth="1"/>
    <col min="5895" max="5895" width="18" style="2" customWidth="1"/>
    <col min="5896" max="5896" width="18.5" style="2" customWidth="1"/>
    <col min="5897" max="5897" width="17.1640625" style="2" customWidth="1"/>
    <col min="5898" max="5899" width="14" style="2" customWidth="1"/>
    <col min="5900" max="5900" width="10.6640625" style="2"/>
    <col min="5901" max="5901" width="12.1640625" style="2" customWidth="1"/>
    <col min="5902" max="5902" width="16" style="2" customWidth="1"/>
    <col min="5903" max="5904" width="10.6640625" style="2"/>
    <col min="5905" max="5905" width="20.1640625" style="2" customWidth="1"/>
    <col min="5906" max="5906" width="11.1640625" style="2" bestFit="1" customWidth="1"/>
    <col min="5907" max="6120" width="10.6640625" style="2"/>
    <col min="6121" max="6121" width="8.6640625" style="2" customWidth="1"/>
    <col min="6122" max="6122" width="52" style="2" customWidth="1"/>
    <col min="6123" max="6123" width="14.1640625" style="2" customWidth="1"/>
    <col min="6124" max="6124" width="17.83203125" style="2" customWidth="1"/>
    <col min="6125" max="6125" width="17.1640625" style="2" customWidth="1"/>
    <col min="6126" max="6126" width="18.6640625" style="2" customWidth="1"/>
    <col min="6127" max="6127" width="15.83203125" style="2" customWidth="1"/>
    <col min="6128" max="6128" width="14" style="2" customWidth="1"/>
    <col min="6129" max="6129" width="13.6640625" style="2" customWidth="1"/>
    <col min="6130" max="6130" width="15.33203125" style="2" customWidth="1"/>
    <col min="6131" max="6132" width="13.83203125" style="2" customWidth="1"/>
    <col min="6133" max="6137" width="0" style="2" hidden="1" customWidth="1"/>
    <col min="6138" max="6138" width="12.33203125" style="2" customWidth="1"/>
    <col min="6139" max="6144" width="10.6640625" style="2"/>
    <col min="6145" max="6145" width="10.5" style="2" customWidth="1"/>
    <col min="6146" max="6146" width="55" style="2" customWidth="1"/>
    <col min="6147" max="6147" width="14.1640625" style="2" customWidth="1"/>
    <col min="6148" max="6148" width="19.83203125" style="2" customWidth="1"/>
    <col min="6149" max="6149" width="18.6640625" style="2" customWidth="1"/>
    <col min="6150" max="6150" width="18.5" style="2" customWidth="1"/>
    <col min="6151" max="6151" width="18" style="2" customWidth="1"/>
    <col min="6152" max="6152" width="18.5" style="2" customWidth="1"/>
    <col min="6153" max="6153" width="17.1640625" style="2" customWidth="1"/>
    <col min="6154" max="6155" width="14" style="2" customWidth="1"/>
    <col min="6156" max="6156" width="10.6640625" style="2"/>
    <col min="6157" max="6157" width="12.1640625" style="2" customWidth="1"/>
    <col min="6158" max="6158" width="16" style="2" customWidth="1"/>
    <col min="6159" max="6160" width="10.6640625" style="2"/>
    <col min="6161" max="6161" width="20.1640625" style="2" customWidth="1"/>
    <col min="6162" max="6162" width="11.1640625" style="2" bestFit="1" customWidth="1"/>
    <col min="6163" max="6376" width="10.6640625" style="2"/>
    <col min="6377" max="6377" width="8.6640625" style="2" customWidth="1"/>
    <col min="6378" max="6378" width="52" style="2" customWidth="1"/>
    <col min="6379" max="6379" width="14.1640625" style="2" customWidth="1"/>
    <col min="6380" max="6380" width="17.83203125" style="2" customWidth="1"/>
    <col min="6381" max="6381" width="17.1640625" style="2" customWidth="1"/>
    <col min="6382" max="6382" width="18.6640625" style="2" customWidth="1"/>
    <col min="6383" max="6383" width="15.83203125" style="2" customWidth="1"/>
    <col min="6384" max="6384" width="14" style="2" customWidth="1"/>
    <col min="6385" max="6385" width="13.6640625" style="2" customWidth="1"/>
    <col min="6386" max="6386" width="15.33203125" style="2" customWidth="1"/>
    <col min="6387" max="6388" width="13.83203125" style="2" customWidth="1"/>
    <col min="6389" max="6393" width="0" style="2" hidden="1" customWidth="1"/>
    <col min="6394" max="6394" width="12.33203125" style="2" customWidth="1"/>
    <col min="6395" max="6400" width="10.6640625" style="2"/>
    <col min="6401" max="6401" width="10.5" style="2" customWidth="1"/>
    <col min="6402" max="6402" width="55" style="2" customWidth="1"/>
    <col min="6403" max="6403" width="14.1640625" style="2" customWidth="1"/>
    <col min="6404" max="6404" width="19.83203125" style="2" customWidth="1"/>
    <col min="6405" max="6405" width="18.6640625" style="2" customWidth="1"/>
    <col min="6406" max="6406" width="18.5" style="2" customWidth="1"/>
    <col min="6407" max="6407" width="18" style="2" customWidth="1"/>
    <col min="6408" max="6408" width="18.5" style="2" customWidth="1"/>
    <col min="6409" max="6409" width="17.1640625" style="2" customWidth="1"/>
    <col min="6410" max="6411" width="14" style="2" customWidth="1"/>
    <col min="6412" max="6412" width="10.6640625" style="2"/>
    <col min="6413" max="6413" width="12.1640625" style="2" customWidth="1"/>
    <col min="6414" max="6414" width="16" style="2" customWidth="1"/>
    <col min="6415" max="6416" width="10.6640625" style="2"/>
    <col min="6417" max="6417" width="20.1640625" style="2" customWidth="1"/>
    <col min="6418" max="6418" width="11.1640625" style="2" bestFit="1" customWidth="1"/>
    <col min="6419" max="6632" width="10.6640625" style="2"/>
    <col min="6633" max="6633" width="8.6640625" style="2" customWidth="1"/>
    <col min="6634" max="6634" width="52" style="2" customWidth="1"/>
    <col min="6635" max="6635" width="14.1640625" style="2" customWidth="1"/>
    <col min="6636" max="6636" width="17.83203125" style="2" customWidth="1"/>
    <col min="6637" max="6637" width="17.1640625" style="2" customWidth="1"/>
    <col min="6638" max="6638" width="18.6640625" style="2" customWidth="1"/>
    <col min="6639" max="6639" width="15.83203125" style="2" customWidth="1"/>
    <col min="6640" max="6640" width="14" style="2" customWidth="1"/>
    <col min="6641" max="6641" width="13.6640625" style="2" customWidth="1"/>
    <col min="6642" max="6642" width="15.33203125" style="2" customWidth="1"/>
    <col min="6643" max="6644" width="13.83203125" style="2" customWidth="1"/>
    <col min="6645" max="6649" width="0" style="2" hidden="1" customWidth="1"/>
    <col min="6650" max="6650" width="12.33203125" style="2" customWidth="1"/>
    <col min="6651" max="6656" width="10.6640625" style="2"/>
    <col min="6657" max="6657" width="10.5" style="2" customWidth="1"/>
    <col min="6658" max="6658" width="55" style="2" customWidth="1"/>
    <col min="6659" max="6659" width="14.1640625" style="2" customWidth="1"/>
    <col min="6660" max="6660" width="19.83203125" style="2" customWidth="1"/>
    <col min="6661" max="6661" width="18.6640625" style="2" customWidth="1"/>
    <col min="6662" max="6662" width="18.5" style="2" customWidth="1"/>
    <col min="6663" max="6663" width="18" style="2" customWidth="1"/>
    <col min="6664" max="6664" width="18.5" style="2" customWidth="1"/>
    <col min="6665" max="6665" width="17.1640625" style="2" customWidth="1"/>
    <col min="6666" max="6667" width="14" style="2" customWidth="1"/>
    <col min="6668" max="6668" width="10.6640625" style="2"/>
    <col min="6669" max="6669" width="12.1640625" style="2" customWidth="1"/>
    <col min="6670" max="6670" width="16" style="2" customWidth="1"/>
    <col min="6671" max="6672" width="10.6640625" style="2"/>
    <col min="6673" max="6673" width="20.1640625" style="2" customWidth="1"/>
    <col min="6674" max="6674" width="11.1640625" style="2" bestFit="1" customWidth="1"/>
    <col min="6675" max="6888" width="10.6640625" style="2"/>
    <col min="6889" max="6889" width="8.6640625" style="2" customWidth="1"/>
    <col min="6890" max="6890" width="52" style="2" customWidth="1"/>
    <col min="6891" max="6891" width="14.1640625" style="2" customWidth="1"/>
    <col min="6892" max="6892" width="17.83203125" style="2" customWidth="1"/>
    <col min="6893" max="6893" width="17.1640625" style="2" customWidth="1"/>
    <col min="6894" max="6894" width="18.6640625" style="2" customWidth="1"/>
    <col min="6895" max="6895" width="15.83203125" style="2" customWidth="1"/>
    <col min="6896" max="6896" width="14" style="2" customWidth="1"/>
    <col min="6897" max="6897" width="13.6640625" style="2" customWidth="1"/>
    <col min="6898" max="6898" width="15.33203125" style="2" customWidth="1"/>
    <col min="6899" max="6900" width="13.83203125" style="2" customWidth="1"/>
    <col min="6901" max="6905" width="0" style="2" hidden="1" customWidth="1"/>
    <col min="6906" max="6906" width="12.33203125" style="2" customWidth="1"/>
    <col min="6907" max="6912" width="10.6640625" style="2"/>
    <col min="6913" max="6913" width="10.5" style="2" customWidth="1"/>
    <col min="6914" max="6914" width="55" style="2" customWidth="1"/>
    <col min="6915" max="6915" width="14.1640625" style="2" customWidth="1"/>
    <col min="6916" max="6916" width="19.83203125" style="2" customWidth="1"/>
    <col min="6917" max="6917" width="18.6640625" style="2" customWidth="1"/>
    <col min="6918" max="6918" width="18.5" style="2" customWidth="1"/>
    <col min="6919" max="6919" width="18" style="2" customWidth="1"/>
    <col min="6920" max="6920" width="18.5" style="2" customWidth="1"/>
    <col min="6921" max="6921" width="17.1640625" style="2" customWidth="1"/>
    <col min="6922" max="6923" width="14" style="2" customWidth="1"/>
    <col min="6924" max="6924" width="10.6640625" style="2"/>
    <col min="6925" max="6925" width="12.1640625" style="2" customWidth="1"/>
    <col min="6926" max="6926" width="16" style="2" customWidth="1"/>
    <col min="6927" max="6928" width="10.6640625" style="2"/>
    <col min="6929" max="6929" width="20.1640625" style="2" customWidth="1"/>
    <col min="6930" max="6930" width="11.1640625" style="2" bestFit="1" customWidth="1"/>
    <col min="6931" max="7144" width="10.6640625" style="2"/>
    <col min="7145" max="7145" width="8.6640625" style="2" customWidth="1"/>
    <col min="7146" max="7146" width="52" style="2" customWidth="1"/>
    <col min="7147" max="7147" width="14.1640625" style="2" customWidth="1"/>
    <col min="7148" max="7148" width="17.83203125" style="2" customWidth="1"/>
    <col min="7149" max="7149" width="17.1640625" style="2" customWidth="1"/>
    <col min="7150" max="7150" width="18.6640625" style="2" customWidth="1"/>
    <col min="7151" max="7151" width="15.83203125" style="2" customWidth="1"/>
    <col min="7152" max="7152" width="14" style="2" customWidth="1"/>
    <col min="7153" max="7153" width="13.6640625" style="2" customWidth="1"/>
    <col min="7154" max="7154" width="15.33203125" style="2" customWidth="1"/>
    <col min="7155" max="7156" width="13.83203125" style="2" customWidth="1"/>
    <col min="7157" max="7161" width="0" style="2" hidden="1" customWidth="1"/>
    <col min="7162" max="7162" width="12.33203125" style="2" customWidth="1"/>
    <col min="7163" max="7168" width="10.6640625" style="2"/>
    <col min="7169" max="7169" width="10.5" style="2" customWidth="1"/>
    <col min="7170" max="7170" width="55" style="2" customWidth="1"/>
    <col min="7171" max="7171" width="14.1640625" style="2" customWidth="1"/>
    <col min="7172" max="7172" width="19.83203125" style="2" customWidth="1"/>
    <col min="7173" max="7173" width="18.6640625" style="2" customWidth="1"/>
    <col min="7174" max="7174" width="18.5" style="2" customWidth="1"/>
    <col min="7175" max="7175" width="18" style="2" customWidth="1"/>
    <col min="7176" max="7176" width="18.5" style="2" customWidth="1"/>
    <col min="7177" max="7177" width="17.1640625" style="2" customWidth="1"/>
    <col min="7178" max="7179" width="14" style="2" customWidth="1"/>
    <col min="7180" max="7180" width="10.6640625" style="2"/>
    <col min="7181" max="7181" width="12.1640625" style="2" customWidth="1"/>
    <col min="7182" max="7182" width="16" style="2" customWidth="1"/>
    <col min="7183" max="7184" width="10.6640625" style="2"/>
    <col min="7185" max="7185" width="20.1640625" style="2" customWidth="1"/>
    <col min="7186" max="7186" width="11.1640625" style="2" bestFit="1" customWidth="1"/>
    <col min="7187" max="7400" width="10.6640625" style="2"/>
    <col min="7401" max="7401" width="8.6640625" style="2" customWidth="1"/>
    <col min="7402" max="7402" width="52" style="2" customWidth="1"/>
    <col min="7403" max="7403" width="14.1640625" style="2" customWidth="1"/>
    <col min="7404" max="7404" width="17.83203125" style="2" customWidth="1"/>
    <col min="7405" max="7405" width="17.1640625" style="2" customWidth="1"/>
    <col min="7406" max="7406" width="18.6640625" style="2" customWidth="1"/>
    <col min="7407" max="7407" width="15.83203125" style="2" customWidth="1"/>
    <col min="7408" max="7408" width="14" style="2" customWidth="1"/>
    <col min="7409" max="7409" width="13.6640625" style="2" customWidth="1"/>
    <col min="7410" max="7410" width="15.33203125" style="2" customWidth="1"/>
    <col min="7411" max="7412" width="13.83203125" style="2" customWidth="1"/>
    <col min="7413" max="7417" width="0" style="2" hidden="1" customWidth="1"/>
    <col min="7418" max="7418" width="12.33203125" style="2" customWidth="1"/>
    <col min="7419" max="7424" width="10.6640625" style="2"/>
    <col min="7425" max="7425" width="10.5" style="2" customWidth="1"/>
    <col min="7426" max="7426" width="55" style="2" customWidth="1"/>
    <col min="7427" max="7427" width="14.1640625" style="2" customWidth="1"/>
    <col min="7428" max="7428" width="19.83203125" style="2" customWidth="1"/>
    <col min="7429" max="7429" width="18.6640625" style="2" customWidth="1"/>
    <col min="7430" max="7430" width="18.5" style="2" customWidth="1"/>
    <col min="7431" max="7431" width="18" style="2" customWidth="1"/>
    <col min="7432" max="7432" width="18.5" style="2" customWidth="1"/>
    <col min="7433" max="7433" width="17.1640625" style="2" customWidth="1"/>
    <col min="7434" max="7435" width="14" style="2" customWidth="1"/>
    <col min="7436" max="7436" width="10.6640625" style="2"/>
    <col min="7437" max="7437" width="12.1640625" style="2" customWidth="1"/>
    <col min="7438" max="7438" width="16" style="2" customWidth="1"/>
    <col min="7439" max="7440" width="10.6640625" style="2"/>
    <col min="7441" max="7441" width="20.1640625" style="2" customWidth="1"/>
    <col min="7442" max="7442" width="11.1640625" style="2" bestFit="1" customWidth="1"/>
    <col min="7443" max="7656" width="10.6640625" style="2"/>
    <col min="7657" max="7657" width="8.6640625" style="2" customWidth="1"/>
    <col min="7658" max="7658" width="52" style="2" customWidth="1"/>
    <col min="7659" max="7659" width="14.1640625" style="2" customWidth="1"/>
    <col min="7660" max="7660" width="17.83203125" style="2" customWidth="1"/>
    <col min="7661" max="7661" width="17.1640625" style="2" customWidth="1"/>
    <col min="7662" max="7662" width="18.6640625" style="2" customWidth="1"/>
    <col min="7663" max="7663" width="15.83203125" style="2" customWidth="1"/>
    <col min="7664" max="7664" width="14" style="2" customWidth="1"/>
    <col min="7665" max="7665" width="13.6640625" style="2" customWidth="1"/>
    <col min="7666" max="7666" width="15.33203125" style="2" customWidth="1"/>
    <col min="7667" max="7668" width="13.83203125" style="2" customWidth="1"/>
    <col min="7669" max="7673" width="0" style="2" hidden="1" customWidth="1"/>
    <col min="7674" max="7674" width="12.33203125" style="2" customWidth="1"/>
    <col min="7675" max="7680" width="10.6640625" style="2"/>
    <col min="7681" max="7681" width="10.5" style="2" customWidth="1"/>
    <col min="7682" max="7682" width="55" style="2" customWidth="1"/>
    <col min="7683" max="7683" width="14.1640625" style="2" customWidth="1"/>
    <col min="7684" max="7684" width="19.83203125" style="2" customWidth="1"/>
    <col min="7685" max="7685" width="18.6640625" style="2" customWidth="1"/>
    <col min="7686" max="7686" width="18.5" style="2" customWidth="1"/>
    <col min="7687" max="7687" width="18" style="2" customWidth="1"/>
    <col min="7688" max="7688" width="18.5" style="2" customWidth="1"/>
    <col min="7689" max="7689" width="17.1640625" style="2" customWidth="1"/>
    <col min="7690" max="7691" width="14" style="2" customWidth="1"/>
    <col min="7692" max="7692" width="10.6640625" style="2"/>
    <col min="7693" max="7693" width="12.1640625" style="2" customWidth="1"/>
    <col min="7694" max="7694" width="16" style="2" customWidth="1"/>
    <col min="7695" max="7696" width="10.6640625" style="2"/>
    <col min="7697" max="7697" width="20.1640625" style="2" customWidth="1"/>
    <col min="7698" max="7698" width="11.1640625" style="2" bestFit="1" customWidth="1"/>
    <col min="7699" max="7912" width="10.6640625" style="2"/>
    <col min="7913" max="7913" width="8.6640625" style="2" customWidth="1"/>
    <col min="7914" max="7914" width="52" style="2" customWidth="1"/>
    <col min="7915" max="7915" width="14.1640625" style="2" customWidth="1"/>
    <col min="7916" max="7916" width="17.83203125" style="2" customWidth="1"/>
    <col min="7917" max="7917" width="17.1640625" style="2" customWidth="1"/>
    <col min="7918" max="7918" width="18.6640625" style="2" customWidth="1"/>
    <col min="7919" max="7919" width="15.83203125" style="2" customWidth="1"/>
    <col min="7920" max="7920" width="14" style="2" customWidth="1"/>
    <col min="7921" max="7921" width="13.6640625" style="2" customWidth="1"/>
    <col min="7922" max="7922" width="15.33203125" style="2" customWidth="1"/>
    <col min="7923" max="7924" width="13.83203125" style="2" customWidth="1"/>
    <col min="7925" max="7929" width="0" style="2" hidden="1" customWidth="1"/>
    <col min="7930" max="7930" width="12.33203125" style="2" customWidth="1"/>
    <col min="7931" max="7936" width="10.6640625" style="2"/>
    <col min="7937" max="7937" width="10.5" style="2" customWidth="1"/>
    <col min="7938" max="7938" width="55" style="2" customWidth="1"/>
    <col min="7939" max="7939" width="14.1640625" style="2" customWidth="1"/>
    <col min="7940" max="7940" width="19.83203125" style="2" customWidth="1"/>
    <col min="7941" max="7941" width="18.6640625" style="2" customWidth="1"/>
    <col min="7942" max="7942" width="18.5" style="2" customWidth="1"/>
    <col min="7943" max="7943" width="18" style="2" customWidth="1"/>
    <col min="7944" max="7944" width="18.5" style="2" customWidth="1"/>
    <col min="7945" max="7945" width="17.1640625" style="2" customWidth="1"/>
    <col min="7946" max="7947" width="14" style="2" customWidth="1"/>
    <col min="7948" max="7948" width="10.6640625" style="2"/>
    <col min="7949" max="7949" width="12.1640625" style="2" customWidth="1"/>
    <col min="7950" max="7950" width="16" style="2" customWidth="1"/>
    <col min="7951" max="7952" width="10.6640625" style="2"/>
    <col min="7953" max="7953" width="20.1640625" style="2" customWidth="1"/>
    <col min="7954" max="7954" width="11.1640625" style="2" bestFit="1" customWidth="1"/>
    <col min="7955" max="8168" width="10.6640625" style="2"/>
    <col min="8169" max="8169" width="8.6640625" style="2" customWidth="1"/>
    <col min="8170" max="8170" width="52" style="2" customWidth="1"/>
    <col min="8171" max="8171" width="14.1640625" style="2" customWidth="1"/>
    <col min="8172" max="8172" width="17.83203125" style="2" customWidth="1"/>
    <col min="8173" max="8173" width="17.1640625" style="2" customWidth="1"/>
    <col min="8174" max="8174" width="18.6640625" style="2" customWidth="1"/>
    <col min="8175" max="8175" width="15.83203125" style="2" customWidth="1"/>
    <col min="8176" max="8176" width="14" style="2" customWidth="1"/>
    <col min="8177" max="8177" width="13.6640625" style="2" customWidth="1"/>
    <col min="8178" max="8178" width="15.33203125" style="2" customWidth="1"/>
    <col min="8179" max="8180" width="13.83203125" style="2" customWidth="1"/>
    <col min="8181" max="8185" width="0" style="2" hidden="1" customWidth="1"/>
    <col min="8186" max="8186" width="12.33203125" style="2" customWidth="1"/>
    <col min="8187" max="8192" width="10.6640625" style="2"/>
    <col min="8193" max="8193" width="10.5" style="2" customWidth="1"/>
    <col min="8194" max="8194" width="55" style="2" customWidth="1"/>
    <col min="8195" max="8195" width="14.1640625" style="2" customWidth="1"/>
    <col min="8196" max="8196" width="19.83203125" style="2" customWidth="1"/>
    <col min="8197" max="8197" width="18.6640625" style="2" customWidth="1"/>
    <col min="8198" max="8198" width="18.5" style="2" customWidth="1"/>
    <col min="8199" max="8199" width="18" style="2" customWidth="1"/>
    <col min="8200" max="8200" width="18.5" style="2" customWidth="1"/>
    <col min="8201" max="8201" width="17.1640625" style="2" customWidth="1"/>
    <col min="8202" max="8203" width="14" style="2" customWidth="1"/>
    <col min="8204" max="8204" width="10.6640625" style="2"/>
    <col min="8205" max="8205" width="12.1640625" style="2" customWidth="1"/>
    <col min="8206" max="8206" width="16" style="2" customWidth="1"/>
    <col min="8207" max="8208" width="10.6640625" style="2"/>
    <col min="8209" max="8209" width="20.1640625" style="2" customWidth="1"/>
    <col min="8210" max="8210" width="11.1640625" style="2" bestFit="1" customWidth="1"/>
    <col min="8211" max="8424" width="10.6640625" style="2"/>
    <col min="8425" max="8425" width="8.6640625" style="2" customWidth="1"/>
    <col min="8426" max="8426" width="52" style="2" customWidth="1"/>
    <col min="8427" max="8427" width="14.1640625" style="2" customWidth="1"/>
    <col min="8428" max="8428" width="17.83203125" style="2" customWidth="1"/>
    <col min="8429" max="8429" width="17.1640625" style="2" customWidth="1"/>
    <col min="8430" max="8430" width="18.6640625" style="2" customWidth="1"/>
    <col min="8431" max="8431" width="15.83203125" style="2" customWidth="1"/>
    <col min="8432" max="8432" width="14" style="2" customWidth="1"/>
    <col min="8433" max="8433" width="13.6640625" style="2" customWidth="1"/>
    <col min="8434" max="8434" width="15.33203125" style="2" customWidth="1"/>
    <col min="8435" max="8436" width="13.83203125" style="2" customWidth="1"/>
    <col min="8437" max="8441" width="0" style="2" hidden="1" customWidth="1"/>
    <col min="8442" max="8442" width="12.33203125" style="2" customWidth="1"/>
    <col min="8443" max="8448" width="10.6640625" style="2"/>
    <col min="8449" max="8449" width="10.5" style="2" customWidth="1"/>
    <col min="8450" max="8450" width="55" style="2" customWidth="1"/>
    <col min="8451" max="8451" width="14.1640625" style="2" customWidth="1"/>
    <col min="8452" max="8452" width="19.83203125" style="2" customWidth="1"/>
    <col min="8453" max="8453" width="18.6640625" style="2" customWidth="1"/>
    <col min="8454" max="8454" width="18.5" style="2" customWidth="1"/>
    <col min="8455" max="8455" width="18" style="2" customWidth="1"/>
    <col min="8456" max="8456" width="18.5" style="2" customWidth="1"/>
    <col min="8457" max="8457" width="17.1640625" style="2" customWidth="1"/>
    <col min="8458" max="8459" width="14" style="2" customWidth="1"/>
    <col min="8460" max="8460" width="10.6640625" style="2"/>
    <col min="8461" max="8461" width="12.1640625" style="2" customWidth="1"/>
    <col min="8462" max="8462" width="16" style="2" customWidth="1"/>
    <col min="8463" max="8464" width="10.6640625" style="2"/>
    <col min="8465" max="8465" width="20.1640625" style="2" customWidth="1"/>
    <col min="8466" max="8466" width="11.1640625" style="2" bestFit="1" customWidth="1"/>
    <col min="8467" max="8680" width="10.6640625" style="2"/>
    <col min="8681" max="8681" width="8.6640625" style="2" customWidth="1"/>
    <col min="8682" max="8682" width="52" style="2" customWidth="1"/>
    <col min="8683" max="8683" width="14.1640625" style="2" customWidth="1"/>
    <col min="8684" max="8684" width="17.83203125" style="2" customWidth="1"/>
    <col min="8685" max="8685" width="17.1640625" style="2" customWidth="1"/>
    <col min="8686" max="8686" width="18.6640625" style="2" customWidth="1"/>
    <col min="8687" max="8687" width="15.83203125" style="2" customWidth="1"/>
    <col min="8688" max="8688" width="14" style="2" customWidth="1"/>
    <col min="8689" max="8689" width="13.6640625" style="2" customWidth="1"/>
    <col min="8690" max="8690" width="15.33203125" style="2" customWidth="1"/>
    <col min="8691" max="8692" width="13.83203125" style="2" customWidth="1"/>
    <col min="8693" max="8697" width="0" style="2" hidden="1" customWidth="1"/>
    <col min="8698" max="8698" width="12.33203125" style="2" customWidth="1"/>
    <col min="8699" max="8704" width="10.6640625" style="2"/>
    <col min="8705" max="8705" width="10.5" style="2" customWidth="1"/>
    <col min="8706" max="8706" width="55" style="2" customWidth="1"/>
    <col min="8707" max="8707" width="14.1640625" style="2" customWidth="1"/>
    <col min="8708" max="8708" width="19.83203125" style="2" customWidth="1"/>
    <col min="8709" max="8709" width="18.6640625" style="2" customWidth="1"/>
    <col min="8710" max="8710" width="18.5" style="2" customWidth="1"/>
    <col min="8711" max="8711" width="18" style="2" customWidth="1"/>
    <col min="8712" max="8712" width="18.5" style="2" customWidth="1"/>
    <col min="8713" max="8713" width="17.1640625" style="2" customWidth="1"/>
    <col min="8714" max="8715" width="14" style="2" customWidth="1"/>
    <col min="8716" max="8716" width="10.6640625" style="2"/>
    <col min="8717" max="8717" width="12.1640625" style="2" customWidth="1"/>
    <col min="8718" max="8718" width="16" style="2" customWidth="1"/>
    <col min="8719" max="8720" width="10.6640625" style="2"/>
    <col min="8721" max="8721" width="20.1640625" style="2" customWidth="1"/>
    <col min="8722" max="8722" width="11.1640625" style="2" bestFit="1" customWidth="1"/>
    <col min="8723" max="8936" width="10.6640625" style="2"/>
    <col min="8937" max="8937" width="8.6640625" style="2" customWidth="1"/>
    <col min="8938" max="8938" width="52" style="2" customWidth="1"/>
    <col min="8939" max="8939" width="14.1640625" style="2" customWidth="1"/>
    <col min="8940" max="8940" width="17.83203125" style="2" customWidth="1"/>
    <col min="8941" max="8941" width="17.1640625" style="2" customWidth="1"/>
    <col min="8942" max="8942" width="18.6640625" style="2" customWidth="1"/>
    <col min="8943" max="8943" width="15.83203125" style="2" customWidth="1"/>
    <col min="8944" max="8944" width="14" style="2" customWidth="1"/>
    <col min="8945" max="8945" width="13.6640625" style="2" customWidth="1"/>
    <col min="8946" max="8946" width="15.33203125" style="2" customWidth="1"/>
    <col min="8947" max="8948" width="13.83203125" style="2" customWidth="1"/>
    <col min="8949" max="8953" width="0" style="2" hidden="1" customWidth="1"/>
    <col min="8954" max="8954" width="12.33203125" style="2" customWidth="1"/>
    <col min="8955" max="8960" width="10.6640625" style="2"/>
    <col min="8961" max="8961" width="10.5" style="2" customWidth="1"/>
    <col min="8962" max="8962" width="55" style="2" customWidth="1"/>
    <col min="8963" max="8963" width="14.1640625" style="2" customWidth="1"/>
    <col min="8964" max="8964" width="19.83203125" style="2" customWidth="1"/>
    <col min="8965" max="8965" width="18.6640625" style="2" customWidth="1"/>
    <col min="8966" max="8966" width="18.5" style="2" customWidth="1"/>
    <col min="8967" max="8967" width="18" style="2" customWidth="1"/>
    <col min="8968" max="8968" width="18.5" style="2" customWidth="1"/>
    <col min="8969" max="8969" width="17.1640625" style="2" customWidth="1"/>
    <col min="8970" max="8971" width="14" style="2" customWidth="1"/>
    <col min="8972" max="8972" width="10.6640625" style="2"/>
    <col min="8973" max="8973" width="12.1640625" style="2" customWidth="1"/>
    <col min="8974" max="8974" width="16" style="2" customWidth="1"/>
    <col min="8975" max="8976" width="10.6640625" style="2"/>
    <col min="8977" max="8977" width="20.1640625" style="2" customWidth="1"/>
    <col min="8978" max="8978" width="11.1640625" style="2" bestFit="1" customWidth="1"/>
    <col min="8979" max="9192" width="10.6640625" style="2"/>
    <col min="9193" max="9193" width="8.6640625" style="2" customWidth="1"/>
    <col min="9194" max="9194" width="52" style="2" customWidth="1"/>
    <col min="9195" max="9195" width="14.1640625" style="2" customWidth="1"/>
    <col min="9196" max="9196" width="17.83203125" style="2" customWidth="1"/>
    <col min="9197" max="9197" width="17.1640625" style="2" customWidth="1"/>
    <col min="9198" max="9198" width="18.6640625" style="2" customWidth="1"/>
    <col min="9199" max="9199" width="15.83203125" style="2" customWidth="1"/>
    <col min="9200" max="9200" width="14" style="2" customWidth="1"/>
    <col min="9201" max="9201" width="13.6640625" style="2" customWidth="1"/>
    <col min="9202" max="9202" width="15.33203125" style="2" customWidth="1"/>
    <col min="9203" max="9204" width="13.83203125" style="2" customWidth="1"/>
    <col min="9205" max="9209" width="0" style="2" hidden="1" customWidth="1"/>
    <col min="9210" max="9210" width="12.33203125" style="2" customWidth="1"/>
    <col min="9211" max="9216" width="10.6640625" style="2"/>
    <col min="9217" max="9217" width="10.5" style="2" customWidth="1"/>
    <col min="9218" max="9218" width="55" style="2" customWidth="1"/>
    <col min="9219" max="9219" width="14.1640625" style="2" customWidth="1"/>
    <col min="9220" max="9220" width="19.83203125" style="2" customWidth="1"/>
    <col min="9221" max="9221" width="18.6640625" style="2" customWidth="1"/>
    <col min="9222" max="9222" width="18.5" style="2" customWidth="1"/>
    <col min="9223" max="9223" width="18" style="2" customWidth="1"/>
    <col min="9224" max="9224" width="18.5" style="2" customWidth="1"/>
    <col min="9225" max="9225" width="17.1640625" style="2" customWidth="1"/>
    <col min="9226" max="9227" width="14" style="2" customWidth="1"/>
    <col min="9228" max="9228" width="10.6640625" style="2"/>
    <col min="9229" max="9229" width="12.1640625" style="2" customWidth="1"/>
    <col min="9230" max="9230" width="16" style="2" customWidth="1"/>
    <col min="9231" max="9232" width="10.6640625" style="2"/>
    <col min="9233" max="9233" width="20.1640625" style="2" customWidth="1"/>
    <col min="9234" max="9234" width="11.1640625" style="2" bestFit="1" customWidth="1"/>
    <col min="9235" max="9448" width="10.6640625" style="2"/>
    <col min="9449" max="9449" width="8.6640625" style="2" customWidth="1"/>
    <col min="9450" max="9450" width="52" style="2" customWidth="1"/>
    <col min="9451" max="9451" width="14.1640625" style="2" customWidth="1"/>
    <col min="9452" max="9452" width="17.83203125" style="2" customWidth="1"/>
    <col min="9453" max="9453" width="17.1640625" style="2" customWidth="1"/>
    <col min="9454" max="9454" width="18.6640625" style="2" customWidth="1"/>
    <col min="9455" max="9455" width="15.83203125" style="2" customWidth="1"/>
    <col min="9456" max="9456" width="14" style="2" customWidth="1"/>
    <col min="9457" max="9457" width="13.6640625" style="2" customWidth="1"/>
    <col min="9458" max="9458" width="15.33203125" style="2" customWidth="1"/>
    <col min="9459" max="9460" width="13.83203125" style="2" customWidth="1"/>
    <col min="9461" max="9465" width="0" style="2" hidden="1" customWidth="1"/>
    <col min="9466" max="9466" width="12.33203125" style="2" customWidth="1"/>
    <col min="9467" max="9472" width="10.6640625" style="2"/>
    <col min="9473" max="9473" width="10.5" style="2" customWidth="1"/>
    <col min="9474" max="9474" width="55" style="2" customWidth="1"/>
    <col min="9475" max="9475" width="14.1640625" style="2" customWidth="1"/>
    <col min="9476" max="9476" width="19.83203125" style="2" customWidth="1"/>
    <col min="9477" max="9477" width="18.6640625" style="2" customWidth="1"/>
    <col min="9478" max="9478" width="18.5" style="2" customWidth="1"/>
    <col min="9479" max="9479" width="18" style="2" customWidth="1"/>
    <col min="9480" max="9480" width="18.5" style="2" customWidth="1"/>
    <col min="9481" max="9481" width="17.1640625" style="2" customWidth="1"/>
    <col min="9482" max="9483" width="14" style="2" customWidth="1"/>
    <col min="9484" max="9484" width="10.6640625" style="2"/>
    <col min="9485" max="9485" width="12.1640625" style="2" customWidth="1"/>
    <col min="9486" max="9486" width="16" style="2" customWidth="1"/>
    <col min="9487" max="9488" width="10.6640625" style="2"/>
    <col min="9489" max="9489" width="20.1640625" style="2" customWidth="1"/>
    <col min="9490" max="9490" width="11.1640625" style="2" bestFit="1" customWidth="1"/>
    <col min="9491" max="9704" width="10.6640625" style="2"/>
    <col min="9705" max="9705" width="8.6640625" style="2" customWidth="1"/>
    <col min="9706" max="9706" width="52" style="2" customWidth="1"/>
    <col min="9707" max="9707" width="14.1640625" style="2" customWidth="1"/>
    <col min="9708" max="9708" width="17.83203125" style="2" customWidth="1"/>
    <col min="9709" max="9709" width="17.1640625" style="2" customWidth="1"/>
    <col min="9710" max="9710" width="18.6640625" style="2" customWidth="1"/>
    <col min="9711" max="9711" width="15.83203125" style="2" customWidth="1"/>
    <col min="9712" max="9712" width="14" style="2" customWidth="1"/>
    <col min="9713" max="9713" width="13.6640625" style="2" customWidth="1"/>
    <col min="9714" max="9714" width="15.33203125" style="2" customWidth="1"/>
    <col min="9715" max="9716" width="13.83203125" style="2" customWidth="1"/>
    <col min="9717" max="9721" width="0" style="2" hidden="1" customWidth="1"/>
    <col min="9722" max="9722" width="12.33203125" style="2" customWidth="1"/>
    <col min="9723" max="9728" width="10.6640625" style="2"/>
    <col min="9729" max="9729" width="10.5" style="2" customWidth="1"/>
    <col min="9730" max="9730" width="55" style="2" customWidth="1"/>
    <col min="9731" max="9731" width="14.1640625" style="2" customWidth="1"/>
    <col min="9732" max="9732" width="19.83203125" style="2" customWidth="1"/>
    <col min="9733" max="9733" width="18.6640625" style="2" customWidth="1"/>
    <col min="9734" max="9734" width="18.5" style="2" customWidth="1"/>
    <col min="9735" max="9735" width="18" style="2" customWidth="1"/>
    <col min="9736" max="9736" width="18.5" style="2" customWidth="1"/>
    <col min="9737" max="9737" width="17.1640625" style="2" customWidth="1"/>
    <col min="9738" max="9739" width="14" style="2" customWidth="1"/>
    <col min="9740" max="9740" width="10.6640625" style="2"/>
    <col min="9741" max="9741" width="12.1640625" style="2" customWidth="1"/>
    <col min="9742" max="9742" width="16" style="2" customWidth="1"/>
    <col min="9743" max="9744" width="10.6640625" style="2"/>
    <col min="9745" max="9745" width="20.1640625" style="2" customWidth="1"/>
    <col min="9746" max="9746" width="11.1640625" style="2" bestFit="1" customWidth="1"/>
    <col min="9747" max="9960" width="10.6640625" style="2"/>
    <col min="9961" max="9961" width="8.6640625" style="2" customWidth="1"/>
    <col min="9962" max="9962" width="52" style="2" customWidth="1"/>
    <col min="9963" max="9963" width="14.1640625" style="2" customWidth="1"/>
    <col min="9964" max="9964" width="17.83203125" style="2" customWidth="1"/>
    <col min="9965" max="9965" width="17.1640625" style="2" customWidth="1"/>
    <col min="9966" max="9966" width="18.6640625" style="2" customWidth="1"/>
    <col min="9967" max="9967" width="15.83203125" style="2" customWidth="1"/>
    <col min="9968" max="9968" width="14" style="2" customWidth="1"/>
    <col min="9969" max="9969" width="13.6640625" style="2" customWidth="1"/>
    <col min="9970" max="9970" width="15.33203125" style="2" customWidth="1"/>
    <col min="9971" max="9972" width="13.83203125" style="2" customWidth="1"/>
    <col min="9973" max="9977" width="0" style="2" hidden="1" customWidth="1"/>
    <col min="9978" max="9978" width="12.33203125" style="2" customWidth="1"/>
    <col min="9979" max="9984" width="10.6640625" style="2"/>
    <col min="9985" max="9985" width="10.5" style="2" customWidth="1"/>
    <col min="9986" max="9986" width="55" style="2" customWidth="1"/>
    <col min="9987" max="9987" width="14.1640625" style="2" customWidth="1"/>
    <col min="9988" max="9988" width="19.83203125" style="2" customWidth="1"/>
    <col min="9989" max="9989" width="18.6640625" style="2" customWidth="1"/>
    <col min="9990" max="9990" width="18.5" style="2" customWidth="1"/>
    <col min="9991" max="9991" width="18" style="2" customWidth="1"/>
    <col min="9992" max="9992" width="18.5" style="2" customWidth="1"/>
    <col min="9993" max="9993" width="17.1640625" style="2" customWidth="1"/>
    <col min="9994" max="9995" width="14" style="2" customWidth="1"/>
    <col min="9996" max="9996" width="10.6640625" style="2"/>
    <col min="9997" max="9997" width="12.1640625" style="2" customWidth="1"/>
    <col min="9998" max="9998" width="16" style="2" customWidth="1"/>
    <col min="9999" max="10000" width="10.6640625" style="2"/>
    <col min="10001" max="10001" width="20.1640625" style="2" customWidth="1"/>
    <col min="10002" max="10002" width="11.1640625" style="2" bestFit="1" customWidth="1"/>
    <col min="10003" max="10216" width="10.6640625" style="2"/>
    <col min="10217" max="10217" width="8.6640625" style="2" customWidth="1"/>
    <col min="10218" max="10218" width="52" style="2" customWidth="1"/>
    <col min="10219" max="10219" width="14.1640625" style="2" customWidth="1"/>
    <col min="10220" max="10220" width="17.83203125" style="2" customWidth="1"/>
    <col min="10221" max="10221" width="17.1640625" style="2" customWidth="1"/>
    <col min="10222" max="10222" width="18.6640625" style="2" customWidth="1"/>
    <col min="10223" max="10223" width="15.83203125" style="2" customWidth="1"/>
    <col min="10224" max="10224" width="14" style="2" customWidth="1"/>
    <col min="10225" max="10225" width="13.6640625" style="2" customWidth="1"/>
    <col min="10226" max="10226" width="15.33203125" style="2" customWidth="1"/>
    <col min="10227" max="10228" width="13.83203125" style="2" customWidth="1"/>
    <col min="10229" max="10233" width="0" style="2" hidden="1" customWidth="1"/>
    <col min="10234" max="10234" width="12.33203125" style="2" customWidth="1"/>
    <col min="10235" max="10240" width="10.6640625" style="2"/>
    <col min="10241" max="10241" width="10.5" style="2" customWidth="1"/>
    <col min="10242" max="10242" width="55" style="2" customWidth="1"/>
    <col min="10243" max="10243" width="14.1640625" style="2" customWidth="1"/>
    <col min="10244" max="10244" width="19.83203125" style="2" customWidth="1"/>
    <col min="10245" max="10245" width="18.6640625" style="2" customWidth="1"/>
    <col min="10246" max="10246" width="18.5" style="2" customWidth="1"/>
    <col min="10247" max="10247" width="18" style="2" customWidth="1"/>
    <col min="10248" max="10248" width="18.5" style="2" customWidth="1"/>
    <col min="10249" max="10249" width="17.1640625" style="2" customWidth="1"/>
    <col min="10250" max="10251" width="14" style="2" customWidth="1"/>
    <col min="10252" max="10252" width="10.6640625" style="2"/>
    <col min="10253" max="10253" width="12.1640625" style="2" customWidth="1"/>
    <col min="10254" max="10254" width="16" style="2" customWidth="1"/>
    <col min="10255" max="10256" width="10.6640625" style="2"/>
    <col min="10257" max="10257" width="20.1640625" style="2" customWidth="1"/>
    <col min="10258" max="10258" width="11.1640625" style="2" bestFit="1" customWidth="1"/>
    <col min="10259" max="10472" width="10.6640625" style="2"/>
    <col min="10473" max="10473" width="8.6640625" style="2" customWidth="1"/>
    <col min="10474" max="10474" width="52" style="2" customWidth="1"/>
    <col min="10475" max="10475" width="14.1640625" style="2" customWidth="1"/>
    <col min="10476" max="10476" width="17.83203125" style="2" customWidth="1"/>
    <col min="10477" max="10477" width="17.1640625" style="2" customWidth="1"/>
    <col min="10478" max="10478" width="18.6640625" style="2" customWidth="1"/>
    <col min="10479" max="10479" width="15.83203125" style="2" customWidth="1"/>
    <col min="10480" max="10480" width="14" style="2" customWidth="1"/>
    <col min="10481" max="10481" width="13.6640625" style="2" customWidth="1"/>
    <col min="10482" max="10482" width="15.33203125" style="2" customWidth="1"/>
    <col min="10483" max="10484" width="13.83203125" style="2" customWidth="1"/>
    <col min="10485" max="10489" width="0" style="2" hidden="1" customWidth="1"/>
    <col min="10490" max="10490" width="12.33203125" style="2" customWidth="1"/>
    <col min="10491" max="10496" width="10.6640625" style="2"/>
    <col min="10497" max="10497" width="10.5" style="2" customWidth="1"/>
    <col min="10498" max="10498" width="55" style="2" customWidth="1"/>
    <col min="10499" max="10499" width="14.1640625" style="2" customWidth="1"/>
    <col min="10500" max="10500" width="19.83203125" style="2" customWidth="1"/>
    <col min="10501" max="10501" width="18.6640625" style="2" customWidth="1"/>
    <col min="10502" max="10502" width="18.5" style="2" customWidth="1"/>
    <col min="10503" max="10503" width="18" style="2" customWidth="1"/>
    <col min="10504" max="10504" width="18.5" style="2" customWidth="1"/>
    <col min="10505" max="10505" width="17.1640625" style="2" customWidth="1"/>
    <col min="10506" max="10507" width="14" style="2" customWidth="1"/>
    <col min="10508" max="10508" width="10.6640625" style="2"/>
    <col min="10509" max="10509" width="12.1640625" style="2" customWidth="1"/>
    <col min="10510" max="10510" width="16" style="2" customWidth="1"/>
    <col min="10511" max="10512" width="10.6640625" style="2"/>
    <col min="10513" max="10513" width="20.1640625" style="2" customWidth="1"/>
    <col min="10514" max="10514" width="11.1640625" style="2" bestFit="1" customWidth="1"/>
    <col min="10515" max="10728" width="10.6640625" style="2"/>
    <col min="10729" max="10729" width="8.6640625" style="2" customWidth="1"/>
    <col min="10730" max="10730" width="52" style="2" customWidth="1"/>
    <col min="10731" max="10731" width="14.1640625" style="2" customWidth="1"/>
    <col min="10732" max="10732" width="17.83203125" style="2" customWidth="1"/>
    <col min="10733" max="10733" width="17.1640625" style="2" customWidth="1"/>
    <col min="10734" max="10734" width="18.6640625" style="2" customWidth="1"/>
    <col min="10735" max="10735" width="15.83203125" style="2" customWidth="1"/>
    <col min="10736" max="10736" width="14" style="2" customWidth="1"/>
    <col min="10737" max="10737" width="13.6640625" style="2" customWidth="1"/>
    <col min="10738" max="10738" width="15.33203125" style="2" customWidth="1"/>
    <col min="10739" max="10740" width="13.83203125" style="2" customWidth="1"/>
    <col min="10741" max="10745" width="0" style="2" hidden="1" customWidth="1"/>
    <col min="10746" max="10746" width="12.33203125" style="2" customWidth="1"/>
    <col min="10747" max="10752" width="10.6640625" style="2"/>
    <col min="10753" max="10753" width="10.5" style="2" customWidth="1"/>
    <col min="10754" max="10754" width="55" style="2" customWidth="1"/>
    <col min="10755" max="10755" width="14.1640625" style="2" customWidth="1"/>
    <col min="10756" max="10756" width="19.83203125" style="2" customWidth="1"/>
    <col min="10757" max="10757" width="18.6640625" style="2" customWidth="1"/>
    <col min="10758" max="10758" width="18.5" style="2" customWidth="1"/>
    <col min="10759" max="10759" width="18" style="2" customWidth="1"/>
    <col min="10760" max="10760" width="18.5" style="2" customWidth="1"/>
    <col min="10761" max="10761" width="17.1640625" style="2" customWidth="1"/>
    <col min="10762" max="10763" width="14" style="2" customWidth="1"/>
    <col min="10764" max="10764" width="10.6640625" style="2"/>
    <col min="10765" max="10765" width="12.1640625" style="2" customWidth="1"/>
    <col min="10766" max="10766" width="16" style="2" customWidth="1"/>
    <col min="10767" max="10768" width="10.6640625" style="2"/>
    <col min="10769" max="10769" width="20.1640625" style="2" customWidth="1"/>
    <col min="10770" max="10770" width="11.1640625" style="2" bestFit="1" customWidth="1"/>
    <col min="10771" max="10984" width="10.6640625" style="2"/>
    <col min="10985" max="10985" width="8.6640625" style="2" customWidth="1"/>
    <col min="10986" max="10986" width="52" style="2" customWidth="1"/>
    <col min="10987" max="10987" width="14.1640625" style="2" customWidth="1"/>
    <col min="10988" max="10988" width="17.83203125" style="2" customWidth="1"/>
    <col min="10989" max="10989" width="17.1640625" style="2" customWidth="1"/>
    <col min="10990" max="10990" width="18.6640625" style="2" customWidth="1"/>
    <col min="10991" max="10991" width="15.83203125" style="2" customWidth="1"/>
    <col min="10992" max="10992" width="14" style="2" customWidth="1"/>
    <col min="10993" max="10993" width="13.6640625" style="2" customWidth="1"/>
    <col min="10994" max="10994" width="15.33203125" style="2" customWidth="1"/>
    <col min="10995" max="10996" width="13.83203125" style="2" customWidth="1"/>
    <col min="10997" max="11001" width="0" style="2" hidden="1" customWidth="1"/>
    <col min="11002" max="11002" width="12.33203125" style="2" customWidth="1"/>
    <col min="11003" max="11008" width="10.6640625" style="2"/>
    <col min="11009" max="11009" width="10.5" style="2" customWidth="1"/>
    <col min="11010" max="11010" width="55" style="2" customWidth="1"/>
    <col min="11011" max="11011" width="14.1640625" style="2" customWidth="1"/>
    <col min="11012" max="11012" width="19.83203125" style="2" customWidth="1"/>
    <col min="11013" max="11013" width="18.6640625" style="2" customWidth="1"/>
    <col min="11014" max="11014" width="18.5" style="2" customWidth="1"/>
    <col min="11015" max="11015" width="18" style="2" customWidth="1"/>
    <col min="11016" max="11016" width="18.5" style="2" customWidth="1"/>
    <col min="11017" max="11017" width="17.1640625" style="2" customWidth="1"/>
    <col min="11018" max="11019" width="14" style="2" customWidth="1"/>
    <col min="11020" max="11020" width="10.6640625" style="2"/>
    <col min="11021" max="11021" width="12.1640625" style="2" customWidth="1"/>
    <col min="11022" max="11022" width="16" style="2" customWidth="1"/>
    <col min="11023" max="11024" width="10.6640625" style="2"/>
    <col min="11025" max="11025" width="20.1640625" style="2" customWidth="1"/>
    <col min="11026" max="11026" width="11.1640625" style="2" bestFit="1" customWidth="1"/>
    <col min="11027" max="11240" width="10.6640625" style="2"/>
    <col min="11241" max="11241" width="8.6640625" style="2" customWidth="1"/>
    <col min="11242" max="11242" width="52" style="2" customWidth="1"/>
    <col min="11243" max="11243" width="14.1640625" style="2" customWidth="1"/>
    <col min="11244" max="11244" width="17.83203125" style="2" customWidth="1"/>
    <col min="11245" max="11245" width="17.1640625" style="2" customWidth="1"/>
    <col min="11246" max="11246" width="18.6640625" style="2" customWidth="1"/>
    <col min="11247" max="11247" width="15.83203125" style="2" customWidth="1"/>
    <col min="11248" max="11248" width="14" style="2" customWidth="1"/>
    <col min="11249" max="11249" width="13.6640625" style="2" customWidth="1"/>
    <col min="11250" max="11250" width="15.33203125" style="2" customWidth="1"/>
    <col min="11251" max="11252" width="13.83203125" style="2" customWidth="1"/>
    <col min="11253" max="11257" width="0" style="2" hidden="1" customWidth="1"/>
    <col min="11258" max="11258" width="12.33203125" style="2" customWidth="1"/>
    <col min="11259" max="11264" width="10.6640625" style="2"/>
    <col min="11265" max="11265" width="10.5" style="2" customWidth="1"/>
    <col min="11266" max="11266" width="55" style="2" customWidth="1"/>
    <col min="11267" max="11267" width="14.1640625" style="2" customWidth="1"/>
    <col min="11268" max="11268" width="19.83203125" style="2" customWidth="1"/>
    <col min="11269" max="11269" width="18.6640625" style="2" customWidth="1"/>
    <col min="11270" max="11270" width="18.5" style="2" customWidth="1"/>
    <col min="11271" max="11271" width="18" style="2" customWidth="1"/>
    <col min="11272" max="11272" width="18.5" style="2" customWidth="1"/>
    <col min="11273" max="11273" width="17.1640625" style="2" customWidth="1"/>
    <col min="11274" max="11275" width="14" style="2" customWidth="1"/>
    <col min="11276" max="11276" width="10.6640625" style="2"/>
    <col min="11277" max="11277" width="12.1640625" style="2" customWidth="1"/>
    <col min="11278" max="11278" width="16" style="2" customWidth="1"/>
    <col min="11279" max="11280" width="10.6640625" style="2"/>
    <col min="11281" max="11281" width="20.1640625" style="2" customWidth="1"/>
    <col min="11282" max="11282" width="11.1640625" style="2" bestFit="1" customWidth="1"/>
    <col min="11283" max="11496" width="10.6640625" style="2"/>
    <col min="11497" max="11497" width="8.6640625" style="2" customWidth="1"/>
    <col min="11498" max="11498" width="52" style="2" customWidth="1"/>
    <col min="11499" max="11499" width="14.1640625" style="2" customWidth="1"/>
    <col min="11500" max="11500" width="17.83203125" style="2" customWidth="1"/>
    <col min="11501" max="11501" width="17.1640625" style="2" customWidth="1"/>
    <col min="11502" max="11502" width="18.6640625" style="2" customWidth="1"/>
    <col min="11503" max="11503" width="15.83203125" style="2" customWidth="1"/>
    <col min="11504" max="11504" width="14" style="2" customWidth="1"/>
    <col min="11505" max="11505" width="13.6640625" style="2" customWidth="1"/>
    <col min="11506" max="11506" width="15.33203125" style="2" customWidth="1"/>
    <col min="11507" max="11508" width="13.83203125" style="2" customWidth="1"/>
    <col min="11509" max="11513" width="0" style="2" hidden="1" customWidth="1"/>
    <col min="11514" max="11514" width="12.33203125" style="2" customWidth="1"/>
    <col min="11515" max="11520" width="10.6640625" style="2"/>
    <col min="11521" max="11521" width="10.5" style="2" customWidth="1"/>
    <col min="11522" max="11522" width="55" style="2" customWidth="1"/>
    <col min="11523" max="11523" width="14.1640625" style="2" customWidth="1"/>
    <col min="11524" max="11524" width="19.83203125" style="2" customWidth="1"/>
    <col min="11525" max="11525" width="18.6640625" style="2" customWidth="1"/>
    <col min="11526" max="11526" width="18.5" style="2" customWidth="1"/>
    <col min="11527" max="11527" width="18" style="2" customWidth="1"/>
    <col min="11528" max="11528" width="18.5" style="2" customWidth="1"/>
    <col min="11529" max="11529" width="17.1640625" style="2" customWidth="1"/>
    <col min="11530" max="11531" width="14" style="2" customWidth="1"/>
    <col min="11532" max="11532" width="10.6640625" style="2"/>
    <col min="11533" max="11533" width="12.1640625" style="2" customWidth="1"/>
    <col min="11534" max="11534" width="16" style="2" customWidth="1"/>
    <col min="11535" max="11536" width="10.6640625" style="2"/>
    <col min="11537" max="11537" width="20.1640625" style="2" customWidth="1"/>
    <col min="11538" max="11538" width="11.1640625" style="2" bestFit="1" customWidth="1"/>
    <col min="11539" max="11752" width="10.6640625" style="2"/>
    <col min="11753" max="11753" width="8.6640625" style="2" customWidth="1"/>
    <col min="11754" max="11754" width="52" style="2" customWidth="1"/>
    <col min="11755" max="11755" width="14.1640625" style="2" customWidth="1"/>
    <col min="11756" max="11756" width="17.83203125" style="2" customWidth="1"/>
    <col min="11757" max="11757" width="17.1640625" style="2" customWidth="1"/>
    <col min="11758" max="11758" width="18.6640625" style="2" customWidth="1"/>
    <col min="11759" max="11759" width="15.83203125" style="2" customWidth="1"/>
    <col min="11760" max="11760" width="14" style="2" customWidth="1"/>
    <col min="11761" max="11761" width="13.6640625" style="2" customWidth="1"/>
    <col min="11762" max="11762" width="15.33203125" style="2" customWidth="1"/>
    <col min="11763" max="11764" width="13.83203125" style="2" customWidth="1"/>
    <col min="11765" max="11769" width="0" style="2" hidden="1" customWidth="1"/>
    <col min="11770" max="11770" width="12.33203125" style="2" customWidth="1"/>
    <col min="11771" max="11776" width="10.6640625" style="2"/>
    <col min="11777" max="11777" width="10.5" style="2" customWidth="1"/>
    <col min="11778" max="11778" width="55" style="2" customWidth="1"/>
    <col min="11779" max="11779" width="14.1640625" style="2" customWidth="1"/>
    <col min="11780" max="11780" width="19.83203125" style="2" customWidth="1"/>
    <col min="11781" max="11781" width="18.6640625" style="2" customWidth="1"/>
    <col min="11782" max="11782" width="18.5" style="2" customWidth="1"/>
    <col min="11783" max="11783" width="18" style="2" customWidth="1"/>
    <col min="11784" max="11784" width="18.5" style="2" customWidth="1"/>
    <col min="11785" max="11785" width="17.1640625" style="2" customWidth="1"/>
    <col min="11786" max="11787" width="14" style="2" customWidth="1"/>
    <col min="11788" max="11788" width="10.6640625" style="2"/>
    <col min="11789" max="11789" width="12.1640625" style="2" customWidth="1"/>
    <col min="11790" max="11790" width="16" style="2" customWidth="1"/>
    <col min="11791" max="11792" width="10.6640625" style="2"/>
    <col min="11793" max="11793" width="20.1640625" style="2" customWidth="1"/>
    <col min="11794" max="11794" width="11.1640625" style="2" bestFit="1" customWidth="1"/>
    <col min="11795" max="12008" width="10.6640625" style="2"/>
    <col min="12009" max="12009" width="8.6640625" style="2" customWidth="1"/>
    <col min="12010" max="12010" width="52" style="2" customWidth="1"/>
    <col min="12011" max="12011" width="14.1640625" style="2" customWidth="1"/>
    <col min="12012" max="12012" width="17.83203125" style="2" customWidth="1"/>
    <col min="12013" max="12013" width="17.1640625" style="2" customWidth="1"/>
    <col min="12014" max="12014" width="18.6640625" style="2" customWidth="1"/>
    <col min="12015" max="12015" width="15.83203125" style="2" customWidth="1"/>
    <col min="12016" max="12016" width="14" style="2" customWidth="1"/>
    <col min="12017" max="12017" width="13.6640625" style="2" customWidth="1"/>
    <col min="12018" max="12018" width="15.33203125" style="2" customWidth="1"/>
    <col min="12019" max="12020" width="13.83203125" style="2" customWidth="1"/>
    <col min="12021" max="12025" width="0" style="2" hidden="1" customWidth="1"/>
    <col min="12026" max="12026" width="12.33203125" style="2" customWidth="1"/>
    <col min="12027" max="12032" width="10.6640625" style="2"/>
    <col min="12033" max="12033" width="10.5" style="2" customWidth="1"/>
    <col min="12034" max="12034" width="55" style="2" customWidth="1"/>
    <col min="12035" max="12035" width="14.1640625" style="2" customWidth="1"/>
    <col min="12036" max="12036" width="19.83203125" style="2" customWidth="1"/>
    <col min="12037" max="12037" width="18.6640625" style="2" customWidth="1"/>
    <col min="12038" max="12038" width="18.5" style="2" customWidth="1"/>
    <col min="12039" max="12039" width="18" style="2" customWidth="1"/>
    <col min="12040" max="12040" width="18.5" style="2" customWidth="1"/>
    <col min="12041" max="12041" width="17.1640625" style="2" customWidth="1"/>
    <col min="12042" max="12043" width="14" style="2" customWidth="1"/>
    <col min="12044" max="12044" width="10.6640625" style="2"/>
    <col min="12045" max="12045" width="12.1640625" style="2" customWidth="1"/>
    <col min="12046" max="12046" width="16" style="2" customWidth="1"/>
    <col min="12047" max="12048" width="10.6640625" style="2"/>
    <col min="12049" max="12049" width="20.1640625" style="2" customWidth="1"/>
    <col min="12050" max="12050" width="11.1640625" style="2" bestFit="1" customWidth="1"/>
    <col min="12051" max="12264" width="10.6640625" style="2"/>
    <col min="12265" max="12265" width="8.6640625" style="2" customWidth="1"/>
    <col min="12266" max="12266" width="52" style="2" customWidth="1"/>
    <col min="12267" max="12267" width="14.1640625" style="2" customWidth="1"/>
    <col min="12268" max="12268" width="17.83203125" style="2" customWidth="1"/>
    <col min="12269" max="12269" width="17.1640625" style="2" customWidth="1"/>
    <col min="12270" max="12270" width="18.6640625" style="2" customWidth="1"/>
    <col min="12271" max="12271" width="15.83203125" style="2" customWidth="1"/>
    <col min="12272" max="12272" width="14" style="2" customWidth="1"/>
    <col min="12273" max="12273" width="13.6640625" style="2" customWidth="1"/>
    <col min="12274" max="12274" width="15.33203125" style="2" customWidth="1"/>
    <col min="12275" max="12276" width="13.83203125" style="2" customWidth="1"/>
    <col min="12277" max="12281" width="0" style="2" hidden="1" customWidth="1"/>
    <col min="12282" max="12282" width="12.33203125" style="2" customWidth="1"/>
    <col min="12283" max="12288" width="10.6640625" style="2"/>
    <col min="12289" max="12289" width="10.5" style="2" customWidth="1"/>
    <col min="12290" max="12290" width="55" style="2" customWidth="1"/>
    <col min="12291" max="12291" width="14.1640625" style="2" customWidth="1"/>
    <col min="12292" max="12292" width="19.83203125" style="2" customWidth="1"/>
    <col min="12293" max="12293" width="18.6640625" style="2" customWidth="1"/>
    <col min="12294" max="12294" width="18.5" style="2" customWidth="1"/>
    <col min="12295" max="12295" width="18" style="2" customWidth="1"/>
    <col min="12296" max="12296" width="18.5" style="2" customWidth="1"/>
    <col min="12297" max="12297" width="17.1640625" style="2" customWidth="1"/>
    <col min="12298" max="12299" width="14" style="2" customWidth="1"/>
    <col min="12300" max="12300" width="10.6640625" style="2"/>
    <col min="12301" max="12301" width="12.1640625" style="2" customWidth="1"/>
    <col min="12302" max="12302" width="16" style="2" customWidth="1"/>
    <col min="12303" max="12304" width="10.6640625" style="2"/>
    <col min="12305" max="12305" width="20.1640625" style="2" customWidth="1"/>
    <col min="12306" max="12306" width="11.1640625" style="2" bestFit="1" customWidth="1"/>
    <col min="12307" max="12520" width="10.6640625" style="2"/>
    <col min="12521" max="12521" width="8.6640625" style="2" customWidth="1"/>
    <col min="12522" max="12522" width="52" style="2" customWidth="1"/>
    <col min="12523" max="12523" width="14.1640625" style="2" customWidth="1"/>
    <col min="12524" max="12524" width="17.83203125" style="2" customWidth="1"/>
    <col min="12525" max="12525" width="17.1640625" style="2" customWidth="1"/>
    <col min="12526" max="12526" width="18.6640625" style="2" customWidth="1"/>
    <col min="12527" max="12527" width="15.83203125" style="2" customWidth="1"/>
    <col min="12528" max="12528" width="14" style="2" customWidth="1"/>
    <col min="12529" max="12529" width="13.6640625" style="2" customWidth="1"/>
    <col min="12530" max="12530" width="15.33203125" style="2" customWidth="1"/>
    <col min="12531" max="12532" width="13.83203125" style="2" customWidth="1"/>
    <col min="12533" max="12537" width="0" style="2" hidden="1" customWidth="1"/>
    <col min="12538" max="12538" width="12.33203125" style="2" customWidth="1"/>
    <col min="12539" max="12544" width="10.6640625" style="2"/>
    <col min="12545" max="12545" width="10.5" style="2" customWidth="1"/>
    <col min="12546" max="12546" width="55" style="2" customWidth="1"/>
    <col min="12547" max="12547" width="14.1640625" style="2" customWidth="1"/>
    <col min="12548" max="12548" width="19.83203125" style="2" customWidth="1"/>
    <col min="12549" max="12549" width="18.6640625" style="2" customWidth="1"/>
    <col min="12550" max="12550" width="18.5" style="2" customWidth="1"/>
    <col min="12551" max="12551" width="18" style="2" customWidth="1"/>
    <col min="12552" max="12552" width="18.5" style="2" customWidth="1"/>
    <col min="12553" max="12553" width="17.1640625" style="2" customWidth="1"/>
    <col min="12554" max="12555" width="14" style="2" customWidth="1"/>
    <col min="12556" max="12556" width="10.6640625" style="2"/>
    <col min="12557" max="12557" width="12.1640625" style="2" customWidth="1"/>
    <col min="12558" max="12558" width="16" style="2" customWidth="1"/>
    <col min="12559" max="12560" width="10.6640625" style="2"/>
    <col min="12561" max="12561" width="20.1640625" style="2" customWidth="1"/>
    <col min="12562" max="12562" width="11.1640625" style="2" bestFit="1" customWidth="1"/>
    <col min="12563" max="12776" width="10.6640625" style="2"/>
    <col min="12777" max="12777" width="8.6640625" style="2" customWidth="1"/>
    <col min="12778" max="12778" width="52" style="2" customWidth="1"/>
    <col min="12779" max="12779" width="14.1640625" style="2" customWidth="1"/>
    <col min="12780" max="12780" width="17.83203125" style="2" customWidth="1"/>
    <col min="12781" max="12781" width="17.1640625" style="2" customWidth="1"/>
    <col min="12782" max="12782" width="18.6640625" style="2" customWidth="1"/>
    <col min="12783" max="12783" width="15.83203125" style="2" customWidth="1"/>
    <col min="12784" max="12784" width="14" style="2" customWidth="1"/>
    <col min="12785" max="12785" width="13.6640625" style="2" customWidth="1"/>
    <col min="12786" max="12786" width="15.33203125" style="2" customWidth="1"/>
    <col min="12787" max="12788" width="13.83203125" style="2" customWidth="1"/>
    <col min="12789" max="12793" width="0" style="2" hidden="1" customWidth="1"/>
    <col min="12794" max="12794" width="12.33203125" style="2" customWidth="1"/>
    <col min="12795" max="12800" width="10.6640625" style="2"/>
    <col min="12801" max="12801" width="10.5" style="2" customWidth="1"/>
    <col min="12802" max="12802" width="55" style="2" customWidth="1"/>
    <col min="12803" max="12803" width="14.1640625" style="2" customWidth="1"/>
    <col min="12804" max="12804" width="19.83203125" style="2" customWidth="1"/>
    <col min="12805" max="12805" width="18.6640625" style="2" customWidth="1"/>
    <col min="12806" max="12806" width="18.5" style="2" customWidth="1"/>
    <col min="12807" max="12807" width="18" style="2" customWidth="1"/>
    <col min="12808" max="12808" width="18.5" style="2" customWidth="1"/>
    <col min="12809" max="12809" width="17.1640625" style="2" customWidth="1"/>
    <col min="12810" max="12811" width="14" style="2" customWidth="1"/>
    <col min="12812" max="12812" width="10.6640625" style="2"/>
    <col min="12813" max="12813" width="12.1640625" style="2" customWidth="1"/>
    <col min="12814" max="12814" width="16" style="2" customWidth="1"/>
    <col min="12815" max="12816" width="10.6640625" style="2"/>
    <col min="12817" max="12817" width="20.1640625" style="2" customWidth="1"/>
    <col min="12818" max="12818" width="11.1640625" style="2" bestFit="1" customWidth="1"/>
    <col min="12819" max="13032" width="10.6640625" style="2"/>
    <col min="13033" max="13033" width="8.6640625" style="2" customWidth="1"/>
    <col min="13034" max="13034" width="52" style="2" customWidth="1"/>
    <col min="13035" max="13035" width="14.1640625" style="2" customWidth="1"/>
    <col min="13036" max="13036" width="17.83203125" style="2" customWidth="1"/>
    <col min="13037" max="13037" width="17.1640625" style="2" customWidth="1"/>
    <col min="13038" max="13038" width="18.6640625" style="2" customWidth="1"/>
    <col min="13039" max="13039" width="15.83203125" style="2" customWidth="1"/>
    <col min="13040" max="13040" width="14" style="2" customWidth="1"/>
    <col min="13041" max="13041" width="13.6640625" style="2" customWidth="1"/>
    <col min="13042" max="13042" width="15.33203125" style="2" customWidth="1"/>
    <col min="13043" max="13044" width="13.83203125" style="2" customWidth="1"/>
    <col min="13045" max="13049" width="0" style="2" hidden="1" customWidth="1"/>
    <col min="13050" max="13050" width="12.33203125" style="2" customWidth="1"/>
    <col min="13051" max="13056" width="10.6640625" style="2"/>
    <col min="13057" max="13057" width="10.5" style="2" customWidth="1"/>
    <col min="13058" max="13058" width="55" style="2" customWidth="1"/>
    <col min="13059" max="13059" width="14.1640625" style="2" customWidth="1"/>
    <col min="13060" max="13060" width="19.83203125" style="2" customWidth="1"/>
    <col min="13061" max="13061" width="18.6640625" style="2" customWidth="1"/>
    <col min="13062" max="13062" width="18.5" style="2" customWidth="1"/>
    <col min="13063" max="13063" width="18" style="2" customWidth="1"/>
    <col min="13064" max="13064" width="18.5" style="2" customWidth="1"/>
    <col min="13065" max="13065" width="17.1640625" style="2" customWidth="1"/>
    <col min="13066" max="13067" width="14" style="2" customWidth="1"/>
    <col min="13068" max="13068" width="10.6640625" style="2"/>
    <col min="13069" max="13069" width="12.1640625" style="2" customWidth="1"/>
    <col min="13070" max="13070" width="16" style="2" customWidth="1"/>
    <col min="13071" max="13072" width="10.6640625" style="2"/>
    <col min="13073" max="13073" width="20.1640625" style="2" customWidth="1"/>
    <col min="13074" max="13074" width="11.1640625" style="2" bestFit="1" customWidth="1"/>
    <col min="13075" max="13288" width="10.6640625" style="2"/>
    <col min="13289" max="13289" width="8.6640625" style="2" customWidth="1"/>
    <col min="13290" max="13290" width="52" style="2" customWidth="1"/>
    <col min="13291" max="13291" width="14.1640625" style="2" customWidth="1"/>
    <col min="13292" max="13292" width="17.83203125" style="2" customWidth="1"/>
    <col min="13293" max="13293" width="17.1640625" style="2" customWidth="1"/>
    <col min="13294" max="13294" width="18.6640625" style="2" customWidth="1"/>
    <col min="13295" max="13295" width="15.83203125" style="2" customWidth="1"/>
    <col min="13296" max="13296" width="14" style="2" customWidth="1"/>
    <col min="13297" max="13297" width="13.6640625" style="2" customWidth="1"/>
    <col min="13298" max="13298" width="15.33203125" style="2" customWidth="1"/>
    <col min="13299" max="13300" width="13.83203125" style="2" customWidth="1"/>
    <col min="13301" max="13305" width="0" style="2" hidden="1" customWidth="1"/>
    <col min="13306" max="13306" width="12.33203125" style="2" customWidth="1"/>
    <col min="13307" max="13312" width="10.6640625" style="2"/>
    <col min="13313" max="13313" width="10.5" style="2" customWidth="1"/>
    <col min="13314" max="13314" width="55" style="2" customWidth="1"/>
    <col min="13315" max="13315" width="14.1640625" style="2" customWidth="1"/>
    <col min="13316" max="13316" width="19.83203125" style="2" customWidth="1"/>
    <col min="13317" max="13317" width="18.6640625" style="2" customWidth="1"/>
    <col min="13318" max="13318" width="18.5" style="2" customWidth="1"/>
    <col min="13319" max="13319" width="18" style="2" customWidth="1"/>
    <col min="13320" max="13320" width="18.5" style="2" customWidth="1"/>
    <col min="13321" max="13321" width="17.1640625" style="2" customWidth="1"/>
    <col min="13322" max="13323" width="14" style="2" customWidth="1"/>
    <col min="13324" max="13324" width="10.6640625" style="2"/>
    <col min="13325" max="13325" width="12.1640625" style="2" customWidth="1"/>
    <col min="13326" max="13326" width="16" style="2" customWidth="1"/>
    <col min="13327" max="13328" width="10.6640625" style="2"/>
    <col min="13329" max="13329" width="20.1640625" style="2" customWidth="1"/>
    <col min="13330" max="13330" width="11.1640625" style="2" bestFit="1" customWidth="1"/>
    <col min="13331" max="13544" width="10.6640625" style="2"/>
    <col min="13545" max="13545" width="8.6640625" style="2" customWidth="1"/>
    <col min="13546" max="13546" width="52" style="2" customWidth="1"/>
    <col min="13547" max="13547" width="14.1640625" style="2" customWidth="1"/>
    <col min="13548" max="13548" width="17.83203125" style="2" customWidth="1"/>
    <col min="13549" max="13549" width="17.1640625" style="2" customWidth="1"/>
    <col min="13550" max="13550" width="18.6640625" style="2" customWidth="1"/>
    <col min="13551" max="13551" width="15.83203125" style="2" customWidth="1"/>
    <col min="13552" max="13552" width="14" style="2" customWidth="1"/>
    <col min="13553" max="13553" width="13.6640625" style="2" customWidth="1"/>
    <col min="13554" max="13554" width="15.33203125" style="2" customWidth="1"/>
    <col min="13555" max="13556" width="13.83203125" style="2" customWidth="1"/>
    <col min="13557" max="13561" width="0" style="2" hidden="1" customWidth="1"/>
    <col min="13562" max="13562" width="12.33203125" style="2" customWidth="1"/>
    <col min="13563" max="13568" width="10.6640625" style="2"/>
    <col min="13569" max="13569" width="10.5" style="2" customWidth="1"/>
    <col min="13570" max="13570" width="55" style="2" customWidth="1"/>
    <col min="13571" max="13571" width="14.1640625" style="2" customWidth="1"/>
    <col min="13572" max="13572" width="19.83203125" style="2" customWidth="1"/>
    <col min="13573" max="13573" width="18.6640625" style="2" customWidth="1"/>
    <col min="13574" max="13574" width="18.5" style="2" customWidth="1"/>
    <col min="13575" max="13575" width="18" style="2" customWidth="1"/>
    <col min="13576" max="13576" width="18.5" style="2" customWidth="1"/>
    <col min="13577" max="13577" width="17.1640625" style="2" customWidth="1"/>
    <col min="13578" max="13579" width="14" style="2" customWidth="1"/>
    <col min="13580" max="13580" width="10.6640625" style="2"/>
    <col min="13581" max="13581" width="12.1640625" style="2" customWidth="1"/>
    <col min="13582" max="13582" width="16" style="2" customWidth="1"/>
    <col min="13583" max="13584" width="10.6640625" style="2"/>
    <col min="13585" max="13585" width="20.1640625" style="2" customWidth="1"/>
    <col min="13586" max="13586" width="11.1640625" style="2" bestFit="1" customWidth="1"/>
    <col min="13587" max="13800" width="10.6640625" style="2"/>
    <col min="13801" max="13801" width="8.6640625" style="2" customWidth="1"/>
    <col min="13802" max="13802" width="52" style="2" customWidth="1"/>
    <col min="13803" max="13803" width="14.1640625" style="2" customWidth="1"/>
    <col min="13804" max="13804" width="17.83203125" style="2" customWidth="1"/>
    <col min="13805" max="13805" width="17.1640625" style="2" customWidth="1"/>
    <col min="13806" max="13806" width="18.6640625" style="2" customWidth="1"/>
    <col min="13807" max="13807" width="15.83203125" style="2" customWidth="1"/>
    <col min="13808" max="13808" width="14" style="2" customWidth="1"/>
    <col min="13809" max="13809" width="13.6640625" style="2" customWidth="1"/>
    <col min="13810" max="13810" width="15.33203125" style="2" customWidth="1"/>
    <col min="13811" max="13812" width="13.83203125" style="2" customWidth="1"/>
    <col min="13813" max="13817" width="0" style="2" hidden="1" customWidth="1"/>
    <col min="13818" max="13818" width="12.33203125" style="2" customWidth="1"/>
    <col min="13819" max="13824" width="10.6640625" style="2"/>
    <col min="13825" max="13825" width="10.5" style="2" customWidth="1"/>
    <col min="13826" max="13826" width="55" style="2" customWidth="1"/>
    <col min="13827" max="13827" width="14.1640625" style="2" customWidth="1"/>
    <col min="13828" max="13828" width="19.83203125" style="2" customWidth="1"/>
    <col min="13829" max="13829" width="18.6640625" style="2" customWidth="1"/>
    <col min="13830" max="13830" width="18.5" style="2" customWidth="1"/>
    <col min="13831" max="13831" width="18" style="2" customWidth="1"/>
    <col min="13832" max="13832" width="18.5" style="2" customWidth="1"/>
    <col min="13833" max="13833" width="17.1640625" style="2" customWidth="1"/>
    <col min="13834" max="13835" width="14" style="2" customWidth="1"/>
    <col min="13836" max="13836" width="10.6640625" style="2"/>
    <col min="13837" max="13837" width="12.1640625" style="2" customWidth="1"/>
    <col min="13838" max="13838" width="16" style="2" customWidth="1"/>
    <col min="13839" max="13840" width="10.6640625" style="2"/>
    <col min="13841" max="13841" width="20.1640625" style="2" customWidth="1"/>
    <col min="13842" max="13842" width="11.1640625" style="2" bestFit="1" customWidth="1"/>
    <col min="13843" max="14056" width="10.6640625" style="2"/>
    <col min="14057" max="14057" width="8.6640625" style="2" customWidth="1"/>
    <col min="14058" max="14058" width="52" style="2" customWidth="1"/>
    <col min="14059" max="14059" width="14.1640625" style="2" customWidth="1"/>
    <col min="14060" max="14060" width="17.83203125" style="2" customWidth="1"/>
    <col min="14061" max="14061" width="17.1640625" style="2" customWidth="1"/>
    <col min="14062" max="14062" width="18.6640625" style="2" customWidth="1"/>
    <col min="14063" max="14063" width="15.83203125" style="2" customWidth="1"/>
    <col min="14064" max="14064" width="14" style="2" customWidth="1"/>
    <col min="14065" max="14065" width="13.6640625" style="2" customWidth="1"/>
    <col min="14066" max="14066" width="15.33203125" style="2" customWidth="1"/>
    <col min="14067" max="14068" width="13.83203125" style="2" customWidth="1"/>
    <col min="14069" max="14073" width="0" style="2" hidden="1" customWidth="1"/>
    <col min="14074" max="14074" width="12.33203125" style="2" customWidth="1"/>
    <col min="14075" max="14080" width="10.6640625" style="2"/>
    <col min="14081" max="14081" width="10.5" style="2" customWidth="1"/>
    <col min="14082" max="14082" width="55" style="2" customWidth="1"/>
    <col min="14083" max="14083" width="14.1640625" style="2" customWidth="1"/>
    <col min="14084" max="14084" width="19.83203125" style="2" customWidth="1"/>
    <col min="14085" max="14085" width="18.6640625" style="2" customWidth="1"/>
    <col min="14086" max="14086" width="18.5" style="2" customWidth="1"/>
    <col min="14087" max="14087" width="18" style="2" customWidth="1"/>
    <col min="14088" max="14088" width="18.5" style="2" customWidth="1"/>
    <col min="14089" max="14089" width="17.1640625" style="2" customWidth="1"/>
    <col min="14090" max="14091" width="14" style="2" customWidth="1"/>
    <col min="14092" max="14092" width="10.6640625" style="2"/>
    <col min="14093" max="14093" width="12.1640625" style="2" customWidth="1"/>
    <col min="14094" max="14094" width="16" style="2" customWidth="1"/>
    <col min="14095" max="14096" width="10.6640625" style="2"/>
    <col min="14097" max="14097" width="20.1640625" style="2" customWidth="1"/>
    <col min="14098" max="14098" width="11.1640625" style="2" bestFit="1" customWidth="1"/>
    <col min="14099" max="14312" width="10.6640625" style="2"/>
    <col min="14313" max="14313" width="8.6640625" style="2" customWidth="1"/>
    <col min="14314" max="14314" width="52" style="2" customWidth="1"/>
    <col min="14315" max="14315" width="14.1640625" style="2" customWidth="1"/>
    <col min="14316" max="14316" width="17.83203125" style="2" customWidth="1"/>
    <col min="14317" max="14317" width="17.1640625" style="2" customWidth="1"/>
    <col min="14318" max="14318" width="18.6640625" style="2" customWidth="1"/>
    <col min="14319" max="14319" width="15.83203125" style="2" customWidth="1"/>
    <col min="14320" max="14320" width="14" style="2" customWidth="1"/>
    <col min="14321" max="14321" width="13.6640625" style="2" customWidth="1"/>
    <col min="14322" max="14322" width="15.33203125" style="2" customWidth="1"/>
    <col min="14323" max="14324" width="13.83203125" style="2" customWidth="1"/>
    <col min="14325" max="14329" width="0" style="2" hidden="1" customWidth="1"/>
    <col min="14330" max="14330" width="12.33203125" style="2" customWidth="1"/>
    <col min="14331" max="14336" width="10.6640625" style="2"/>
    <col min="14337" max="14337" width="10.5" style="2" customWidth="1"/>
    <col min="14338" max="14338" width="55" style="2" customWidth="1"/>
    <col min="14339" max="14339" width="14.1640625" style="2" customWidth="1"/>
    <col min="14340" max="14340" width="19.83203125" style="2" customWidth="1"/>
    <col min="14341" max="14341" width="18.6640625" style="2" customWidth="1"/>
    <col min="14342" max="14342" width="18.5" style="2" customWidth="1"/>
    <col min="14343" max="14343" width="18" style="2" customWidth="1"/>
    <col min="14344" max="14344" width="18.5" style="2" customWidth="1"/>
    <col min="14345" max="14345" width="17.1640625" style="2" customWidth="1"/>
    <col min="14346" max="14347" width="14" style="2" customWidth="1"/>
    <col min="14348" max="14348" width="10.6640625" style="2"/>
    <col min="14349" max="14349" width="12.1640625" style="2" customWidth="1"/>
    <col min="14350" max="14350" width="16" style="2" customWidth="1"/>
    <col min="14351" max="14352" width="10.6640625" style="2"/>
    <col min="14353" max="14353" width="20.1640625" style="2" customWidth="1"/>
    <col min="14354" max="14354" width="11.1640625" style="2" bestFit="1" customWidth="1"/>
    <col min="14355" max="14568" width="10.6640625" style="2"/>
    <col min="14569" max="14569" width="8.6640625" style="2" customWidth="1"/>
    <col min="14570" max="14570" width="52" style="2" customWidth="1"/>
    <col min="14571" max="14571" width="14.1640625" style="2" customWidth="1"/>
    <col min="14572" max="14572" width="17.83203125" style="2" customWidth="1"/>
    <col min="14573" max="14573" width="17.1640625" style="2" customWidth="1"/>
    <col min="14574" max="14574" width="18.6640625" style="2" customWidth="1"/>
    <col min="14575" max="14575" width="15.83203125" style="2" customWidth="1"/>
    <col min="14576" max="14576" width="14" style="2" customWidth="1"/>
    <col min="14577" max="14577" width="13.6640625" style="2" customWidth="1"/>
    <col min="14578" max="14578" width="15.33203125" style="2" customWidth="1"/>
    <col min="14579" max="14580" width="13.83203125" style="2" customWidth="1"/>
    <col min="14581" max="14585" width="0" style="2" hidden="1" customWidth="1"/>
    <col min="14586" max="14586" width="12.33203125" style="2" customWidth="1"/>
    <col min="14587" max="14592" width="10.6640625" style="2"/>
    <col min="14593" max="14593" width="10.5" style="2" customWidth="1"/>
    <col min="14594" max="14594" width="55" style="2" customWidth="1"/>
    <col min="14595" max="14595" width="14.1640625" style="2" customWidth="1"/>
    <col min="14596" max="14596" width="19.83203125" style="2" customWidth="1"/>
    <col min="14597" max="14597" width="18.6640625" style="2" customWidth="1"/>
    <col min="14598" max="14598" width="18.5" style="2" customWidth="1"/>
    <col min="14599" max="14599" width="18" style="2" customWidth="1"/>
    <col min="14600" max="14600" width="18.5" style="2" customWidth="1"/>
    <col min="14601" max="14601" width="17.1640625" style="2" customWidth="1"/>
    <col min="14602" max="14603" width="14" style="2" customWidth="1"/>
    <col min="14604" max="14604" width="10.6640625" style="2"/>
    <col min="14605" max="14605" width="12.1640625" style="2" customWidth="1"/>
    <col min="14606" max="14606" width="16" style="2" customWidth="1"/>
    <col min="14607" max="14608" width="10.6640625" style="2"/>
    <col min="14609" max="14609" width="20.1640625" style="2" customWidth="1"/>
    <col min="14610" max="14610" width="11.1640625" style="2" bestFit="1" customWidth="1"/>
    <col min="14611" max="14824" width="10.6640625" style="2"/>
    <col min="14825" max="14825" width="8.6640625" style="2" customWidth="1"/>
    <col min="14826" max="14826" width="52" style="2" customWidth="1"/>
    <col min="14827" max="14827" width="14.1640625" style="2" customWidth="1"/>
    <col min="14828" max="14828" width="17.83203125" style="2" customWidth="1"/>
    <col min="14829" max="14829" width="17.1640625" style="2" customWidth="1"/>
    <col min="14830" max="14830" width="18.6640625" style="2" customWidth="1"/>
    <col min="14831" max="14831" width="15.83203125" style="2" customWidth="1"/>
    <col min="14832" max="14832" width="14" style="2" customWidth="1"/>
    <col min="14833" max="14833" width="13.6640625" style="2" customWidth="1"/>
    <col min="14834" max="14834" width="15.33203125" style="2" customWidth="1"/>
    <col min="14835" max="14836" width="13.83203125" style="2" customWidth="1"/>
    <col min="14837" max="14841" width="0" style="2" hidden="1" customWidth="1"/>
    <col min="14842" max="14842" width="12.33203125" style="2" customWidth="1"/>
    <col min="14843" max="14848" width="10.6640625" style="2"/>
    <col min="14849" max="14849" width="10.5" style="2" customWidth="1"/>
    <col min="14850" max="14850" width="55" style="2" customWidth="1"/>
    <col min="14851" max="14851" width="14.1640625" style="2" customWidth="1"/>
    <col min="14852" max="14852" width="19.83203125" style="2" customWidth="1"/>
    <col min="14853" max="14853" width="18.6640625" style="2" customWidth="1"/>
    <col min="14854" max="14854" width="18.5" style="2" customWidth="1"/>
    <col min="14855" max="14855" width="18" style="2" customWidth="1"/>
    <col min="14856" max="14856" width="18.5" style="2" customWidth="1"/>
    <col min="14857" max="14857" width="17.1640625" style="2" customWidth="1"/>
    <col min="14858" max="14859" width="14" style="2" customWidth="1"/>
    <col min="14860" max="14860" width="10.6640625" style="2"/>
    <col min="14861" max="14861" width="12.1640625" style="2" customWidth="1"/>
    <col min="14862" max="14862" width="16" style="2" customWidth="1"/>
    <col min="14863" max="14864" width="10.6640625" style="2"/>
    <col min="14865" max="14865" width="20.1640625" style="2" customWidth="1"/>
    <col min="14866" max="14866" width="11.1640625" style="2" bestFit="1" customWidth="1"/>
    <col min="14867" max="15080" width="10.6640625" style="2"/>
    <col min="15081" max="15081" width="8.6640625" style="2" customWidth="1"/>
    <col min="15082" max="15082" width="52" style="2" customWidth="1"/>
    <col min="15083" max="15083" width="14.1640625" style="2" customWidth="1"/>
    <col min="15084" max="15084" width="17.83203125" style="2" customWidth="1"/>
    <col min="15085" max="15085" width="17.1640625" style="2" customWidth="1"/>
    <col min="15086" max="15086" width="18.6640625" style="2" customWidth="1"/>
    <col min="15087" max="15087" width="15.83203125" style="2" customWidth="1"/>
    <col min="15088" max="15088" width="14" style="2" customWidth="1"/>
    <col min="15089" max="15089" width="13.6640625" style="2" customWidth="1"/>
    <col min="15090" max="15090" width="15.33203125" style="2" customWidth="1"/>
    <col min="15091" max="15092" width="13.83203125" style="2" customWidth="1"/>
    <col min="15093" max="15097" width="0" style="2" hidden="1" customWidth="1"/>
    <col min="15098" max="15098" width="12.33203125" style="2" customWidth="1"/>
    <col min="15099" max="15104" width="10.6640625" style="2"/>
    <col min="15105" max="15105" width="10.5" style="2" customWidth="1"/>
    <col min="15106" max="15106" width="55" style="2" customWidth="1"/>
    <col min="15107" max="15107" width="14.1640625" style="2" customWidth="1"/>
    <col min="15108" max="15108" width="19.83203125" style="2" customWidth="1"/>
    <col min="15109" max="15109" width="18.6640625" style="2" customWidth="1"/>
    <col min="15110" max="15110" width="18.5" style="2" customWidth="1"/>
    <col min="15111" max="15111" width="18" style="2" customWidth="1"/>
    <col min="15112" max="15112" width="18.5" style="2" customWidth="1"/>
    <col min="15113" max="15113" width="17.1640625" style="2" customWidth="1"/>
    <col min="15114" max="15115" width="14" style="2" customWidth="1"/>
    <col min="15116" max="15116" width="10.6640625" style="2"/>
    <col min="15117" max="15117" width="12.1640625" style="2" customWidth="1"/>
    <col min="15118" max="15118" width="16" style="2" customWidth="1"/>
    <col min="15119" max="15120" width="10.6640625" style="2"/>
    <col min="15121" max="15121" width="20.1640625" style="2" customWidth="1"/>
    <col min="15122" max="15122" width="11.1640625" style="2" bestFit="1" customWidth="1"/>
    <col min="15123" max="15336" width="10.6640625" style="2"/>
    <col min="15337" max="15337" width="8.6640625" style="2" customWidth="1"/>
    <col min="15338" max="15338" width="52" style="2" customWidth="1"/>
    <col min="15339" max="15339" width="14.1640625" style="2" customWidth="1"/>
    <col min="15340" max="15340" width="17.83203125" style="2" customWidth="1"/>
    <col min="15341" max="15341" width="17.1640625" style="2" customWidth="1"/>
    <col min="15342" max="15342" width="18.6640625" style="2" customWidth="1"/>
    <col min="15343" max="15343" width="15.83203125" style="2" customWidth="1"/>
    <col min="15344" max="15344" width="14" style="2" customWidth="1"/>
    <col min="15345" max="15345" width="13.6640625" style="2" customWidth="1"/>
    <col min="15346" max="15346" width="15.33203125" style="2" customWidth="1"/>
    <col min="15347" max="15348" width="13.83203125" style="2" customWidth="1"/>
    <col min="15349" max="15353" width="0" style="2" hidden="1" customWidth="1"/>
    <col min="15354" max="15354" width="12.33203125" style="2" customWidth="1"/>
    <col min="15355" max="15360" width="10.6640625" style="2"/>
    <col min="15361" max="15361" width="10.5" style="2" customWidth="1"/>
    <col min="15362" max="15362" width="55" style="2" customWidth="1"/>
    <col min="15363" max="15363" width="14.1640625" style="2" customWidth="1"/>
    <col min="15364" max="15364" width="19.83203125" style="2" customWidth="1"/>
    <col min="15365" max="15365" width="18.6640625" style="2" customWidth="1"/>
    <col min="15366" max="15366" width="18.5" style="2" customWidth="1"/>
    <col min="15367" max="15367" width="18" style="2" customWidth="1"/>
    <col min="15368" max="15368" width="18.5" style="2" customWidth="1"/>
    <col min="15369" max="15369" width="17.1640625" style="2" customWidth="1"/>
    <col min="15370" max="15371" width="14" style="2" customWidth="1"/>
    <col min="15372" max="15372" width="10.6640625" style="2"/>
    <col min="15373" max="15373" width="12.1640625" style="2" customWidth="1"/>
    <col min="15374" max="15374" width="16" style="2" customWidth="1"/>
    <col min="15375" max="15376" width="10.6640625" style="2"/>
    <col min="15377" max="15377" width="20.1640625" style="2" customWidth="1"/>
    <col min="15378" max="15378" width="11.1640625" style="2" bestFit="1" customWidth="1"/>
    <col min="15379" max="15592" width="10.6640625" style="2"/>
    <col min="15593" max="15593" width="8.6640625" style="2" customWidth="1"/>
    <col min="15594" max="15594" width="52" style="2" customWidth="1"/>
    <col min="15595" max="15595" width="14.1640625" style="2" customWidth="1"/>
    <col min="15596" max="15596" width="17.83203125" style="2" customWidth="1"/>
    <col min="15597" max="15597" width="17.1640625" style="2" customWidth="1"/>
    <col min="15598" max="15598" width="18.6640625" style="2" customWidth="1"/>
    <col min="15599" max="15599" width="15.83203125" style="2" customWidth="1"/>
    <col min="15600" max="15600" width="14" style="2" customWidth="1"/>
    <col min="15601" max="15601" width="13.6640625" style="2" customWidth="1"/>
    <col min="15602" max="15602" width="15.33203125" style="2" customWidth="1"/>
    <col min="15603" max="15604" width="13.83203125" style="2" customWidth="1"/>
    <col min="15605" max="15609" width="0" style="2" hidden="1" customWidth="1"/>
    <col min="15610" max="15610" width="12.33203125" style="2" customWidth="1"/>
    <col min="15611" max="15616" width="10.6640625" style="2"/>
    <col min="15617" max="15617" width="10.5" style="2" customWidth="1"/>
    <col min="15618" max="15618" width="55" style="2" customWidth="1"/>
    <col min="15619" max="15619" width="14.1640625" style="2" customWidth="1"/>
    <col min="15620" max="15620" width="19.83203125" style="2" customWidth="1"/>
    <col min="15621" max="15621" width="18.6640625" style="2" customWidth="1"/>
    <col min="15622" max="15622" width="18.5" style="2" customWidth="1"/>
    <col min="15623" max="15623" width="18" style="2" customWidth="1"/>
    <col min="15624" max="15624" width="18.5" style="2" customWidth="1"/>
    <col min="15625" max="15625" width="17.1640625" style="2" customWidth="1"/>
    <col min="15626" max="15627" width="14" style="2" customWidth="1"/>
    <col min="15628" max="15628" width="10.6640625" style="2"/>
    <col min="15629" max="15629" width="12.1640625" style="2" customWidth="1"/>
    <col min="15630" max="15630" width="16" style="2" customWidth="1"/>
    <col min="15631" max="15632" width="10.6640625" style="2"/>
    <col min="15633" max="15633" width="20.1640625" style="2" customWidth="1"/>
    <col min="15634" max="15634" width="11.1640625" style="2" bestFit="1" customWidth="1"/>
    <col min="15635" max="15848" width="10.6640625" style="2"/>
    <col min="15849" max="15849" width="8.6640625" style="2" customWidth="1"/>
    <col min="15850" max="15850" width="52" style="2" customWidth="1"/>
    <col min="15851" max="15851" width="14.1640625" style="2" customWidth="1"/>
    <col min="15852" max="15852" width="17.83203125" style="2" customWidth="1"/>
    <col min="15853" max="15853" width="17.1640625" style="2" customWidth="1"/>
    <col min="15854" max="15854" width="18.6640625" style="2" customWidth="1"/>
    <col min="15855" max="15855" width="15.83203125" style="2" customWidth="1"/>
    <col min="15856" max="15856" width="14" style="2" customWidth="1"/>
    <col min="15857" max="15857" width="13.6640625" style="2" customWidth="1"/>
    <col min="15858" max="15858" width="15.33203125" style="2" customWidth="1"/>
    <col min="15859" max="15860" width="13.83203125" style="2" customWidth="1"/>
    <col min="15861" max="15865" width="0" style="2" hidden="1" customWidth="1"/>
    <col min="15866" max="15866" width="12.33203125" style="2" customWidth="1"/>
    <col min="15867" max="15872" width="10.6640625" style="2"/>
    <col min="15873" max="15873" width="10.5" style="2" customWidth="1"/>
    <col min="15874" max="15874" width="55" style="2" customWidth="1"/>
    <col min="15875" max="15875" width="14.1640625" style="2" customWidth="1"/>
    <col min="15876" max="15876" width="19.83203125" style="2" customWidth="1"/>
    <col min="15877" max="15877" width="18.6640625" style="2" customWidth="1"/>
    <col min="15878" max="15878" width="18.5" style="2" customWidth="1"/>
    <col min="15879" max="15879" width="18" style="2" customWidth="1"/>
    <col min="15880" max="15880" width="18.5" style="2" customWidth="1"/>
    <col min="15881" max="15881" width="17.1640625" style="2" customWidth="1"/>
    <col min="15882" max="15883" width="14" style="2" customWidth="1"/>
    <col min="15884" max="15884" width="10.6640625" style="2"/>
    <col min="15885" max="15885" width="12.1640625" style="2" customWidth="1"/>
    <col min="15886" max="15886" width="16" style="2" customWidth="1"/>
    <col min="15887" max="15888" width="10.6640625" style="2"/>
    <col min="15889" max="15889" width="20.1640625" style="2" customWidth="1"/>
    <col min="15890" max="15890" width="11.1640625" style="2" bestFit="1" customWidth="1"/>
    <col min="15891" max="16104" width="10.6640625" style="2"/>
    <col min="16105" max="16105" width="8.6640625" style="2" customWidth="1"/>
    <col min="16106" max="16106" width="52" style="2" customWidth="1"/>
    <col min="16107" max="16107" width="14.1640625" style="2" customWidth="1"/>
    <col min="16108" max="16108" width="17.83203125" style="2" customWidth="1"/>
    <col min="16109" max="16109" width="17.1640625" style="2" customWidth="1"/>
    <col min="16110" max="16110" width="18.6640625" style="2" customWidth="1"/>
    <col min="16111" max="16111" width="15.83203125" style="2" customWidth="1"/>
    <col min="16112" max="16112" width="14" style="2" customWidth="1"/>
    <col min="16113" max="16113" width="13.6640625" style="2" customWidth="1"/>
    <col min="16114" max="16114" width="15.33203125" style="2" customWidth="1"/>
    <col min="16115" max="16116" width="13.83203125" style="2" customWidth="1"/>
    <col min="16117" max="16121" width="0" style="2" hidden="1" customWidth="1"/>
    <col min="16122" max="16122" width="12.33203125" style="2" customWidth="1"/>
    <col min="16123" max="16128" width="10.6640625" style="2"/>
    <col min="16129" max="16129" width="10.5" style="2" customWidth="1"/>
    <col min="16130" max="16130" width="55" style="2" customWidth="1"/>
    <col min="16131" max="16131" width="14.1640625" style="2" customWidth="1"/>
    <col min="16132" max="16132" width="19.83203125" style="2" customWidth="1"/>
    <col min="16133" max="16133" width="18.6640625" style="2" customWidth="1"/>
    <col min="16134" max="16134" width="18.5" style="2" customWidth="1"/>
    <col min="16135" max="16135" width="18" style="2" customWidth="1"/>
    <col min="16136" max="16136" width="18.5" style="2" customWidth="1"/>
    <col min="16137" max="16137" width="17.1640625" style="2" customWidth="1"/>
    <col min="16138" max="16139" width="14" style="2" customWidth="1"/>
    <col min="16140" max="16140" width="10.6640625" style="2"/>
    <col min="16141" max="16141" width="12.1640625" style="2" customWidth="1"/>
    <col min="16142" max="16142" width="16" style="2" customWidth="1"/>
    <col min="16143" max="16144" width="10.6640625" style="2"/>
    <col min="16145" max="16145" width="20.1640625" style="2" customWidth="1"/>
    <col min="16146" max="16146" width="11.1640625" style="2" bestFit="1" customWidth="1"/>
    <col min="16147" max="16360" width="10.6640625" style="2"/>
    <col min="16361" max="16361" width="8.6640625" style="2" customWidth="1"/>
    <col min="16362" max="16362" width="52" style="2" customWidth="1"/>
    <col min="16363" max="16363" width="14.1640625" style="2" customWidth="1"/>
    <col min="16364" max="16364" width="17.83203125" style="2" customWidth="1"/>
    <col min="16365" max="16365" width="17.1640625" style="2" customWidth="1"/>
    <col min="16366" max="16366" width="18.6640625" style="2" customWidth="1"/>
    <col min="16367" max="16367" width="15.83203125" style="2" customWidth="1"/>
    <col min="16368" max="16368" width="14" style="2" customWidth="1"/>
    <col min="16369" max="16369" width="13.6640625" style="2" customWidth="1"/>
    <col min="16370" max="16370" width="15.33203125" style="2" customWidth="1"/>
    <col min="16371" max="16372" width="13.83203125" style="2" customWidth="1"/>
    <col min="16373" max="16377" width="0" style="2" hidden="1" customWidth="1"/>
    <col min="16378" max="16378" width="12.33203125" style="2" customWidth="1"/>
    <col min="16379" max="16384" width="10.6640625" style="2"/>
  </cols>
  <sheetData>
    <row r="1" spans="1:17" ht="15" customHeight="1">
      <c r="A1" s="400" t="s">
        <v>0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</row>
    <row r="2" spans="1:17" ht="15" customHeight="1">
      <c r="A2" s="400" t="s">
        <v>1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</row>
    <row r="3" spans="1:17" ht="15" customHeight="1">
      <c r="A3" s="400" t="s">
        <v>259</v>
      </c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</row>
    <row r="4" spans="1:17" ht="15" customHeight="1">
      <c r="A4" s="50"/>
      <c r="B4" s="3"/>
      <c r="C4" s="50"/>
      <c r="D4" s="4"/>
      <c r="E4" s="4"/>
      <c r="F4" s="50"/>
      <c r="G4" s="53">
        <v>7.4999999999999997E-2</v>
      </c>
      <c r="H4" s="188">
        <v>0.05</v>
      </c>
      <c r="I4" s="188">
        <v>0.05</v>
      </c>
      <c r="J4" s="188">
        <v>0.05</v>
      </c>
      <c r="K4" s="188">
        <v>0.05</v>
      </c>
    </row>
    <row r="5" spans="1:17" ht="21.75" customHeight="1">
      <c r="A5" s="429" t="s">
        <v>2</v>
      </c>
      <c r="B5" s="430" t="s">
        <v>3</v>
      </c>
      <c r="C5" s="432" t="s">
        <v>4</v>
      </c>
      <c r="D5" s="433" t="s">
        <v>5</v>
      </c>
      <c r="E5" s="432" t="s">
        <v>6</v>
      </c>
      <c r="F5" s="417" t="s">
        <v>7</v>
      </c>
      <c r="G5" s="417"/>
      <c r="H5" s="417"/>
      <c r="I5" s="417"/>
      <c r="J5" s="417"/>
      <c r="K5" s="417"/>
      <c r="L5" s="419" t="s">
        <v>519</v>
      </c>
      <c r="M5" s="420"/>
      <c r="N5" s="420"/>
      <c r="O5" s="420"/>
      <c r="P5" s="421"/>
    </row>
    <row r="6" spans="1:17" ht="110.25" customHeight="1">
      <c r="A6" s="429"/>
      <c r="B6" s="431"/>
      <c r="C6" s="432"/>
      <c r="D6" s="433"/>
      <c r="E6" s="432"/>
      <c r="F6" s="52" t="s">
        <v>8</v>
      </c>
      <c r="G6" s="86" t="s">
        <v>9</v>
      </c>
      <c r="H6" s="86" t="s">
        <v>10</v>
      </c>
      <c r="I6" s="86" t="s">
        <v>11</v>
      </c>
      <c r="J6" s="86" t="s">
        <v>12</v>
      </c>
      <c r="K6" s="86" t="s">
        <v>13</v>
      </c>
      <c r="L6" s="178" t="s">
        <v>9</v>
      </c>
      <c r="M6" s="178" t="s">
        <v>10</v>
      </c>
      <c r="N6" s="178" t="s">
        <v>11</v>
      </c>
      <c r="O6" s="178" t="s">
        <v>12</v>
      </c>
      <c r="P6" s="178" t="s">
        <v>13</v>
      </c>
    </row>
    <row r="7" spans="1:17" ht="47.25">
      <c r="A7" s="5" t="s">
        <v>14</v>
      </c>
      <c r="B7" s="6" t="s">
        <v>15</v>
      </c>
      <c r="C7" s="7" t="s">
        <v>16</v>
      </c>
      <c r="D7" s="8">
        <f t="shared" ref="D7:P7" si="0">D8+D16+D24+D25+D28</f>
        <v>507457</v>
      </c>
      <c r="E7" s="8">
        <f t="shared" si="0"/>
        <v>520171</v>
      </c>
      <c r="F7" s="8">
        <f t="shared" si="0"/>
        <v>3009014.0788638438</v>
      </c>
      <c r="G7" s="8">
        <f t="shared" si="0"/>
        <v>545238.71499999997</v>
      </c>
      <c r="H7" s="8">
        <f t="shared" si="0"/>
        <v>571889.05075000005</v>
      </c>
      <c r="I7" s="8">
        <f t="shared" si="0"/>
        <v>600300.10328749998</v>
      </c>
      <c r="J7" s="8">
        <f t="shared" si="0"/>
        <v>630131.85845187504</v>
      </c>
      <c r="K7" s="8">
        <f t="shared" si="0"/>
        <v>661454.35137446877</v>
      </c>
      <c r="L7" s="186">
        <f t="shared" si="0"/>
        <v>409428.76199999999</v>
      </c>
      <c r="M7" s="186">
        <f t="shared" si="0"/>
        <v>440109.63764999987</v>
      </c>
      <c r="N7" s="186">
        <f t="shared" si="0"/>
        <v>462114.59553249995</v>
      </c>
      <c r="O7" s="186">
        <f t="shared" si="0"/>
        <v>485220.06980912504</v>
      </c>
      <c r="P7" s="186">
        <f t="shared" si="0"/>
        <v>509480.92079958128</v>
      </c>
    </row>
    <row r="8" spans="1:17">
      <c r="A8" s="10" t="s">
        <v>17</v>
      </c>
      <c r="B8" s="11" t="s">
        <v>18</v>
      </c>
      <c r="C8" s="7" t="s">
        <v>16</v>
      </c>
      <c r="D8" s="12">
        <f t="shared" ref="D8:P8" si="1">D9+D10+D11+D12+D13</f>
        <v>252736</v>
      </c>
      <c r="E8" s="12">
        <f t="shared" si="1"/>
        <v>256122</v>
      </c>
      <c r="F8" s="12">
        <f t="shared" si="1"/>
        <v>1501255</v>
      </c>
      <c r="G8" s="12">
        <f t="shared" si="1"/>
        <v>271690</v>
      </c>
      <c r="H8" s="12">
        <f t="shared" si="1"/>
        <v>285274</v>
      </c>
      <c r="I8" s="12">
        <f t="shared" si="1"/>
        <v>299537</v>
      </c>
      <c r="J8" s="12">
        <f t="shared" si="1"/>
        <v>314514</v>
      </c>
      <c r="K8" s="12">
        <f t="shared" si="1"/>
        <v>330240</v>
      </c>
      <c r="L8" s="183">
        <f t="shared" si="1"/>
        <v>252736</v>
      </c>
      <c r="M8" s="183">
        <f t="shared" si="1"/>
        <v>271691.19999999995</v>
      </c>
      <c r="N8" s="183">
        <f t="shared" si="1"/>
        <v>285275.76</v>
      </c>
      <c r="O8" s="183">
        <f t="shared" si="1"/>
        <v>299539.54800000007</v>
      </c>
      <c r="P8" s="183">
        <f t="shared" si="1"/>
        <v>314516.52540000004</v>
      </c>
    </row>
    <row r="9" spans="1:17">
      <c r="A9" s="13" t="s">
        <v>19</v>
      </c>
      <c r="B9" s="14" t="s">
        <v>20</v>
      </c>
      <c r="C9" s="45" t="s">
        <v>16</v>
      </c>
      <c r="D9" s="15">
        <v>53496</v>
      </c>
      <c r="E9" s="54">
        <v>54479</v>
      </c>
      <c r="F9" s="16">
        <f>SUM(G9:K9)</f>
        <v>317766</v>
      </c>
      <c r="G9" s="15">
        <v>57508</v>
      </c>
      <c r="H9" s="15">
        <v>60383</v>
      </c>
      <c r="I9" s="15">
        <v>63402</v>
      </c>
      <c r="J9" s="15">
        <v>66572</v>
      </c>
      <c r="K9" s="15">
        <v>69901</v>
      </c>
      <c r="L9" s="184">
        <f>D9</f>
        <v>53496</v>
      </c>
      <c r="M9" s="184">
        <f>L9*1.075</f>
        <v>57508.2</v>
      </c>
      <c r="N9" s="184">
        <f>M9*1.05</f>
        <v>60383.61</v>
      </c>
      <c r="O9" s="184">
        <f>N9*1.05</f>
        <v>63402.790500000003</v>
      </c>
      <c r="P9" s="184">
        <f>O9*1.05</f>
        <v>66572.930025000009</v>
      </c>
    </row>
    <row r="10" spans="1:17">
      <c r="A10" s="13" t="s">
        <v>21</v>
      </c>
      <c r="B10" s="17" t="s">
        <v>22</v>
      </c>
      <c r="C10" s="45" t="s">
        <v>16</v>
      </c>
      <c r="D10" s="15">
        <v>0</v>
      </c>
      <c r="E10" s="54">
        <v>0</v>
      </c>
      <c r="F10" s="16">
        <f>SUM(G10:K10)</f>
        <v>0</v>
      </c>
      <c r="G10" s="15"/>
      <c r="H10" s="15"/>
      <c r="I10" s="15"/>
      <c r="J10" s="15"/>
      <c r="K10" s="15"/>
      <c r="L10" s="184">
        <v>0</v>
      </c>
      <c r="M10" s="184">
        <v>0</v>
      </c>
      <c r="N10" s="184">
        <v>0</v>
      </c>
      <c r="O10" s="184">
        <v>0</v>
      </c>
      <c r="P10" s="184">
        <v>0</v>
      </c>
    </row>
    <row r="11" spans="1:17">
      <c r="A11" s="13" t="s">
        <v>23</v>
      </c>
      <c r="B11" s="14" t="s">
        <v>24</v>
      </c>
      <c r="C11" s="45" t="s">
        <v>16</v>
      </c>
      <c r="D11" s="15">
        <v>416</v>
      </c>
      <c r="E11" s="54">
        <v>439</v>
      </c>
      <c r="F11" s="16">
        <f>SUM(G11:K11)</f>
        <v>2468</v>
      </c>
      <c r="G11" s="15">
        <v>447</v>
      </c>
      <c r="H11" s="15">
        <v>469</v>
      </c>
      <c r="I11" s="15">
        <v>492</v>
      </c>
      <c r="J11" s="15">
        <v>517</v>
      </c>
      <c r="K11" s="15">
        <v>543</v>
      </c>
      <c r="L11" s="184">
        <f>D11</f>
        <v>416</v>
      </c>
      <c r="M11" s="184">
        <f>L11*1.075</f>
        <v>447.2</v>
      </c>
      <c r="N11" s="184">
        <f>M11*1.05</f>
        <v>469.56</v>
      </c>
      <c r="O11" s="184">
        <f>N11*1.05</f>
        <v>493.03800000000001</v>
      </c>
      <c r="P11" s="184">
        <f>O11*1.05</f>
        <v>517.68990000000008</v>
      </c>
    </row>
    <row r="12" spans="1:17">
      <c r="A12" s="13" t="s">
        <v>25</v>
      </c>
      <c r="B12" s="14" t="s">
        <v>26</v>
      </c>
      <c r="C12" s="45" t="s">
        <v>16</v>
      </c>
      <c r="D12" s="15">
        <v>0</v>
      </c>
      <c r="E12" s="54">
        <v>0</v>
      </c>
      <c r="F12" s="16">
        <f>SUM(G12:K12)</f>
        <v>0</v>
      </c>
      <c r="G12" s="15"/>
      <c r="H12" s="15"/>
      <c r="I12" s="15"/>
      <c r="J12" s="15"/>
      <c r="K12" s="15"/>
      <c r="L12" s="184"/>
      <c r="M12" s="184"/>
      <c r="N12" s="184"/>
      <c r="O12" s="184"/>
      <c r="P12" s="184"/>
    </row>
    <row r="13" spans="1:17" ht="31.5">
      <c r="A13" s="13" t="s">
        <v>27</v>
      </c>
      <c r="B13" s="17" t="s">
        <v>28</v>
      </c>
      <c r="C13" s="45" t="s">
        <v>16</v>
      </c>
      <c r="D13" s="15">
        <f>D14+D15</f>
        <v>198824</v>
      </c>
      <c r="E13" s="54">
        <v>201204</v>
      </c>
      <c r="F13" s="15">
        <f>F14+F15</f>
        <v>1181021</v>
      </c>
      <c r="G13" s="15">
        <v>213735</v>
      </c>
      <c r="H13" s="15">
        <v>224422</v>
      </c>
      <c r="I13" s="15">
        <v>235643</v>
      </c>
      <c r="J13" s="15">
        <v>247425</v>
      </c>
      <c r="K13" s="15">
        <v>259796</v>
      </c>
      <c r="L13" s="184">
        <f>L14+L15</f>
        <v>198824</v>
      </c>
      <c r="M13" s="184">
        <f t="shared" ref="M13:P13" si="2">M14+M15</f>
        <v>213735.8</v>
      </c>
      <c r="N13" s="184">
        <f t="shared" si="2"/>
        <v>224422.59000000003</v>
      </c>
      <c r="O13" s="184">
        <f t="shared" si="2"/>
        <v>235643.71950000004</v>
      </c>
      <c r="P13" s="184">
        <f t="shared" si="2"/>
        <v>247425.90547500007</v>
      </c>
      <c r="Q13" s="2">
        <f>L13/E13*100-100</f>
        <v>-1.1828790680105783</v>
      </c>
    </row>
    <row r="14" spans="1:17" s="22" customFormat="1">
      <c r="A14" s="18" t="s">
        <v>29</v>
      </c>
      <c r="B14" s="19" t="s">
        <v>260</v>
      </c>
      <c r="C14" s="45" t="s">
        <v>16</v>
      </c>
      <c r="D14" s="20">
        <v>164898</v>
      </c>
      <c r="E14" s="55">
        <v>169443</v>
      </c>
      <c r="F14" s="21">
        <f>SUM(G14:K14)</f>
        <v>979499</v>
      </c>
      <c r="G14" s="20">
        <v>177265</v>
      </c>
      <c r="H14" s="20">
        <v>186128</v>
      </c>
      <c r="I14" s="20">
        <v>195434</v>
      </c>
      <c r="J14" s="20">
        <v>205206</v>
      </c>
      <c r="K14" s="20">
        <v>215466</v>
      </c>
      <c r="L14" s="182">
        <f>D14</f>
        <v>164898</v>
      </c>
      <c r="M14" s="182">
        <f>L14*1.075</f>
        <v>177265.35</v>
      </c>
      <c r="N14" s="182">
        <f>M14*1.05</f>
        <v>186128.61750000002</v>
      </c>
      <c r="O14" s="182">
        <f>N14*1.05</f>
        <v>195435.04837500004</v>
      </c>
      <c r="P14" s="182">
        <f>O14*1.05</f>
        <v>205206.80079375007</v>
      </c>
      <c r="Q14" s="22">
        <f>L13/D13*100-100</f>
        <v>0</v>
      </c>
    </row>
    <row r="15" spans="1:17" s="22" customFormat="1">
      <c r="A15" s="18" t="s">
        <v>30</v>
      </c>
      <c r="B15" s="19" t="s">
        <v>261</v>
      </c>
      <c r="C15" s="45" t="s">
        <v>16</v>
      </c>
      <c r="D15" s="20">
        <v>33926</v>
      </c>
      <c r="E15" s="55">
        <v>31761</v>
      </c>
      <c r="F15" s="21">
        <f>SUM(G15:K15)</f>
        <v>201522</v>
      </c>
      <c r="G15" s="189">
        <v>36470</v>
      </c>
      <c r="H15" s="189">
        <v>38294</v>
      </c>
      <c r="I15" s="189">
        <v>40209</v>
      </c>
      <c r="J15" s="189">
        <v>42219</v>
      </c>
      <c r="K15" s="189">
        <v>44330</v>
      </c>
      <c r="L15" s="218">
        <f>D15</f>
        <v>33926</v>
      </c>
      <c r="M15" s="218">
        <f>L15*1.075</f>
        <v>36470.449999999997</v>
      </c>
      <c r="N15" s="218">
        <f>M15*1.05</f>
        <v>38293.972499999996</v>
      </c>
      <c r="O15" s="218">
        <f t="shared" ref="O15:P15" si="3">N15*1.05</f>
        <v>40208.671125000001</v>
      </c>
      <c r="P15" s="218">
        <f t="shared" si="3"/>
        <v>42219.104681249999</v>
      </c>
    </row>
    <row r="16" spans="1:17">
      <c r="A16" s="10" t="s">
        <v>31</v>
      </c>
      <c r="B16" s="23" t="s">
        <v>32</v>
      </c>
      <c r="C16" s="7" t="s">
        <v>16</v>
      </c>
      <c r="D16" s="12">
        <f t="shared" ref="D16:P16" si="4">D17+D18</f>
        <v>159817.79999999999</v>
      </c>
      <c r="E16" s="12">
        <f t="shared" si="4"/>
        <v>163998</v>
      </c>
      <c r="F16" s="12">
        <f t="shared" si="4"/>
        <v>947471</v>
      </c>
      <c r="G16" s="12">
        <f t="shared" si="4"/>
        <v>171803</v>
      </c>
      <c r="H16" s="12">
        <f t="shared" si="4"/>
        <v>179964</v>
      </c>
      <c r="I16" s="12">
        <f t="shared" si="4"/>
        <v>188963</v>
      </c>
      <c r="J16" s="12">
        <f t="shared" si="4"/>
        <v>198411</v>
      </c>
      <c r="K16" s="12">
        <f t="shared" si="4"/>
        <v>208330</v>
      </c>
      <c r="L16" s="183">
        <f t="shared" si="4"/>
        <v>146408.16199999998</v>
      </c>
      <c r="M16" s="183">
        <f t="shared" si="4"/>
        <v>157388.76764999997</v>
      </c>
      <c r="N16" s="183">
        <f t="shared" si="4"/>
        <v>165258.21203249996</v>
      </c>
      <c r="O16" s="183">
        <f t="shared" si="4"/>
        <v>173521.11713412497</v>
      </c>
      <c r="P16" s="183">
        <f t="shared" si="4"/>
        <v>182197.17049083122</v>
      </c>
    </row>
    <row r="17" spans="1:16" ht="31.5">
      <c r="A17" s="13" t="s">
        <v>33</v>
      </c>
      <c r="B17" s="14" t="s">
        <v>34</v>
      </c>
      <c r="C17" s="45" t="s">
        <v>16</v>
      </c>
      <c r="D17" s="15">
        <f>143557+0.4</f>
        <v>143557.4</v>
      </c>
      <c r="E17" s="54">
        <v>147070</v>
      </c>
      <c r="F17" s="16">
        <f>SUM(G17:K17)</f>
        <v>852736</v>
      </c>
      <c r="G17" s="15">
        <v>154324</v>
      </c>
      <c r="H17" s="15">
        <v>162040</v>
      </c>
      <c r="I17" s="15">
        <v>170142</v>
      </c>
      <c r="J17" s="15">
        <v>178649</v>
      </c>
      <c r="K17" s="15">
        <v>187581</v>
      </c>
      <c r="L17" s="184">
        <f>D17-12006</f>
        <v>131551.4</v>
      </c>
      <c r="M17" s="184">
        <f>L17*1.075</f>
        <v>141417.75499999998</v>
      </c>
      <c r="N17" s="184">
        <f>M17*1.05</f>
        <v>148488.64274999997</v>
      </c>
      <c r="O17" s="184">
        <f>N17*1.05</f>
        <v>155913.07488749997</v>
      </c>
      <c r="P17" s="184">
        <f>O17*1.05</f>
        <v>163708.72863187498</v>
      </c>
    </row>
    <row r="18" spans="1:16">
      <c r="A18" s="13" t="s">
        <v>35</v>
      </c>
      <c r="B18" s="14" t="s">
        <v>36</v>
      </c>
      <c r="C18" s="45" t="s">
        <v>16</v>
      </c>
      <c r="D18" s="15">
        <f t="shared" ref="D18:P18" si="5">D19+D20+D21+D22+D23</f>
        <v>16260.4</v>
      </c>
      <c r="E18" s="15">
        <f t="shared" si="5"/>
        <v>16928</v>
      </c>
      <c r="F18" s="15">
        <f t="shared" si="5"/>
        <v>94735</v>
      </c>
      <c r="G18" s="15">
        <f t="shared" si="5"/>
        <v>17479</v>
      </c>
      <c r="H18" s="15">
        <f t="shared" si="5"/>
        <v>17924</v>
      </c>
      <c r="I18" s="15">
        <f t="shared" si="5"/>
        <v>18821</v>
      </c>
      <c r="J18" s="15">
        <f t="shared" si="5"/>
        <v>19762</v>
      </c>
      <c r="K18" s="15">
        <f t="shared" si="5"/>
        <v>20749</v>
      </c>
      <c r="L18" s="184">
        <f t="shared" si="5"/>
        <v>14856.762000000001</v>
      </c>
      <c r="M18" s="184">
        <f t="shared" si="5"/>
        <v>15971.012649999999</v>
      </c>
      <c r="N18" s="184">
        <f t="shared" si="5"/>
        <v>16769.569282500001</v>
      </c>
      <c r="O18" s="184">
        <f t="shared" si="5"/>
        <v>17608.042246624998</v>
      </c>
      <c r="P18" s="184">
        <f t="shared" si="5"/>
        <v>18488.441858956248</v>
      </c>
    </row>
    <row r="19" spans="1:16" s="22" customFormat="1">
      <c r="A19" s="18" t="s">
        <v>37</v>
      </c>
      <c r="B19" s="24" t="s">
        <v>38</v>
      </c>
      <c r="C19" s="45" t="s">
        <v>16</v>
      </c>
      <c r="D19" s="25">
        <f>7985+0.4</f>
        <v>7985.4</v>
      </c>
      <c r="E19" s="15">
        <v>8185</v>
      </c>
      <c r="F19" s="21">
        <f>SUM(G19:K19)</f>
        <v>45582</v>
      </c>
      <c r="G19" s="25">
        <v>8584</v>
      </c>
      <c r="H19" s="25">
        <v>8584</v>
      </c>
      <c r="I19" s="25">
        <v>9013</v>
      </c>
      <c r="J19" s="25">
        <v>9464</v>
      </c>
      <c r="K19" s="25">
        <v>9937</v>
      </c>
      <c r="L19" s="181">
        <v>6890.67</v>
      </c>
      <c r="M19" s="181">
        <v>7407.46</v>
      </c>
      <c r="N19" s="181">
        <v>7777.84</v>
      </c>
      <c r="O19" s="181">
        <v>8166.73</v>
      </c>
      <c r="P19" s="181">
        <v>8575.06</v>
      </c>
    </row>
    <row r="20" spans="1:16" s="22" customFormat="1">
      <c r="A20" s="18" t="s">
        <v>39</v>
      </c>
      <c r="B20" s="26" t="s">
        <v>40</v>
      </c>
      <c r="C20" s="45" t="s">
        <v>16</v>
      </c>
      <c r="D20" s="25">
        <v>4073</v>
      </c>
      <c r="E20" s="15">
        <v>4166</v>
      </c>
      <c r="F20" s="21">
        <f>SUM(G20:K20)</f>
        <v>24191</v>
      </c>
      <c r="G20" s="25">
        <v>4378</v>
      </c>
      <c r="H20" s="25">
        <v>4597</v>
      </c>
      <c r="I20" s="25">
        <v>4827</v>
      </c>
      <c r="J20" s="25">
        <v>5068</v>
      </c>
      <c r="K20" s="25">
        <v>5321</v>
      </c>
      <c r="L20" s="181">
        <v>4019.55</v>
      </c>
      <c r="M20" s="181">
        <v>4321.0200000000004</v>
      </c>
      <c r="N20" s="181">
        <v>4537.07</v>
      </c>
      <c r="O20" s="181">
        <v>4763.92</v>
      </c>
      <c r="P20" s="181">
        <v>5002.12</v>
      </c>
    </row>
    <row r="21" spans="1:16" s="22" customFormat="1">
      <c r="A21" s="18" t="s">
        <v>41</v>
      </c>
      <c r="B21" s="26" t="s">
        <v>42</v>
      </c>
      <c r="C21" s="45" t="s">
        <v>16</v>
      </c>
      <c r="D21" s="20">
        <v>4069</v>
      </c>
      <c r="E21" s="20">
        <v>4168</v>
      </c>
      <c r="F21" s="21">
        <f>SUM(G21:K21)</f>
        <v>24171</v>
      </c>
      <c r="G21" s="25">
        <v>4374</v>
      </c>
      <c r="H21" s="25">
        <v>4593</v>
      </c>
      <c r="I21" s="25">
        <v>4823</v>
      </c>
      <c r="J21" s="25">
        <v>5064</v>
      </c>
      <c r="K21" s="25">
        <v>5317</v>
      </c>
      <c r="L21" s="181">
        <f>L17*3%</f>
        <v>3946.5419999999995</v>
      </c>
      <c r="M21" s="181">
        <f t="shared" ref="M21:P21" si="6">M17*3%</f>
        <v>4242.5326499999992</v>
      </c>
      <c r="N21" s="181">
        <f t="shared" si="6"/>
        <v>4454.6592824999989</v>
      </c>
      <c r="O21" s="181">
        <f t="shared" si="6"/>
        <v>4677.3922466249987</v>
      </c>
      <c r="P21" s="181">
        <f t="shared" si="6"/>
        <v>4911.2618589562489</v>
      </c>
    </row>
    <row r="22" spans="1:16" s="22" customFormat="1">
      <c r="A22" s="18" t="s">
        <v>43</v>
      </c>
      <c r="B22" s="26" t="s">
        <v>44</v>
      </c>
      <c r="C22" s="45" t="s">
        <v>16</v>
      </c>
      <c r="D22" s="20">
        <v>133</v>
      </c>
      <c r="E22" s="20">
        <v>143</v>
      </c>
      <c r="F22" s="21">
        <f>SUM(G22:K22)</f>
        <v>791</v>
      </c>
      <c r="G22" s="25">
        <v>143</v>
      </c>
      <c r="H22" s="25">
        <v>150</v>
      </c>
      <c r="I22" s="25">
        <v>158</v>
      </c>
      <c r="J22" s="25">
        <v>166</v>
      </c>
      <c r="K22" s="25">
        <v>174</v>
      </c>
      <c r="L22" s="181">
        <v>0</v>
      </c>
      <c r="M22" s="181">
        <v>0</v>
      </c>
      <c r="N22" s="181">
        <v>0</v>
      </c>
      <c r="O22" s="181">
        <v>0</v>
      </c>
      <c r="P22" s="181">
        <v>0</v>
      </c>
    </row>
    <row r="23" spans="1:16" s="22" customFormat="1" ht="31.5">
      <c r="A23" s="18" t="s">
        <v>45</v>
      </c>
      <c r="B23" s="26" t="s">
        <v>262</v>
      </c>
      <c r="C23" s="45" t="s">
        <v>16</v>
      </c>
      <c r="D23" s="20"/>
      <c r="E23" s="55">
        <v>266</v>
      </c>
      <c r="F23" s="21"/>
      <c r="G23" s="25"/>
      <c r="H23" s="25"/>
      <c r="I23" s="25"/>
      <c r="J23" s="25"/>
      <c r="K23" s="25"/>
      <c r="L23" s="181">
        <v>0</v>
      </c>
      <c r="M23" s="181">
        <v>0</v>
      </c>
      <c r="N23" s="181">
        <v>0</v>
      </c>
      <c r="O23" s="181">
        <v>0</v>
      </c>
      <c r="P23" s="181">
        <v>0</v>
      </c>
    </row>
    <row r="24" spans="1:16" s="57" customFormat="1">
      <c r="A24" s="27" t="s">
        <v>46</v>
      </c>
      <c r="B24" s="28" t="s">
        <v>47</v>
      </c>
      <c r="C24" s="29" t="s">
        <v>16</v>
      </c>
      <c r="D24" s="12">
        <v>3669</v>
      </c>
      <c r="E24" s="56">
        <v>3655</v>
      </c>
      <c r="F24" s="9">
        <f>SUM(G24:K24)</f>
        <v>18345</v>
      </c>
      <c r="G24" s="12">
        <v>3669</v>
      </c>
      <c r="H24" s="12">
        <v>3669</v>
      </c>
      <c r="I24" s="12">
        <v>3669</v>
      </c>
      <c r="J24" s="12">
        <v>3669</v>
      </c>
      <c r="K24" s="12">
        <v>3669</v>
      </c>
      <c r="L24" s="183">
        <v>0</v>
      </c>
      <c r="M24" s="183">
        <v>0</v>
      </c>
      <c r="N24" s="183">
        <v>0</v>
      </c>
      <c r="O24" s="183">
        <v>0</v>
      </c>
      <c r="P24" s="183">
        <v>0</v>
      </c>
    </row>
    <row r="25" spans="1:16">
      <c r="A25" s="10" t="s">
        <v>48</v>
      </c>
      <c r="B25" s="11" t="s">
        <v>49</v>
      </c>
      <c r="C25" s="7" t="s">
        <v>16</v>
      </c>
      <c r="D25" s="12">
        <v>13206</v>
      </c>
      <c r="E25" s="56">
        <v>13324</v>
      </c>
      <c r="F25" s="9">
        <f>SUM(G25:K25)</f>
        <v>78443</v>
      </c>
      <c r="G25" s="12">
        <v>14196</v>
      </c>
      <c r="H25" s="12">
        <v>14906</v>
      </c>
      <c r="I25" s="12">
        <v>15651</v>
      </c>
      <c r="J25" s="12">
        <v>16434</v>
      </c>
      <c r="K25" s="12">
        <v>17256</v>
      </c>
      <c r="L25" s="183">
        <f>L26</f>
        <v>0</v>
      </c>
      <c r="M25" s="183">
        <f t="shared" ref="M25:P25" si="7">M26</f>
        <v>0</v>
      </c>
      <c r="N25" s="183">
        <f t="shared" si="7"/>
        <v>0</v>
      </c>
      <c r="O25" s="183">
        <f t="shared" si="7"/>
        <v>0</v>
      </c>
      <c r="P25" s="183">
        <f t="shared" si="7"/>
        <v>0</v>
      </c>
    </row>
    <row r="26" spans="1:16" ht="31.5">
      <c r="A26" s="13" t="s">
        <v>50</v>
      </c>
      <c r="B26" s="14" t="s">
        <v>51</v>
      </c>
      <c r="C26" s="45" t="s">
        <v>16</v>
      </c>
      <c r="D26" s="16">
        <v>2875</v>
      </c>
      <c r="E26" s="58">
        <v>2963</v>
      </c>
      <c r="F26" s="16">
        <v>17080</v>
      </c>
      <c r="G26" s="15">
        <v>3091</v>
      </c>
      <c r="H26" s="15">
        <v>3246</v>
      </c>
      <c r="I26" s="15">
        <v>3408</v>
      </c>
      <c r="J26" s="15">
        <v>3578</v>
      </c>
      <c r="K26" s="15">
        <v>3757</v>
      </c>
      <c r="L26" s="184">
        <v>0</v>
      </c>
      <c r="M26" s="184">
        <f>L26*1.075</f>
        <v>0</v>
      </c>
      <c r="N26" s="184">
        <f>M26*1.05</f>
        <v>0</v>
      </c>
      <c r="O26" s="184">
        <f>N26*1.05</f>
        <v>0</v>
      </c>
      <c r="P26" s="184">
        <f>O26*1.05</f>
        <v>0</v>
      </c>
    </row>
    <row r="27" spans="1:16">
      <c r="A27" s="13" t="s">
        <v>263</v>
      </c>
      <c r="B27" s="14" t="s">
        <v>264</v>
      </c>
      <c r="C27" s="45" t="s">
        <v>16</v>
      </c>
      <c r="D27" s="16">
        <v>0</v>
      </c>
      <c r="E27" s="58"/>
      <c r="F27" s="16">
        <v>0</v>
      </c>
      <c r="G27" s="15"/>
      <c r="H27" s="15"/>
      <c r="I27" s="15"/>
      <c r="J27" s="15"/>
      <c r="K27" s="15"/>
      <c r="L27" s="184">
        <v>0</v>
      </c>
      <c r="M27" s="184">
        <v>0</v>
      </c>
      <c r="N27" s="184">
        <v>0</v>
      </c>
      <c r="O27" s="184">
        <v>0</v>
      </c>
      <c r="P27" s="184">
        <v>0</v>
      </c>
    </row>
    <row r="28" spans="1:16">
      <c r="A28" s="10" t="s">
        <v>265</v>
      </c>
      <c r="B28" s="30" t="s">
        <v>52</v>
      </c>
      <c r="C28" s="7" t="s">
        <v>16</v>
      </c>
      <c r="D28" s="12">
        <f t="shared" ref="D28:P28" si="8">D29+D30+D31+D32+D33+D34+D35+D36+D50</f>
        <v>78028.2</v>
      </c>
      <c r="E28" s="12">
        <f t="shared" si="8"/>
        <v>83072</v>
      </c>
      <c r="F28" s="12">
        <f t="shared" si="8"/>
        <v>463500.07886384375</v>
      </c>
      <c r="G28" s="12">
        <f t="shared" si="8"/>
        <v>83880.715000000011</v>
      </c>
      <c r="H28" s="12">
        <f t="shared" si="8"/>
        <v>88076.050750000009</v>
      </c>
      <c r="I28" s="12">
        <f t="shared" si="8"/>
        <v>92480.103287499995</v>
      </c>
      <c r="J28" s="12">
        <f t="shared" si="8"/>
        <v>97103.858451874999</v>
      </c>
      <c r="K28" s="12">
        <f t="shared" si="8"/>
        <v>101959.35137446877</v>
      </c>
      <c r="L28" s="183">
        <f t="shared" si="8"/>
        <v>10284.6</v>
      </c>
      <c r="M28" s="183">
        <f t="shared" si="8"/>
        <v>11029.669999999998</v>
      </c>
      <c r="N28" s="183">
        <f t="shared" si="8"/>
        <v>11580.6235</v>
      </c>
      <c r="O28" s="183">
        <f t="shared" si="8"/>
        <v>12159.404674999998</v>
      </c>
      <c r="P28" s="183">
        <f t="shared" si="8"/>
        <v>12767.224908749999</v>
      </c>
    </row>
    <row r="29" spans="1:16">
      <c r="A29" s="13" t="s">
        <v>53</v>
      </c>
      <c r="B29" s="14" t="s">
        <v>54</v>
      </c>
      <c r="C29" s="45" t="s">
        <v>16</v>
      </c>
      <c r="D29" s="15">
        <v>241</v>
      </c>
      <c r="E29" s="54">
        <v>180</v>
      </c>
      <c r="F29" s="16">
        <f t="shared" ref="F29:F35" si="9">SUM(G29:K29)</f>
        <v>1432</v>
      </c>
      <c r="G29" s="15">
        <v>259</v>
      </c>
      <c r="H29" s="15">
        <v>272</v>
      </c>
      <c r="I29" s="15">
        <v>286</v>
      </c>
      <c r="J29" s="15">
        <v>300</v>
      </c>
      <c r="K29" s="15">
        <v>315</v>
      </c>
      <c r="L29" s="184">
        <f>E29</f>
        <v>180</v>
      </c>
      <c r="M29" s="184">
        <f>L29*1.075</f>
        <v>193.5</v>
      </c>
      <c r="N29" s="184">
        <f>M29*1.05</f>
        <v>203.17500000000001</v>
      </c>
      <c r="O29" s="184">
        <f>N29*1.05</f>
        <v>213.33375000000001</v>
      </c>
      <c r="P29" s="184">
        <f>O29*1.05</f>
        <v>224.00043750000003</v>
      </c>
    </row>
    <row r="30" spans="1:16">
      <c r="A30" s="13" t="s">
        <v>55</v>
      </c>
      <c r="B30" s="14" t="s">
        <v>56</v>
      </c>
      <c r="C30" s="45" t="s">
        <v>16</v>
      </c>
      <c r="D30" s="15">
        <v>49684</v>
      </c>
      <c r="E30" s="54">
        <v>53782</v>
      </c>
      <c r="F30" s="16">
        <f t="shared" si="9"/>
        <v>295125</v>
      </c>
      <c r="G30" s="15">
        <v>53410</v>
      </c>
      <c r="H30" s="15">
        <v>56081</v>
      </c>
      <c r="I30" s="15">
        <v>58885</v>
      </c>
      <c r="J30" s="15">
        <v>61829</v>
      </c>
      <c r="K30" s="15">
        <v>64920</v>
      </c>
      <c r="L30" s="184">
        <v>0</v>
      </c>
      <c r="M30" s="184">
        <f t="shared" ref="M30:M34" si="10">L30*1.075</f>
        <v>0</v>
      </c>
      <c r="N30" s="184">
        <f t="shared" ref="N30:P30" si="11">M30*1.05</f>
        <v>0</v>
      </c>
      <c r="O30" s="184">
        <f t="shared" si="11"/>
        <v>0</v>
      </c>
      <c r="P30" s="184">
        <f t="shared" si="11"/>
        <v>0</v>
      </c>
    </row>
    <row r="31" spans="1:16">
      <c r="A31" s="13" t="s">
        <v>57</v>
      </c>
      <c r="B31" s="14" t="s">
        <v>58</v>
      </c>
      <c r="C31" s="45" t="s">
        <v>16</v>
      </c>
      <c r="D31" s="15">
        <v>144</v>
      </c>
      <c r="E31" s="54">
        <v>69</v>
      </c>
      <c r="F31" s="16">
        <f t="shared" si="9"/>
        <v>858</v>
      </c>
      <c r="G31" s="15">
        <v>155</v>
      </c>
      <c r="H31" s="15">
        <v>163</v>
      </c>
      <c r="I31" s="15">
        <v>171</v>
      </c>
      <c r="J31" s="15">
        <v>180</v>
      </c>
      <c r="K31" s="15">
        <v>189</v>
      </c>
      <c r="L31" s="184">
        <f>E31</f>
        <v>69</v>
      </c>
      <c r="M31" s="184">
        <f t="shared" si="10"/>
        <v>74.174999999999997</v>
      </c>
      <c r="N31" s="184">
        <f t="shared" ref="N31:P31" si="12">M31*1.05</f>
        <v>77.883750000000006</v>
      </c>
      <c r="O31" s="184">
        <f t="shared" si="12"/>
        <v>81.777937500000007</v>
      </c>
      <c r="P31" s="184">
        <f t="shared" si="12"/>
        <v>85.86683437500001</v>
      </c>
    </row>
    <row r="32" spans="1:16" ht="31.5">
      <c r="A32" s="13" t="s">
        <v>59</v>
      </c>
      <c r="B32" s="14" t="s">
        <v>60</v>
      </c>
      <c r="C32" s="45" t="s">
        <v>16</v>
      </c>
      <c r="D32" s="15">
        <v>9</v>
      </c>
      <c r="E32" s="54">
        <v>9</v>
      </c>
      <c r="F32" s="16">
        <f t="shared" si="9"/>
        <v>60</v>
      </c>
      <c r="G32" s="15">
        <v>10</v>
      </c>
      <c r="H32" s="15">
        <v>11</v>
      </c>
      <c r="I32" s="15">
        <v>12</v>
      </c>
      <c r="J32" s="15">
        <v>13</v>
      </c>
      <c r="K32" s="15">
        <v>14</v>
      </c>
      <c r="L32" s="184">
        <f>E32</f>
        <v>9</v>
      </c>
      <c r="M32" s="184">
        <f t="shared" si="10"/>
        <v>9.6749999999999989</v>
      </c>
      <c r="N32" s="184">
        <f t="shared" ref="N32:P32" si="13">M32*1.05</f>
        <v>10.15875</v>
      </c>
      <c r="O32" s="184">
        <f t="shared" si="13"/>
        <v>10.6666875</v>
      </c>
      <c r="P32" s="184">
        <f t="shared" si="13"/>
        <v>11.200021875000001</v>
      </c>
    </row>
    <row r="33" spans="1:16">
      <c r="A33" s="13" t="s">
        <v>61</v>
      </c>
      <c r="B33" s="14" t="s">
        <v>62</v>
      </c>
      <c r="C33" s="45" t="s">
        <v>16</v>
      </c>
      <c r="D33" s="15">
        <v>1282</v>
      </c>
      <c r="E33" s="54">
        <v>1206</v>
      </c>
      <c r="F33" s="16">
        <f t="shared" si="9"/>
        <v>7614</v>
      </c>
      <c r="G33" s="15">
        <v>1378</v>
      </c>
      <c r="H33" s="15">
        <v>1447</v>
      </c>
      <c r="I33" s="15">
        <v>1519</v>
      </c>
      <c r="J33" s="15">
        <v>1595</v>
      </c>
      <c r="K33" s="15">
        <v>1675</v>
      </c>
      <c r="L33" s="184">
        <f>E33</f>
        <v>1206</v>
      </c>
      <c r="M33" s="184">
        <f t="shared" si="10"/>
        <v>1296.45</v>
      </c>
      <c r="N33" s="184">
        <f t="shared" ref="N33:P33" si="14">M33*1.05</f>
        <v>1361.2725</v>
      </c>
      <c r="O33" s="184">
        <f t="shared" si="14"/>
        <v>1429.336125</v>
      </c>
      <c r="P33" s="184">
        <f t="shared" si="14"/>
        <v>1500.80293125</v>
      </c>
    </row>
    <row r="34" spans="1:16" ht="31.5">
      <c r="A34" s="13" t="s">
        <v>63</v>
      </c>
      <c r="B34" s="14" t="s">
        <v>64</v>
      </c>
      <c r="C34" s="45" t="s">
        <v>16</v>
      </c>
      <c r="D34" s="15">
        <v>3467</v>
      </c>
      <c r="E34" s="54">
        <v>3318</v>
      </c>
      <c r="F34" s="16">
        <f t="shared" si="9"/>
        <v>20593</v>
      </c>
      <c r="G34" s="15">
        <v>3727</v>
      </c>
      <c r="H34" s="15">
        <v>3913</v>
      </c>
      <c r="I34" s="15">
        <v>4109</v>
      </c>
      <c r="J34" s="15">
        <v>4314</v>
      </c>
      <c r="K34" s="15">
        <v>4530</v>
      </c>
      <c r="L34" s="184">
        <f>E34</f>
        <v>3318</v>
      </c>
      <c r="M34" s="184">
        <f t="shared" si="10"/>
        <v>3566.85</v>
      </c>
      <c r="N34" s="184">
        <f t="shared" ref="N34:P34" si="15">M34*1.05</f>
        <v>3745.1925000000001</v>
      </c>
      <c r="O34" s="184">
        <f t="shared" si="15"/>
        <v>3932.4521250000003</v>
      </c>
      <c r="P34" s="184">
        <f t="shared" si="15"/>
        <v>4129.0747312500007</v>
      </c>
    </row>
    <row r="35" spans="1:16">
      <c r="A35" s="13" t="s">
        <v>65</v>
      </c>
      <c r="B35" s="14" t="s">
        <v>66</v>
      </c>
      <c r="C35" s="45" t="s">
        <v>16</v>
      </c>
      <c r="D35" s="15">
        <v>981</v>
      </c>
      <c r="E35" s="54">
        <v>1055</v>
      </c>
      <c r="F35" s="16">
        <f t="shared" si="9"/>
        <v>5829</v>
      </c>
      <c r="G35" s="15">
        <v>1055</v>
      </c>
      <c r="H35" s="15">
        <v>1108</v>
      </c>
      <c r="I35" s="15">
        <v>1163</v>
      </c>
      <c r="J35" s="15">
        <v>1221</v>
      </c>
      <c r="K35" s="15">
        <v>1282</v>
      </c>
      <c r="L35" s="184">
        <f>E35</f>
        <v>1055</v>
      </c>
      <c r="M35" s="184">
        <v>1108</v>
      </c>
      <c r="N35" s="184">
        <v>1163</v>
      </c>
      <c r="O35" s="184">
        <v>1221</v>
      </c>
      <c r="P35" s="184">
        <v>1282</v>
      </c>
    </row>
    <row r="36" spans="1:16">
      <c r="A36" s="13" t="s">
        <v>67</v>
      </c>
      <c r="B36" s="11" t="s">
        <v>68</v>
      </c>
      <c r="C36" s="45" t="s">
        <v>16</v>
      </c>
      <c r="D36" s="15">
        <f>SUM(D37:D49)</f>
        <v>9902.2000000000007</v>
      </c>
      <c r="E36" s="54">
        <v>10524</v>
      </c>
      <c r="F36" s="15">
        <f t="shared" ref="F36:K36" si="16">SUM(F37:F49)</f>
        <v>58819.598696031244</v>
      </c>
      <c r="G36" s="15">
        <f t="shared" si="16"/>
        <v>10644.865</v>
      </c>
      <c r="H36" s="15">
        <f t="shared" si="16"/>
        <v>11177.108249999999</v>
      </c>
      <c r="I36" s="15">
        <f t="shared" si="16"/>
        <v>11735.963662500002</v>
      </c>
      <c r="J36" s="15">
        <f t="shared" si="16"/>
        <v>12322.761845625</v>
      </c>
      <c r="K36" s="15">
        <f t="shared" si="16"/>
        <v>12938.899937906253</v>
      </c>
      <c r="L36" s="184">
        <f>L37+L38+L39+L40+L41+L42+L43+L44+L45+L46+L47+L48+L49</f>
        <v>4447.6000000000004</v>
      </c>
      <c r="M36" s="184">
        <f t="shared" ref="M36:P36" si="17">M37+M38+M39+M40+M41+M42+M43+M44+M45+M46+M47+M48+M49</f>
        <v>4781.0199999999995</v>
      </c>
      <c r="N36" s="184">
        <f t="shared" si="17"/>
        <v>5019.9409999999998</v>
      </c>
      <c r="O36" s="184">
        <f t="shared" si="17"/>
        <v>5270.8380499999985</v>
      </c>
      <c r="P36" s="184">
        <f t="shared" si="17"/>
        <v>5534.2799524999982</v>
      </c>
    </row>
    <row r="37" spans="1:16" s="60" customFormat="1" ht="31.5" outlineLevel="1">
      <c r="A37" s="18" t="s">
        <v>234</v>
      </c>
      <c r="B37" s="59" t="s">
        <v>248</v>
      </c>
      <c r="C37" s="46" t="s">
        <v>16</v>
      </c>
      <c r="D37" s="20">
        <v>3802.6</v>
      </c>
      <c r="E37" s="55"/>
      <c r="F37" s="21">
        <f>SUM(G37:K37)</f>
        <v>22587.647795593744</v>
      </c>
      <c r="G37" s="20">
        <f>D37*1.075</f>
        <v>4087.7949999999996</v>
      </c>
      <c r="H37" s="20">
        <f>G37*1.05</f>
        <v>4292.1847499999994</v>
      </c>
      <c r="I37" s="20">
        <f>H37*1.05</f>
        <v>4506.7939874999993</v>
      </c>
      <c r="J37" s="20">
        <f>I37*1.05</f>
        <v>4732.1336868749995</v>
      </c>
      <c r="K37" s="20">
        <f>J37*1.05</f>
        <v>4968.7403712187497</v>
      </c>
      <c r="L37" s="182">
        <f>D37</f>
        <v>3802.6</v>
      </c>
      <c r="M37" s="182">
        <f>L37*1.075</f>
        <v>4087.7949999999996</v>
      </c>
      <c r="N37" s="182">
        <f>M37*1.05</f>
        <v>4292.1847499999994</v>
      </c>
      <c r="O37" s="182">
        <f>N37*1.05</f>
        <v>4506.7939874999993</v>
      </c>
      <c r="P37" s="182">
        <f>O37*1.05</f>
        <v>4732.1336868749995</v>
      </c>
    </row>
    <row r="38" spans="1:16" s="60" customFormat="1" ht="47.25" outlineLevel="1">
      <c r="A38" s="18" t="s">
        <v>235</v>
      </c>
      <c r="B38" s="59" t="s">
        <v>249</v>
      </c>
      <c r="C38" s="46" t="s">
        <v>16</v>
      </c>
      <c r="D38" s="20">
        <v>7</v>
      </c>
      <c r="E38" s="55"/>
      <c r="F38" s="21">
        <f t="shared" ref="F38:F49" si="18">SUM(G38:K38)</f>
        <v>41.580375156250007</v>
      </c>
      <c r="G38" s="20">
        <f t="shared" ref="G38:G49" si="19">D38*1.075</f>
        <v>7.5249999999999995</v>
      </c>
      <c r="H38" s="20">
        <f t="shared" ref="H38:K49" si="20">G38*1.05</f>
        <v>7.9012500000000001</v>
      </c>
      <c r="I38" s="20">
        <f t="shared" si="20"/>
        <v>8.2963125000000009</v>
      </c>
      <c r="J38" s="20">
        <f t="shared" si="20"/>
        <v>8.7111281250000019</v>
      </c>
      <c r="K38" s="20">
        <f t="shared" si="20"/>
        <v>9.1466845312500027</v>
      </c>
      <c r="L38" s="182">
        <v>0</v>
      </c>
      <c r="M38" s="182">
        <v>0</v>
      </c>
      <c r="N38" s="182">
        <v>0</v>
      </c>
      <c r="O38" s="182">
        <v>0</v>
      </c>
      <c r="P38" s="182">
        <v>0</v>
      </c>
    </row>
    <row r="39" spans="1:16" s="60" customFormat="1" ht="47.25" outlineLevel="1">
      <c r="A39" s="18" t="s">
        <v>236</v>
      </c>
      <c r="B39" s="59" t="s">
        <v>250</v>
      </c>
      <c r="C39" s="46" t="s">
        <v>16</v>
      </c>
      <c r="D39" s="20">
        <v>24</v>
      </c>
      <c r="E39" s="55"/>
      <c r="F39" s="21">
        <f t="shared" si="18"/>
        <v>142.56128625000002</v>
      </c>
      <c r="G39" s="20">
        <f t="shared" si="19"/>
        <v>25.799999999999997</v>
      </c>
      <c r="H39" s="20">
        <f t="shared" si="20"/>
        <v>27.09</v>
      </c>
      <c r="I39" s="20">
        <f t="shared" si="20"/>
        <v>28.444500000000001</v>
      </c>
      <c r="J39" s="20">
        <f t="shared" si="20"/>
        <v>29.866725000000002</v>
      </c>
      <c r="K39" s="20">
        <f t="shared" si="20"/>
        <v>31.360061250000005</v>
      </c>
      <c r="L39" s="182">
        <f>D39</f>
        <v>24</v>
      </c>
      <c r="M39" s="182">
        <f>L39*1.075</f>
        <v>25.799999999999997</v>
      </c>
      <c r="N39" s="182">
        <f>M39*1.05</f>
        <v>27.09</v>
      </c>
      <c r="O39" s="182">
        <f>N39*1.05</f>
        <v>28.444500000000001</v>
      </c>
      <c r="P39" s="182">
        <f>O39*1.05</f>
        <v>29.866725000000002</v>
      </c>
    </row>
    <row r="40" spans="1:16" s="60" customFormat="1" ht="47.25" outlineLevel="1">
      <c r="A40" s="18" t="s">
        <v>237</v>
      </c>
      <c r="B40" s="59" t="s">
        <v>251</v>
      </c>
      <c r="C40" s="46" t="s">
        <v>16</v>
      </c>
      <c r="D40" s="20">
        <v>8</v>
      </c>
      <c r="E40" s="55"/>
      <c r="F40" s="21">
        <f t="shared" si="18"/>
        <v>47.520428750000008</v>
      </c>
      <c r="G40" s="20">
        <f t="shared" si="19"/>
        <v>8.6</v>
      </c>
      <c r="H40" s="20">
        <f t="shared" si="20"/>
        <v>9.0299999999999994</v>
      </c>
      <c r="I40" s="20">
        <f t="shared" si="20"/>
        <v>9.4815000000000005</v>
      </c>
      <c r="J40" s="20">
        <f t="shared" si="20"/>
        <v>9.9555750000000014</v>
      </c>
      <c r="K40" s="20">
        <f t="shared" si="20"/>
        <v>10.453353750000002</v>
      </c>
      <c r="L40" s="182">
        <f>D40</f>
        <v>8</v>
      </c>
      <c r="M40" s="182">
        <f>L40*1.075</f>
        <v>8.6</v>
      </c>
      <c r="N40" s="182">
        <v>9</v>
      </c>
      <c r="O40" s="182">
        <f t="shared" ref="O40:P42" si="21">N40*1.05</f>
        <v>9.4500000000000011</v>
      </c>
      <c r="P40" s="182">
        <f t="shared" si="21"/>
        <v>9.9225000000000012</v>
      </c>
    </row>
    <row r="41" spans="1:16" s="60" customFormat="1" ht="47.25" outlineLevel="1">
      <c r="A41" s="18" t="s">
        <v>238</v>
      </c>
      <c r="B41" s="59" t="s">
        <v>266</v>
      </c>
      <c r="C41" s="46" t="s">
        <v>16</v>
      </c>
      <c r="D41" s="20">
        <v>74</v>
      </c>
      <c r="E41" s="55"/>
      <c r="F41" s="21">
        <f t="shared" si="18"/>
        <v>439.56396593750003</v>
      </c>
      <c r="G41" s="20">
        <f t="shared" si="19"/>
        <v>79.55</v>
      </c>
      <c r="H41" s="20">
        <f t="shared" si="20"/>
        <v>83.527500000000003</v>
      </c>
      <c r="I41" s="20">
        <f t="shared" si="20"/>
        <v>87.703875000000011</v>
      </c>
      <c r="J41" s="20">
        <f t="shared" si="20"/>
        <v>92.08906875000001</v>
      </c>
      <c r="K41" s="20">
        <f t="shared" si="20"/>
        <v>96.693522187500008</v>
      </c>
      <c r="L41" s="182">
        <f>D41</f>
        <v>74</v>
      </c>
      <c r="M41" s="182">
        <f>L41*1.075</f>
        <v>79.55</v>
      </c>
      <c r="N41" s="182">
        <f>M41*1.05</f>
        <v>83.527500000000003</v>
      </c>
      <c r="O41" s="182">
        <f t="shared" si="21"/>
        <v>87.703875000000011</v>
      </c>
      <c r="P41" s="182">
        <f t="shared" si="21"/>
        <v>92.08906875000001</v>
      </c>
    </row>
    <row r="42" spans="1:16" s="60" customFormat="1" ht="63" outlineLevel="1">
      <c r="A42" s="18" t="s">
        <v>239</v>
      </c>
      <c r="B42" s="59" t="s">
        <v>252</v>
      </c>
      <c r="C42" s="46" t="s">
        <v>16</v>
      </c>
      <c r="D42" s="20">
        <v>36</v>
      </c>
      <c r="E42" s="55"/>
      <c r="F42" s="21">
        <f t="shared" si="18"/>
        <v>213.84192937499998</v>
      </c>
      <c r="G42" s="20">
        <f t="shared" si="19"/>
        <v>38.699999999999996</v>
      </c>
      <c r="H42" s="20">
        <f t="shared" si="20"/>
        <v>40.634999999999998</v>
      </c>
      <c r="I42" s="20">
        <f t="shared" si="20"/>
        <v>42.66675</v>
      </c>
      <c r="J42" s="20">
        <f t="shared" si="20"/>
        <v>44.800087500000004</v>
      </c>
      <c r="K42" s="20">
        <f t="shared" si="20"/>
        <v>47.040091875000009</v>
      </c>
      <c r="L42" s="182">
        <f>D42</f>
        <v>36</v>
      </c>
      <c r="M42" s="182">
        <f>L42*1.075</f>
        <v>38.699999999999996</v>
      </c>
      <c r="N42" s="182">
        <f>M42*1.05</f>
        <v>40.634999999999998</v>
      </c>
      <c r="O42" s="182">
        <f t="shared" si="21"/>
        <v>42.66675</v>
      </c>
      <c r="P42" s="182">
        <f t="shared" si="21"/>
        <v>44.800087500000004</v>
      </c>
    </row>
    <row r="43" spans="1:16" s="60" customFormat="1" ht="31.5" outlineLevel="1">
      <c r="A43" s="18" t="s">
        <v>240</v>
      </c>
      <c r="B43" s="59" t="s">
        <v>253</v>
      </c>
      <c r="C43" s="46" t="s">
        <v>16</v>
      </c>
      <c r="D43" s="20">
        <v>5447.6</v>
      </c>
      <c r="E43" s="55"/>
      <c r="F43" s="21">
        <f t="shared" si="18"/>
        <v>32359.035957312502</v>
      </c>
      <c r="G43" s="20">
        <f t="shared" si="19"/>
        <v>5856.17</v>
      </c>
      <c r="H43" s="20">
        <f t="shared" si="20"/>
        <v>6148.9785000000002</v>
      </c>
      <c r="I43" s="20">
        <f t="shared" si="20"/>
        <v>6456.4274250000008</v>
      </c>
      <c r="J43" s="20">
        <f t="shared" si="20"/>
        <v>6779.2487962500009</v>
      </c>
      <c r="K43" s="20">
        <f t="shared" si="20"/>
        <v>7118.2112360625015</v>
      </c>
      <c r="L43" s="182">
        <v>0</v>
      </c>
      <c r="M43" s="182">
        <v>0</v>
      </c>
      <c r="N43" s="182">
        <v>0</v>
      </c>
      <c r="O43" s="182">
        <v>0</v>
      </c>
      <c r="P43" s="182">
        <v>0</v>
      </c>
    </row>
    <row r="44" spans="1:16" s="60" customFormat="1" ht="31.5" outlineLevel="1">
      <c r="A44" s="18" t="s">
        <v>241</v>
      </c>
      <c r="B44" s="59" t="s">
        <v>267</v>
      </c>
      <c r="C44" s="46" t="s">
        <v>16</v>
      </c>
      <c r="D44" s="20">
        <v>20</v>
      </c>
      <c r="E44" s="55"/>
      <c r="F44" s="21">
        <f t="shared" si="18"/>
        <v>118.80107187500001</v>
      </c>
      <c r="G44" s="20">
        <f t="shared" si="19"/>
        <v>21.5</v>
      </c>
      <c r="H44" s="20">
        <f t="shared" si="20"/>
        <v>22.574999999999999</v>
      </c>
      <c r="I44" s="20">
        <f t="shared" si="20"/>
        <v>23.703749999999999</v>
      </c>
      <c r="J44" s="20">
        <f t="shared" si="20"/>
        <v>24.888937500000001</v>
      </c>
      <c r="K44" s="20">
        <f t="shared" si="20"/>
        <v>26.133384375000002</v>
      </c>
      <c r="L44" s="182">
        <f>D44</f>
        <v>20</v>
      </c>
      <c r="M44" s="182">
        <f>L44*1.075</f>
        <v>21.5</v>
      </c>
      <c r="N44" s="182">
        <f t="shared" ref="N44:P47" si="22">M44*1.05</f>
        <v>22.574999999999999</v>
      </c>
      <c r="O44" s="182">
        <f t="shared" si="22"/>
        <v>23.703749999999999</v>
      </c>
      <c r="P44" s="182">
        <f t="shared" si="22"/>
        <v>24.888937500000001</v>
      </c>
    </row>
    <row r="45" spans="1:16" s="60" customFormat="1" ht="31.5" outlineLevel="1">
      <c r="A45" s="18" t="s">
        <v>242</v>
      </c>
      <c r="B45" s="59" t="s">
        <v>254</v>
      </c>
      <c r="C45" s="46" t="s">
        <v>16</v>
      </c>
      <c r="D45" s="20">
        <v>52</v>
      </c>
      <c r="E45" s="55"/>
      <c r="F45" s="21">
        <f t="shared" si="18"/>
        <v>308.88278687500002</v>
      </c>
      <c r="G45" s="20">
        <f t="shared" si="19"/>
        <v>55.9</v>
      </c>
      <c r="H45" s="20">
        <f t="shared" si="20"/>
        <v>58.695</v>
      </c>
      <c r="I45" s="20">
        <f t="shared" si="20"/>
        <v>61.629750000000001</v>
      </c>
      <c r="J45" s="20">
        <f t="shared" si="20"/>
        <v>64.71123750000001</v>
      </c>
      <c r="K45" s="20">
        <f t="shared" si="20"/>
        <v>67.946799375000012</v>
      </c>
      <c r="L45" s="182">
        <f t="shared" ref="L45:L49" si="23">D45</f>
        <v>52</v>
      </c>
      <c r="M45" s="182">
        <f>L45*1.075</f>
        <v>55.9</v>
      </c>
      <c r="N45" s="182">
        <f t="shared" si="22"/>
        <v>58.695</v>
      </c>
      <c r="O45" s="182">
        <f t="shared" si="22"/>
        <v>61.629750000000001</v>
      </c>
      <c r="P45" s="182">
        <f t="shared" si="22"/>
        <v>64.71123750000001</v>
      </c>
    </row>
    <row r="46" spans="1:16" s="60" customFormat="1" ht="31.5" outlineLevel="1">
      <c r="A46" s="18" t="s">
        <v>243</v>
      </c>
      <c r="B46" s="59" t="s">
        <v>268</v>
      </c>
      <c r="C46" s="46" t="s">
        <v>16</v>
      </c>
      <c r="D46" s="20">
        <v>176</v>
      </c>
      <c r="E46" s="55"/>
      <c r="F46" s="21">
        <f t="shared" si="18"/>
        <v>1045.4494325000001</v>
      </c>
      <c r="G46" s="20">
        <f t="shared" si="19"/>
        <v>189.2</v>
      </c>
      <c r="H46" s="20">
        <f t="shared" si="20"/>
        <v>198.66</v>
      </c>
      <c r="I46" s="20">
        <f t="shared" si="20"/>
        <v>208.59300000000002</v>
      </c>
      <c r="J46" s="20">
        <f t="shared" si="20"/>
        <v>219.02265000000003</v>
      </c>
      <c r="K46" s="20">
        <f t="shared" si="20"/>
        <v>229.97378250000003</v>
      </c>
      <c r="L46" s="182">
        <f t="shared" si="23"/>
        <v>176</v>
      </c>
      <c r="M46" s="182">
        <f>L46*1.075</f>
        <v>189.2</v>
      </c>
      <c r="N46" s="182">
        <f t="shared" si="22"/>
        <v>198.66</v>
      </c>
      <c r="O46" s="182">
        <f t="shared" si="22"/>
        <v>208.59300000000002</v>
      </c>
      <c r="P46" s="182">
        <f t="shared" si="22"/>
        <v>219.02265000000003</v>
      </c>
    </row>
    <row r="47" spans="1:16" s="60" customFormat="1" ht="63" outlineLevel="1">
      <c r="A47" s="18" t="s">
        <v>244</v>
      </c>
      <c r="B47" s="59" t="s">
        <v>255</v>
      </c>
      <c r="C47" s="46" t="s">
        <v>16</v>
      </c>
      <c r="D47" s="20">
        <v>5</v>
      </c>
      <c r="E47" s="55"/>
      <c r="F47" s="21">
        <f t="shared" si="18"/>
        <v>29.700267968750001</v>
      </c>
      <c r="G47" s="20">
        <f t="shared" si="19"/>
        <v>5.375</v>
      </c>
      <c r="H47" s="20">
        <f t="shared" si="20"/>
        <v>5.6437499999999998</v>
      </c>
      <c r="I47" s="20">
        <f t="shared" si="20"/>
        <v>5.9259374999999999</v>
      </c>
      <c r="J47" s="20">
        <f t="shared" si="20"/>
        <v>6.2222343750000002</v>
      </c>
      <c r="K47" s="20">
        <f t="shared" si="20"/>
        <v>6.5333460937500005</v>
      </c>
      <c r="L47" s="182">
        <f t="shared" si="23"/>
        <v>5</v>
      </c>
      <c r="M47" s="182">
        <f>L47*1.075</f>
        <v>5.375</v>
      </c>
      <c r="N47" s="182">
        <f t="shared" si="22"/>
        <v>5.6437499999999998</v>
      </c>
      <c r="O47" s="182">
        <f t="shared" si="22"/>
        <v>5.9259374999999999</v>
      </c>
      <c r="P47" s="182">
        <f t="shared" si="22"/>
        <v>6.2222343750000002</v>
      </c>
    </row>
    <row r="48" spans="1:16" s="60" customFormat="1" ht="63" outlineLevel="1">
      <c r="A48" s="18" t="s">
        <v>245</v>
      </c>
      <c r="B48" s="59" t="s">
        <v>256</v>
      </c>
      <c r="C48" s="46" t="s">
        <v>16</v>
      </c>
      <c r="D48" s="20">
        <v>2</v>
      </c>
      <c r="E48" s="55"/>
      <c r="F48" s="21">
        <f t="shared" si="18"/>
        <v>11.880107187500002</v>
      </c>
      <c r="G48" s="20">
        <f t="shared" si="19"/>
        <v>2.15</v>
      </c>
      <c r="H48" s="20">
        <f t="shared" si="20"/>
        <v>2.2574999999999998</v>
      </c>
      <c r="I48" s="20">
        <f t="shared" si="20"/>
        <v>2.3703750000000001</v>
      </c>
      <c r="J48" s="20">
        <f t="shared" si="20"/>
        <v>2.4888937500000003</v>
      </c>
      <c r="K48" s="20">
        <f t="shared" si="20"/>
        <v>2.6133384375000004</v>
      </c>
      <c r="L48" s="182">
        <f t="shared" si="23"/>
        <v>2</v>
      </c>
      <c r="M48" s="182">
        <v>2</v>
      </c>
      <c r="N48" s="182">
        <v>2</v>
      </c>
      <c r="O48" s="182">
        <v>2</v>
      </c>
      <c r="P48" s="182">
        <v>2</v>
      </c>
    </row>
    <row r="49" spans="1:16" s="60" customFormat="1" ht="31.5" outlineLevel="1">
      <c r="A49" s="18" t="s">
        <v>246</v>
      </c>
      <c r="B49" s="59" t="s">
        <v>257</v>
      </c>
      <c r="C49" s="46" t="s">
        <v>16</v>
      </c>
      <c r="D49" s="20">
        <v>248</v>
      </c>
      <c r="E49" s="55"/>
      <c r="F49" s="21">
        <f t="shared" si="18"/>
        <v>1473.13329125</v>
      </c>
      <c r="G49" s="20">
        <f t="shared" si="19"/>
        <v>266.59999999999997</v>
      </c>
      <c r="H49" s="20">
        <f t="shared" si="20"/>
        <v>279.92999999999995</v>
      </c>
      <c r="I49" s="20">
        <f t="shared" si="20"/>
        <v>293.92649999999998</v>
      </c>
      <c r="J49" s="20">
        <f t="shared" si="20"/>
        <v>308.62282499999998</v>
      </c>
      <c r="K49" s="20">
        <f t="shared" si="20"/>
        <v>324.05396624999997</v>
      </c>
      <c r="L49" s="182">
        <f t="shared" si="23"/>
        <v>248</v>
      </c>
      <c r="M49" s="182">
        <f t="shared" ref="M49:M55" si="24">L49*1.075</f>
        <v>266.59999999999997</v>
      </c>
      <c r="N49" s="182">
        <f t="shared" ref="N49:P55" si="25">M49*1.05</f>
        <v>279.92999999999995</v>
      </c>
      <c r="O49" s="182">
        <f t="shared" si="25"/>
        <v>293.92649999999998</v>
      </c>
      <c r="P49" s="182">
        <f t="shared" si="25"/>
        <v>308.62282499999998</v>
      </c>
    </row>
    <row r="50" spans="1:16" ht="31.5">
      <c r="A50" s="13" t="s">
        <v>69</v>
      </c>
      <c r="B50" s="11" t="s">
        <v>70</v>
      </c>
      <c r="C50" s="45" t="s">
        <v>16</v>
      </c>
      <c r="D50" s="15">
        <f>SUM(D51:D73)</f>
        <v>12318</v>
      </c>
      <c r="E50" s="54">
        <v>12929</v>
      </c>
      <c r="F50" s="15">
        <f t="shared" ref="F50:K50" si="26">SUM(F51:F73)</f>
        <v>73169.480167812508</v>
      </c>
      <c r="G50" s="15">
        <f t="shared" si="26"/>
        <v>13241.850000000002</v>
      </c>
      <c r="H50" s="15">
        <f t="shared" si="26"/>
        <v>13903.942499999999</v>
      </c>
      <c r="I50" s="15">
        <f t="shared" si="26"/>
        <v>14599.139624999994</v>
      </c>
      <c r="J50" s="15">
        <f t="shared" si="26"/>
        <v>15329.096606249999</v>
      </c>
      <c r="K50" s="15">
        <f t="shared" si="26"/>
        <v>16095.451436562504</v>
      </c>
      <c r="L50" s="184">
        <f>L51+L52+L53+L54+L55+L56+L57+L58+L59+L60+L61+L62+L63+L64+L65+L66+L67+L68+L69+L70+L71+L72+L73</f>
        <v>0</v>
      </c>
      <c r="M50" s="184">
        <f t="shared" si="24"/>
        <v>0</v>
      </c>
      <c r="N50" s="184">
        <f t="shared" si="25"/>
        <v>0</v>
      </c>
      <c r="O50" s="184">
        <f t="shared" si="25"/>
        <v>0</v>
      </c>
      <c r="P50" s="184">
        <f t="shared" si="25"/>
        <v>0</v>
      </c>
    </row>
    <row r="51" spans="1:16" s="60" customFormat="1" ht="63" outlineLevel="1">
      <c r="A51" s="18" t="s">
        <v>152</v>
      </c>
      <c r="B51" s="59" t="s">
        <v>280</v>
      </c>
      <c r="C51" s="46" t="s">
        <v>16</v>
      </c>
      <c r="D51" s="20">
        <v>3697</v>
      </c>
      <c r="E51" s="55"/>
      <c r="F51" s="21">
        <f>SUM(G51:K51)</f>
        <v>21960.278136093752</v>
      </c>
      <c r="G51" s="20">
        <f>D51*1.075</f>
        <v>3974.2749999999996</v>
      </c>
      <c r="H51" s="20">
        <f>G51*1.05</f>
        <v>4172.9887499999995</v>
      </c>
      <c r="I51" s="20">
        <f>H51*1.05</f>
        <v>4381.6381874999997</v>
      </c>
      <c r="J51" s="20">
        <f>I51*1.05</f>
        <v>4600.7200968750003</v>
      </c>
      <c r="K51" s="20">
        <f>J51*1.05-0.1</f>
        <v>4830.6561017187505</v>
      </c>
      <c r="L51" s="182">
        <v>0</v>
      </c>
      <c r="M51" s="182">
        <f t="shared" si="24"/>
        <v>0</v>
      </c>
      <c r="N51" s="182">
        <f t="shared" si="25"/>
        <v>0</v>
      </c>
      <c r="O51" s="182">
        <f t="shared" si="25"/>
        <v>0</v>
      </c>
      <c r="P51" s="182">
        <f t="shared" si="25"/>
        <v>0</v>
      </c>
    </row>
    <row r="52" spans="1:16" s="60" customFormat="1" ht="78.75" outlineLevel="1">
      <c r="A52" s="18" t="s">
        <v>153</v>
      </c>
      <c r="B52" s="59" t="s">
        <v>281</v>
      </c>
      <c r="C52" s="46" t="s">
        <v>16</v>
      </c>
      <c r="D52" s="20">
        <v>808</v>
      </c>
      <c r="E52" s="55"/>
      <c r="F52" s="21">
        <f t="shared" ref="F52:F73" si="27">SUM(G52:K52)</f>
        <v>4799.5633037499992</v>
      </c>
      <c r="G52" s="20">
        <f t="shared" ref="G52:G73" si="28">D52*1.075</f>
        <v>868.59999999999991</v>
      </c>
      <c r="H52" s="20">
        <f t="shared" ref="H52:K73" si="29">G52*1.05</f>
        <v>912.03</v>
      </c>
      <c r="I52" s="20">
        <f t="shared" si="29"/>
        <v>957.63149999999996</v>
      </c>
      <c r="J52" s="20">
        <f t="shared" si="29"/>
        <v>1005.513075</v>
      </c>
      <c r="K52" s="20">
        <f t="shared" si="29"/>
        <v>1055.78872875</v>
      </c>
      <c r="L52" s="182">
        <v>0</v>
      </c>
      <c r="M52" s="182">
        <f t="shared" si="24"/>
        <v>0</v>
      </c>
      <c r="N52" s="182">
        <f t="shared" si="25"/>
        <v>0</v>
      </c>
      <c r="O52" s="182">
        <f t="shared" si="25"/>
        <v>0</v>
      </c>
      <c r="P52" s="182">
        <f t="shared" si="25"/>
        <v>0</v>
      </c>
    </row>
    <row r="53" spans="1:16" s="60" customFormat="1" outlineLevel="1">
      <c r="A53" s="18" t="s">
        <v>154</v>
      </c>
      <c r="B53" s="59" t="s">
        <v>282</v>
      </c>
      <c r="C53" s="46" t="s">
        <v>16</v>
      </c>
      <c r="D53" s="20">
        <v>364</v>
      </c>
      <c r="E53" s="55"/>
      <c r="F53" s="21">
        <f t="shared" si="27"/>
        <v>2162.1795081250002</v>
      </c>
      <c r="G53" s="20">
        <f t="shared" si="28"/>
        <v>391.3</v>
      </c>
      <c r="H53" s="20">
        <f t="shared" si="29"/>
        <v>410.86500000000001</v>
      </c>
      <c r="I53" s="20">
        <f t="shared" si="29"/>
        <v>431.40825000000001</v>
      </c>
      <c r="J53" s="20">
        <f t="shared" si="29"/>
        <v>452.97866250000004</v>
      </c>
      <c r="K53" s="20">
        <f t="shared" si="29"/>
        <v>475.62759562500008</v>
      </c>
      <c r="L53" s="182">
        <v>0</v>
      </c>
      <c r="M53" s="182">
        <f t="shared" si="24"/>
        <v>0</v>
      </c>
      <c r="N53" s="182">
        <f t="shared" si="25"/>
        <v>0</v>
      </c>
      <c r="O53" s="182">
        <f t="shared" si="25"/>
        <v>0</v>
      </c>
      <c r="P53" s="182">
        <f t="shared" si="25"/>
        <v>0</v>
      </c>
    </row>
    <row r="54" spans="1:16" s="60" customFormat="1" ht="141.75" outlineLevel="1">
      <c r="A54" s="18" t="s">
        <v>155</v>
      </c>
      <c r="B54" s="59" t="s">
        <v>283</v>
      </c>
      <c r="C54" s="46" t="s">
        <v>16</v>
      </c>
      <c r="D54" s="20">
        <v>539</v>
      </c>
      <c r="E54" s="55"/>
      <c r="F54" s="21">
        <f t="shared" si="27"/>
        <v>3201.68888703125</v>
      </c>
      <c r="G54" s="20">
        <f t="shared" si="28"/>
        <v>579.42499999999995</v>
      </c>
      <c r="H54" s="20">
        <f t="shared" si="29"/>
        <v>608.39625000000001</v>
      </c>
      <c r="I54" s="20">
        <f t="shared" si="29"/>
        <v>638.81606250000004</v>
      </c>
      <c r="J54" s="20">
        <f t="shared" si="29"/>
        <v>670.75686562500005</v>
      </c>
      <c r="K54" s="20">
        <f t="shared" si="29"/>
        <v>704.29470890625009</v>
      </c>
      <c r="L54" s="182">
        <v>0</v>
      </c>
      <c r="M54" s="182">
        <f t="shared" si="24"/>
        <v>0</v>
      </c>
      <c r="N54" s="182">
        <f t="shared" si="25"/>
        <v>0</v>
      </c>
      <c r="O54" s="182">
        <f t="shared" si="25"/>
        <v>0</v>
      </c>
      <c r="P54" s="182">
        <f t="shared" si="25"/>
        <v>0</v>
      </c>
    </row>
    <row r="55" spans="1:16" s="60" customFormat="1" ht="63" outlineLevel="1">
      <c r="A55" s="18" t="s">
        <v>156</v>
      </c>
      <c r="B55" s="59" t="s">
        <v>284</v>
      </c>
      <c r="C55" s="46" t="s">
        <v>16</v>
      </c>
      <c r="D55" s="20">
        <v>223</v>
      </c>
      <c r="E55" s="55"/>
      <c r="F55" s="21">
        <f t="shared" si="27"/>
        <v>1324.6319514062502</v>
      </c>
      <c r="G55" s="20">
        <f t="shared" si="28"/>
        <v>239.72499999999999</v>
      </c>
      <c r="H55" s="20">
        <f t="shared" si="29"/>
        <v>251.71125000000001</v>
      </c>
      <c r="I55" s="20">
        <f t="shared" si="29"/>
        <v>264.29681250000004</v>
      </c>
      <c r="J55" s="20">
        <f t="shared" si="29"/>
        <v>277.51165312500007</v>
      </c>
      <c r="K55" s="20">
        <f t="shared" si="29"/>
        <v>291.38723578125007</v>
      </c>
      <c r="L55" s="182">
        <v>0</v>
      </c>
      <c r="M55" s="182">
        <f t="shared" si="24"/>
        <v>0</v>
      </c>
      <c r="N55" s="182">
        <f t="shared" si="25"/>
        <v>0</v>
      </c>
      <c r="O55" s="182">
        <f t="shared" si="25"/>
        <v>0</v>
      </c>
      <c r="P55" s="182">
        <f t="shared" si="25"/>
        <v>0</v>
      </c>
    </row>
    <row r="56" spans="1:16" s="60" customFormat="1" ht="94.5" outlineLevel="1">
      <c r="A56" s="18" t="s">
        <v>157</v>
      </c>
      <c r="B56" s="59" t="s">
        <v>285</v>
      </c>
      <c r="C56" s="46" t="s">
        <v>16</v>
      </c>
      <c r="D56" s="20">
        <v>860</v>
      </c>
      <c r="E56" s="55"/>
      <c r="F56" s="21">
        <f t="shared" si="27"/>
        <v>5108.4460906249997</v>
      </c>
      <c r="G56" s="20">
        <f t="shared" si="28"/>
        <v>924.5</v>
      </c>
      <c r="H56" s="20">
        <f t="shared" si="29"/>
        <v>970.72500000000002</v>
      </c>
      <c r="I56" s="20">
        <f t="shared" si="29"/>
        <v>1019.26125</v>
      </c>
      <c r="J56" s="20">
        <f t="shared" si="29"/>
        <v>1070.2243125</v>
      </c>
      <c r="K56" s="20">
        <f t="shared" si="29"/>
        <v>1123.735528125</v>
      </c>
      <c r="L56" s="182">
        <v>0</v>
      </c>
      <c r="M56" s="182">
        <f t="shared" ref="M56:M73" si="30">L56*1.075</f>
        <v>0</v>
      </c>
      <c r="N56" s="182">
        <f t="shared" ref="N56:P56" si="31">M56*1.05</f>
        <v>0</v>
      </c>
      <c r="O56" s="182">
        <f t="shared" si="31"/>
        <v>0</v>
      </c>
      <c r="P56" s="182">
        <f t="shared" si="31"/>
        <v>0</v>
      </c>
    </row>
    <row r="57" spans="1:16" s="60" customFormat="1" ht="47.25" outlineLevel="1">
      <c r="A57" s="18" t="s">
        <v>158</v>
      </c>
      <c r="B57" s="59" t="s">
        <v>286</v>
      </c>
      <c r="C57" s="46" t="s">
        <v>16</v>
      </c>
      <c r="D57" s="20">
        <v>24</v>
      </c>
      <c r="E57" s="55"/>
      <c r="F57" s="21">
        <f t="shared" si="27"/>
        <v>142.56128625000002</v>
      </c>
      <c r="G57" s="20">
        <f t="shared" si="28"/>
        <v>25.799999999999997</v>
      </c>
      <c r="H57" s="20">
        <f t="shared" si="29"/>
        <v>27.09</v>
      </c>
      <c r="I57" s="20">
        <f t="shared" si="29"/>
        <v>28.444500000000001</v>
      </c>
      <c r="J57" s="20">
        <f t="shared" si="29"/>
        <v>29.866725000000002</v>
      </c>
      <c r="K57" s="20">
        <f t="shared" si="29"/>
        <v>31.360061250000005</v>
      </c>
      <c r="L57" s="182">
        <v>0</v>
      </c>
      <c r="M57" s="182">
        <f t="shared" si="30"/>
        <v>0</v>
      </c>
      <c r="N57" s="182">
        <f t="shared" ref="N57:P57" si="32">M57*1.05</f>
        <v>0</v>
      </c>
      <c r="O57" s="182">
        <f t="shared" si="32"/>
        <v>0</v>
      </c>
      <c r="P57" s="182">
        <f t="shared" si="32"/>
        <v>0</v>
      </c>
    </row>
    <row r="58" spans="1:16" s="60" customFormat="1" ht="63" outlineLevel="1">
      <c r="A58" s="18" t="s">
        <v>159</v>
      </c>
      <c r="B58" s="59" t="s">
        <v>287</v>
      </c>
      <c r="C58" s="46" t="s">
        <v>16</v>
      </c>
      <c r="D58" s="20">
        <v>1109</v>
      </c>
      <c r="E58" s="55"/>
      <c r="F58" s="21">
        <f t="shared" si="27"/>
        <v>6587.5194354687501</v>
      </c>
      <c r="G58" s="20">
        <f t="shared" si="28"/>
        <v>1192.175</v>
      </c>
      <c r="H58" s="20">
        <f t="shared" si="29"/>
        <v>1251.7837500000001</v>
      </c>
      <c r="I58" s="20">
        <f t="shared" si="29"/>
        <v>1314.3729375</v>
      </c>
      <c r="J58" s="20">
        <f t="shared" si="29"/>
        <v>1380.0915843750001</v>
      </c>
      <c r="K58" s="20">
        <f t="shared" si="29"/>
        <v>1449.0961635937501</v>
      </c>
      <c r="L58" s="182">
        <v>0</v>
      </c>
      <c r="M58" s="182">
        <f t="shared" si="30"/>
        <v>0</v>
      </c>
      <c r="N58" s="182">
        <f t="shared" ref="N58:P58" si="33">M58*1.05</f>
        <v>0</v>
      </c>
      <c r="O58" s="182">
        <f t="shared" si="33"/>
        <v>0</v>
      </c>
      <c r="P58" s="182">
        <f t="shared" si="33"/>
        <v>0</v>
      </c>
    </row>
    <row r="59" spans="1:16" s="60" customFormat="1" ht="63" outlineLevel="1">
      <c r="A59" s="18" t="s">
        <v>160</v>
      </c>
      <c r="B59" s="59" t="s">
        <v>288</v>
      </c>
      <c r="C59" s="46" t="s">
        <v>16</v>
      </c>
      <c r="D59" s="20">
        <v>635</v>
      </c>
      <c r="E59" s="55"/>
      <c r="F59" s="21">
        <f t="shared" si="27"/>
        <v>3771.9340320312499</v>
      </c>
      <c r="G59" s="20">
        <f t="shared" si="28"/>
        <v>682.625</v>
      </c>
      <c r="H59" s="20">
        <f t="shared" si="29"/>
        <v>716.75625000000002</v>
      </c>
      <c r="I59" s="20">
        <f t="shared" si="29"/>
        <v>752.59406250000006</v>
      </c>
      <c r="J59" s="20">
        <f t="shared" si="29"/>
        <v>790.22376562500006</v>
      </c>
      <c r="K59" s="20">
        <f t="shared" si="29"/>
        <v>829.7349539062501</v>
      </c>
      <c r="L59" s="182">
        <v>0</v>
      </c>
      <c r="M59" s="182">
        <f t="shared" si="30"/>
        <v>0</v>
      </c>
      <c r="N59" s="182">
        <f t="shared" ref="N59:P59" si="34">M59*1.05</f>
        <v>0</v>
      </c>
      <c r="O59" s="182">
        <f t="shared" si="34"/>
        <v>0</v>
      </c>
      <c r="P59" s="182">
        <f t="shared" si="34"/>
        <v>0</v>
      </c>
    </row>
    <row r="60" spans="1:16" s="60" customFormat="1" ht="63" outlineLevel="1">
      <c r="A60" s="18" t="s">
        <v>161</v>
      </c>
      <c r="B60" s="59" t="s">
        <v>289</v>
      </c>
      <c r="C60" s="46" t="s">
        <v>16</v>
      </c>
      <c r="D60" s="20">
        <v>1579</v>
      </c>
      <c r="E60" s="55"/>
      <c r="F60" s="21">
        <f t="shared" si="27"/>
        <v>9379.3446245312498</v>
      </c>
      <c r="G60" s="20">
        <f t="shared" si="28"/>
        <v>1697.425</v>
      </c>
      <c r="H60" s="20">
        <f t="shared" si="29"/>
        <v>1782.2962500000001</v>
      </c>
      <c r="I60" s="20">
        <f t="shared" si="29"/>
        <v>1871.4110625000001</v>
      </c>
      <c r="J60" s="20">
        <f t="shared" si="29"/>
        <v>1964.9816156250001</v>
      </c>
      <c r="K60" s="20">
        <f t="shared" si="29"/>
        <v>2063.2306964062504</v>
      </c>
      <c r="L60" s="182">
        <v>0</v>
      </c>
      <c r="M60" s="182">
        <f t="shared" si="30"/>
        <v>0</v>
      </c>
      <c r="N60" s="182">
        <f t="shared" ref="N60:P60" si="35">M60*1.05</f>
        <v>0</v>
      </c>
      <c r="O60" s="182">
        <f t="shared" si="35"/>
        <v>0</v>
      </c>
      <c r="P60" s="182">
        <f t="shared" si="35"/>
        <v>0</v>
      </c>
    </row>
    <row r="61" spans="1:16" s="60" customFormat="1" ht="110.25" outlineLevel="1">
      <c r="A61" s="18" t="s">
        <v>162</v>
      </c>
      <c r="B61" s="59" t="s">
        <v>290</v>
      </c>
      <c r="C61" s="46" t="s">
        <v>16</v>
      </c>
      <c r="D61" s="20">
        <v>686</v>
      </c>
      <c r="E61" s="55"/>
      <c r="F61" s="21">
        <f t="shared" si="27"/>
        <v>4074.8767653125005</v>
      </c>
      <c r="G61" s="20">
        <f t="shared" si="28"/>
        <v>737.44999999999993</v>
      </c>
      <c r="H61" s="20">
        <f t="shared" si="29"/>
        <v>774.32249999999999</v>
      </c>
      <c r="I61" s="20">
        <f t="shared" si="29"/>
        <v>813.03862500000002</v>
      </c>
      <c r="J61" s="20">
        <f t="shared" si="29"/>
        <v>853.6905562500001</v>
      </c>
      <c r="K61" s="20">
        <f t="shared" si="29"/>
        <v>896.37508406250015</v>
      </c>
      <c r="L61" s="182">
        <v>0</v>
      </c>
      <c r="M61" s="182">
        <f t="shared" si="30"/>
        <v>0</v>
      </c>
      <c r="N61" s="182">
        <f t="shared" ref="N61:P61" si="36">M61*1.05</f>
        <v>0</v>
      </c>
      <c r="O61" s="182">
        <f t="shared" si="36"/>
        <v>0</v>
      </c>
      <c r="P61" s="182">
        <f t="shared" si="36"/>
        <v>0</v>
      </c>
    </row>
    <row r="62" spans="1:16" s="60" customFormat="1" ht="94.5" outlineLevel="1">
      <c r="A62" s="18" t="s">
        <v>163</v>
      </c>
      <c r="B62" s="59" t="s">
        <v>291</v>
      </c>
      <c r="C62" s="46" t="s">
        <v>16</v>
      </c>
      <c r="D62" s="20">
        <v>92</v>
      </c>
      <c r="E62" s="55"/>
      <c r="F62" s="21">
        <f t="shared" si="27"/>
        <v>546.48493062500006</v>
      </c>
      <c r="G62" s="20">
        <f t="shared" si="28"/>
        <v>98.899999999999991</v>
      </c>
      <c r="H62" s="20">
        <f t="shared" si="29"/>
        <v>103.845</v>
      </c>
      <c r="I62" s="20">
        <f t="shared" si="29"/>
        <v>109.03725</v>
      </c>
      <c r="J62" s="20">
        <f t="shared" si="29"/>
        <v>114.4891125</v>
      </c>
      <c r="K62" s="20">
        <f t="shared" si="29"/>
        <v>120.21356812500001</v>
      </c>
      <c r="L62" s="182">
        <v>0</v>
      </c>
      <c r="M62" s="182">
        <f t="shared" si="30"/>
        <v>0</v>
      </c>
      <c r="N62" s="182">
        <f t="shared" ref="N62:P62" si="37">M62*1.05</f>
        <v>0</v>
      </c>
      <c r="O62" s="182">
        <f t="shared" si="37"/>
        <v>0</v>
      </c>
      <c r="P62" s="182">
        <f t="shared" si="37"/>
        <v>0</v>
      </c>
    </row>
    <row r="63" spans="1:16" s="60" customFormat="1" ht="47.25" outlineLevel="1">
      <c r="A63" s="18" t="s">
        <v>164</v>
      </c>
      <c r="B63" s="59" t="s">
        <v>292</v>
      </c>
      <c r="C63" s="46" t="s">
        <v>16</v>
      </c>
      <c r="D63" s="20">
        <v>201</v>
      </c>
      <c r="E63" s="55"/>
      <c r="F63" s="21">
        <f t="shared" si="27"/>
        <v>1193.95077234375</v>
      </c>
      <c r="G63" s="20">
        <f t="shared" si="28"/>
        <v>216.07499999999999</v>
      </c>
      <c r="H63" s="20">
        <f t="shared" si="29"/>
        <v>226.87875</v>
      </c>
      <c r="I63" s="20">
        <f t="shared" si="29"/>
        <v>238.22268750000001</v>
      </c>
      <c r="J63" s="20">
        <f t="shared" si="29"/>
        <v>250.13382187500002</v>
      </c>
      <c r="K63" s="20">
        <f t="shared" si="29"/>
        <v>262.64051296875004</v>
      </c>
      <c r="L63" s="182">
        <v>0</v>
      </c>
      <c r="M63" s="182">
        <f t="shared" si="30"/>
        <v>0</v>
      </c>
      <c r="N63" s="182">
        <f t="shared" ref="N63:P63" si="38">M63*1.05</f>
        <v>0</v>
      </c>
      <c r="O63" s="182">
        <f t="shared" si="38"/>
        <v>0</v>
      </c>
      <c r="P63" s="182">
        <f t="shared" si="38"/>
        <v>0</v>
      </c>
    </row>
    <row r="64" spans="1:16" s="60" customFormat="1" ht="141.75" outlineLevel="1">
      <c r="A64" s="18" t="s">
        <v>165</v>
      </c>
      <c r="B64" s="59" t="s">
        <v>293</v>
      </c>
      <c r="C64" s="46" t="s">
        <v>16</v>
      </c>
      <c r="D64" s="20">
        <v>707</v>
      </c>
      <c r="E64" s="55"/>
      <c r="F64" s="21">
        <f t="shared" si="27"/>
        <v>4199.61789078125</v>
      </c>
      <c r="G64" s="20">
        <f t="shared" si="28"/>
        <v>760.02499999999998</v>
      </c>
      <c r="H64" s="20">
        <f t="shared" si="29"/>
        <v>798.02625</v>
      </c>
      <c r="I64" s="20">
        <f t="shared" si="29"/>
        <v>837.92756250000002</v>
      </c>
      <c r="J64" s="20">
        <f t="shared" si="29"/>
        <v>879.82394062500009</v>
      </c>
      <c r="K64" s="20">
        <f t="shared" si="29"/>
        <v>923.81513765625016</v>
      </c>
      <c r="L64" s="182">
        <v>0</v>
      </c>
      <c r="M64" s="182">
        <f t="shared" si="30"/>
        <v>0</v>
      </c>
      <c r="N64" s="182">
        <f t="shared" ref="N64:P64" si="39">M64*1.05</f>
        <v>0</v>
      </c>
      <c r="O64" s="182">
        <f t="shared" si="39"/>
        <v>0</v>
      </c>
      <c r="P64" s="182">
        <f t="shared" si="39"/>
        <v>0</v>
      </c>
    </row>
    <row r="65" spans="1:16" s="60" customFormat="1" ht="189" outlineLevel="1">
      <c r="A65" s="18" t="s">
        <v>166</v>
      </c>
      <c r="B65" s="59" t="s">
        <v>294</v>
      </c>
      <c r="C65" s="46" t="s">
        <v>16</v>
      </c>
      <c r="D65" s="20">
        <v>108</v>
      </c>
      <c r="E65" s="55"/>
      <c r="F65" s="21">
        <f t="shared" si="27"/>
        <v>641.52578812499996</v>
      </c>
      <c r="G65" s="20">
        <f t="shared" si="28"/>
        <v>116.1</v>
      </c>
      <c r="H65" s="20">
        <f t="shared" si="29"/>
        <v>121.905</v>
      </c>
      <c r="I65" s="20">
        <f t="shared" si="29"/>
        <v>128.00024999999999</v>
      </c>
      <c r="J65" s="20">
        <f t="shared" si="29"/>
        <v>134.4002625</v>
      </c>
      <c r="K65" s="20">
        <f t="shared" si="29"/>
        <v>141.120275625</v>
      </c>
      <c r="L65" s="182">
        <v>0</v>
      </c>
      <c r="M65" s="182">
        <f t="shared" si="30"/>
        <v>0</v>
      </c>
      <c r="N65" s="182">
        <f t="shared" ref="N65:P65" si="40">M65*1.05</f>
        <v>0</v>
      </c>
      <c r="O65" s="182">
        <f t="shared" si="40"/>
        <v>0</v>
      </c>
      <c r="P65" s="182">
        <f t="shared" si="40"/>
        <v>0</v>
      </c>
    </row>
    <row r="66" spans="1:16" s="60" customFormat="1" ht="110.25" outlineLevel="1">
      <c r="A66" s="18" t="s">
        <v>167</v>
      </c>
      <c r="B66" s="59" t="s">
        <v>295</v>
      </c>
      <c r="C66" s="46" t="s">
        <v>16</v>
      </c>
      <c r="D66" s="20">
        <v>68</v>
      </c>
      <c r="E66" s="55"/>
      <c r="F66" s="21">
        <f t="shared" si="27"/>
        <v>403.92364437499998</v>
      </c>
      <c r="G66" s="20">
        <f t="shared" si="28"/>
        <v>73.099999999999994</v>
      </c>
      <c r="H66" s="20">
        <f t="shared" si="29"/>
        <v>76.754999999999995</v>
      </c>
      <c r="I66" s="20">
        <f t="shared" si="29"/>
        <v>80.592749999999995</v>
      </c>
      <c r="J66" s="20">
        <f t="shared" si="29"/>
        <v>84.622387500000002</v>
      </c>
      <c r="K66" s="20">
        <f t="shared" si="29"/>
        <v>88.853506875000008</v>
      </c>
      <c r="L66" s="182">
        <v>0</v>
      </c>
      <c r="M66" s="182">
        <f t="shared" si="30"/>
        <v>0</v>
      </c>
      <c r="N66" s="182">
        <f t="shared" ref="N66:P66" si="41">M66*1.05</f>
        <v>0</v>
      </c>
      <c r="O66" s="182">
        <f t="shared" si="41"/>
        <v>0</v>
      </c>
      <c r="P66" s="182">
        <f t="shared" si="41"/>
        <v>0</v>
      </c>
    </row>
    <row r="67" spans="1:16" s="60" customFormat="1" ht="220.5" outlineLevel="1">
      <c r="A67" s="18" t="s">
        <v>168</v>
      </c>
      <c r="B67" s="59" t="s">
        <v>296</v>
      </c>
      <c r="C67" s="46" t="s">
        <v>16</v>
      </c>
      <c r="D67" s="20">
        <v>180</v>
      </c>
      <c r="E67" s="55"/>
      <c r="F67" s="21">
        <f t="shared" si="27"/>
        <v>1069.2096468750001</v>
      </c>
      <c r="G67" s="20">
        <f t="shared" si="28"/>
        <v>193.5</v>
      </c>
      <c r="H67" s="20">
        <f t="shared" si="29"/>
        <v>203.17500000000001</v>
      </c>
      <c r="I67" s="20">
        <f t="shared" si="29"/>
        <v>213.33375000000001</v>
      </c>
      <c r="J67" s="20">
        <f t="shared" si="29"/>
        <v>224.00043750000003</v>
      </c>
      <c r="K67" s="20">
        <f t="shared" si="29"/>
        <v>235.20045937500004</v>
      </c>
      <c r="L67" s="182">
        <v>0</v>
      </c>
      <c r="M67" s="182">
        <f t="shared" si="30"/>
        <v>0</v>
      </c>
      <c r="N67" s="182">
        <f t="shared" ref="N67:P67" si="42">M67*1.05</f>
        <v>0</v>
      </c>
      <c r="O67" s="182">
        <f t="shared" si="42"/>
        <v>0</v>
      </c>
      <c r="P67" s="182">
        <f t="shared" si="42"/>
        <v>0</v>
      </c>
    </row>
    <row r="68" spans="1:16" s="60" customFormat="1" ht="94.5" outlineLevel="1">
      <c r="A68" s="18" t="s">
        <v>169</v>
      </c>
      <c r="B68" s="59" t="s">
        <v>297</v>
      </c>
      <c r="C68" s="46" t="s">
        <v>16</v>
      </c>
      <c r="D68" s="20">
        <v>204</v>
      </c>
      <c r="E68" s="55"/>
      <c r="F68" s="21">
        <f t="shared" si="27"/>
        <v>1211.7709331249998</v>
      </c>
      <c r="G68" s="20">
        <f t="shared" si="28"/>
        <v>219.29999999999998</v>
      </c>
      <c r="H68" s="20">
        <f t="shared" si="29"/>
        <v>230.26499999999999</v>
      </c>
      <c r="I68" s="20">
        <f t="shared" si="29"/>
        <v>241.77824999999999</v>
      </c>
      <c r="J68" s="20">
        <f t="shared" si="29"/>
        <v>253.86716250000001</v>
      </c>
      <c r="K68" s="20">
        <f t="shared" si="29"/>
        <v>266.56052062500004</v>
      </c>
      <c r="L68" s="182">
        <v>0</v>
      </c>
      <c r="M68" s="182">
        <f t="shared" si="30"/>
        <v>0</v>
      </c>
      <c r="N68" s="182">
        <f t="shared" ref="N68:P70" si="43">M68*1.05</f>
        <v>0</v>
      </c>
      <c r="O68" s="182">
        <f t="shared" si="43"/>
        <v>0</v>
      </c>
      <c r="P68" s="182">
        <f t="shared" si="43"/>
        <v>0</v>
      </c>
    </row>
    <row r="69" spans="1:16" s="60" customFormat="1" ht="78.75" outlineLevel="1">
      <c r="A69" s="18" t="s">
        <v>170</v>
      </c>
      <c r="B69" s="59" t="s">
        <v>298</v>
      </c>
      <c r="C69" s="46" t="s">
        <v>16</v>
      </c>
      <c r="D69" s="20">
        <v>58</v>
      </c>
      <c r="E69" s="55"/>
      <c r="F69" s="21">
        <f t="shared" si="27"/>
        <v>344.52310843750001</v>
      </c>
      <c r="G69" s="20">
        <f t="shared" si="28"/>
        <v>62.349999999999994</v>
      </c>
      <c r="H69" s="20">
        <f t="shared" si="29"/>
        <v>65.467500000000001</v>
      </c>
      <c r="I69" s="20">
        <f t="shared" si="29"/>
        <v>68.740875000000003</v>
      </c>
      <c r="J69" s="20">
        <f t="shared" si="29"/>
        <v>72.177918750000003</v>
      </c>
      <c r="K69" s="20">
        <f t="shared" si="29"/>
        <v>75.786814687500012</v>
      </c>
      <c r="L69" s="182">
        <v>0</v>
      </c>
      <c r="M69" s="182">
        <v>0</v>
      </c>
      <c r="N69" s="182">
        <v>0</v>
      </c>
      <c r="O69" s="182">
        <v>0</v>
      </c>
      <c r="P69" s="182">
        <v>0</v>
      </c>
    </row>
    <row r="70" spans="1:16" s="60" customFormat="1" ht="78.75" outlineLevel="1">
      <c r="A70" s="18" t="s">
        <v>171</v>
      </c>
      <c r="B70" s="59" t="s">
        <v>299</v>
      </c>
      <c r="C70" s="46" t="s">
        <v>16</v>
      </c>
      <c r="D70" s="20">
        <v>21</v>
      </c>
      <c r="E70" s="55"/>
      <c r="F70" s="21">
        <f t="shared" si="27"/>
        <v>124.74112546875001</v>
      </c>
      <c r="G70" s="20">
        <f>D70*1.075</f>
        <v>22.574999999999999</v>
      </c>
      <c r="H70" s="20">
        <f t="shared" si="29"/>
        <v>23.703749999999999</v>
      </c>
      <c r="I70" s="20">
        <f t="shared" si="29"/>
        <v>24.888937500000001</v>
      </c>
      <c r="J70" s="20">
        <f t="shared" si="29"/>
        <v>26.133384375000002</v>
      </c>
      <c r="K70" s="20">
        <f t="shared" si="29"/>
        <v>27.440053593750005</v>
      </c>
      <c r="L70" s="182">
        <v>0</v>
      </c>
      <c r="M70" s="182">
        <f t="shared" si="30"/>
        <v>0</v>
      </c>
      <c r="N70" s="182">
        <f t="shared" si="43"/>
        <v>0</v>
      </c>
      <c r="O70" s="182">
        <f t="shared" si="43"/>
        <v>0</v>
      </c>
      <c r="P70" s="182">
        <f t="shared" si="43"/>
        <v>0</v>
      </c>
    </row>
    <row r="71" spans="1:16" s="60" customFormat="1" ht="204.75" outlineLevel="1">
      <c r="A71" s="18" t="s">
        <v>172</v>
      </c>
      <c r="B71" s="59" t="s">
        <v>300</v>
      </c>
      <c r="C71" s="46" t="s">
        <v>16</v>
      </c>
      <c r="D71" s="20">
        <v>87</v>
      </c>
      <c r="E71" s="55"/>
      <c r="F71" s="21">
        <f t="shared" si="27"/>
        <v>516.78466265625002</v>
      </c>
      <c r="G71" s="20">
        <f t="shared" si="28"/>
        <v>93.524999999999991</v>
      </c>
      <c r="H71" s="20">
        <f t="shared" si="29"/>
        <v>98.201250000000002</v>
      </c>
      <c r="I71" s="20">
        <f t="shared" si="29"/>
        <v>103.11131250000001</v>
      </c>
      <c r="J71" s="20">
        <f t="shared" si="29"/>
        <v>108.26687812500002</v>
      </c>
      <c r="K71" s="20">
        <f t="shared" si="29"/>
        <v>113.68022203125003</v>
      </c>
      <c r="L71" s="182">
        <v>0</v>
      </c>
      <c r="M71" s="182">
        <f t="shared" si="30"/>
        <v>0</v>
      </c>
      <c r="N71" s="182">
        <f t="shared" ref="N71:P71" si="44">M71*1.05</f>
        <v>0</v>
      </c>
      <c r="O71" s="182">
        <f t="shared" si="44"/>
        <v>0</v>
      </c>
      <c r="P71" s="182">
        <f t="shared" si="44"/>
        <v>0</v>
      </c>
    </row>
    <row r="72" spans="1:16" s="60" customFormat="1" ht="47.25" outlineLevel="1">
      <c r="A72" s="18" t="s">
        <v>173</v>
      </c>
      <c r="B72" s="59" t="s">
        <v>301</v>
      </c>
      <c r="C72" s="46" t="s">
        <v>16</v>
      </c>
      <c r="D72" s="20">
        <v>66</v>
      </c>
      <c r="E72" s="55"/>
      <c r="F72" s="21">
        <f t="shared" si="27"/>
        <v>392.04353718750002</v>
      </c>
      <c r="G72" s="20">
        <f t="shared" si="28"/>
        <v>70.95</v>
      </c>
      <c r="H72" s="20">
        <f t="shared" si="29"/>
        <v>74.497500000000002</v>
      </c>
      <c r="I72" s="20">
        <f t="shared" si="29"/>
        <v>78.222375</v>
      </c>
      <c r="J72" s="20">
        <f t="shared" si="29"/>
        <v>82.13349375</v>
      </c>
      <c r="K72" s="20">
        <f t="shared" si="29"/>
        <v>86.240168437500003</v>
      </c>
      <c r="L72" s="182">
        <v>0</v>
      </c>
      <c r="M72" s="182">
        <f t="shared" si="30"/>
        <v>0</v>
      </c>
      <c r="N72" s="182">
        <f t="shared" ref="N72:P72" si="45">M72*1.05</f>
        <v>0</v>
      </c>
      <c r="O72" s="182">
        <f t="shared" si="45"/>
        <v>0</v>
      </c>
      <c r="P72" s="182">
        <f t="shared" si="45"/>
        <v>0</v>
      </c>
    </row>
    <row r="73" spans="1:16" s="60" customFormat="1" ht="78.75" outlineLevel="1">
      <c r="A73" s="18" t="s">
        <v>174</v>
      </c>
      <c r="B73" s="59" t="s">
        <v>302</v>
      </c>
      <c r="C73" s="46" t="s">
        <v>16</v>
      </c>
      <c r="D73" s="20">
        <v>2</v>
      </c>
      <c r="E73" s="55"/>
      <c r="F73" s="21">
        <f t="shared" si="27"/>
        <v>11.880107187500002</v>
      </c>
      <c r="G73" s="20">
        <f t="shared" si="28"/>
        <v>2.15</v>
      </c>
      <c r="H73" s="20">
        <f t="shared" si="29"/>
        <v>2.2574999999999998</v>
      </c>
      <c r="I73" s="20">
        <f t="shared" si="29"/>
        <v>2.3703750000000001</v>
      </c>
      <c r="J73" s="20">
        <f t="shared" si="29"/>
        <v>2.4888937500000003</v>
      </c>
      <c r="K73" s="20">
        <f t="shared" si="29"/>
        <v>2.6133384375000004</v>
      </c>
      <c r="L73" s="182">
        <v>0</v>
      </c>
      <c r="M73" s="182">
        <f t="shared" si="30"/>
        <v>0</v>
      </c>
      <c r="N73" s="182">
        <f t="shared" ref="N73:P73" si="46">M73*1.05</f>
        <v>0</v>
      </c>
      <c r="O73" s="182">
        <f t="shared" si="46"/>
        <v>0</v>
      </c>
      <c r="P73" s="182">
        <f t="shared" si="46"/>
        <v>0</v>
      </c>
    </row>
    <row r="74" spans="1:16">
      <c r="A74" s="10" t="s">
        <v>71</v>
      </c>
      <c r="B74" s="23" t="s">
        <v>72</v>
      </c>
      <c r="C74" s="7" t="s">
        <v>16</v>
      </c>
      <c r="D74" s="12">
        <f t="shared" ref="D74:K74" si="47">D75+D142</f>
        <v>22983.893039999999</v>
      </c>
      <c r="E74" s="12">
        <f t="shared" si="47"/>
        <v>22866</v>
      </c>
      <c r="F74" s="12">
        <f t="shared" si="47"/>
        <v>362711.15043743013</v>
      </c>
      <c r="G74" s="12">
        <f t="shared" si="47"/>
        <v>65646.395017999996</v>
      </c>
      <c r="H74" s="12">
        <f t="shared" si="47"/>
        <v>68926.523768900006</v>
      </c>
      <c r="I74" s="12">
        <f t="shared" si="47"/>
        <v>72369.653957344999</v>
      </c>
      <c r="J74" s="12">
        <f t="shared" si="47"/>
        <v>75985.677655212246</v>
      </c>
      <c r="K74" s="12">
        <f t="shared" si="47"/>
        <v>79781.639037972869</v>
      </c>
      <c r="L74" s="183">
        <f t="shared" ref="L74:P74" si="48">L75+L142</f>
        <v>30938.536859999997</v>
      </c>
      <c r="M74" s="183">
        <f t="shared" si="48"/>
        <v>33206.933773999997</v>
      </c>
      <c r="N74" s="183">
        <f t="shared" si="48"/>
        <v>34863.196962699993</v>
      </c>
      <c r="O74" s="183">
        <f t="shared" si="48"/>
        <v>36609.462810834993</v>
      </c>
      <c r="P74" s="183">
        <f t="shared" si="48"/>
        <v>38436.843451376742</v>
      </c>
    </row>
    <row r="75" spans="1:16" ht="31.5">
      <c r="A75" s="10" t="s">
        <v>73</v>
      </c>
      <c r="B75" s="23" t="s">
        <v>74</v>
      </c>
      <c r="C75" s="7" t="s">
        <v>16</v>
      </c>
      <c r="D75" s="12">
        <f t="shared" ref="D75:K75" si="49">D76+D77+D82+D94</f>
        <v>4036.8930399999999</v>
      </c>
      <c r="E75" s="12">
        <f t="shared" si="49"/>
        <v>3919</v>
      </c>
      <c r="F75" s="12">
        <f t="shared" si="49"/>
        <v>23933.150437430115</v>
      </c>
      <c r="G75" s="12">
        <f t="shared" si="49"/>
        <v>4335.3950180000002</v>
      </c>
      <c r="H75" s="12">
        <f t="shared" si="49"/>
        <v>4550.5237689000005</v>
      </c>
      <c r="I75" s="12">
        <f t="shared" si="49"/>
        <v>4775.653957345</v>
      </c>
      <c r="J75" s="12">
        <f t="shared" si="49"/>
        <v>5011.6776552122501</v>
      </c>
      <c r="K75" s="12">
        <f t="shared" si="49"/>
        <v>5258.6390379728618</v>
      </c>
      <c r="L75" s="183">
        <f t="shared" ref="L75:P75" si="50">L76+L77+L82+L94</f>
        <v>3160.4761399999998</v>
      </c>
      <c r="M75" s="183">
        <f t="shared" si="50"/>
        <v>3397.3497499999994</v>
      </c>
      <c r="N75" s="183">
        <f t="shared" si="50"/>
        <v>3566.3827375000001</v>
      </c>
      <c r="O75" s="183">
        <f t="shared" si="50"/>
        <v>3746.4558743750003</v>
      </c>
      <c r="P75" s="183">
        <f t="shared" si="50"/>
        <v>3931.2401680937501</v>
      </c>
    </row>
    <row r="76" spans="1:16" ht="31.5">
      <c r="A76" s="13" t="s">
        <v>75</v>
      </c>
      <c r="B76" s="14" t="s">
        <v>76</v>
      </c>
      <c r="C76" s="45" t="s">
        <v>16</v>
      </c>
      <c r="D76" s="15">
        <f>2363-0.4</f>
        <v>2362.6</v>
      </c>
      <c r="E76" s="54">
        <v>2305</v>
      </c>
      <c r="F76" s="16">
        <f>SUM(G76:K76)</f>
        <v>14034.150000000001</v>
      </c>
      <c r="G76" s="15">
        <v>2540</v>
      </c>
      <c r="H76" s="15">
        <f>2667+0.02</f>
        <v>2667.02</v>
      </c>
      <c r="I76" s="15">
        <f>2800+0.13</f>
        <v>2800.13</v>
      </c>
      <c r="J76" s="15">
        <v>2940</v>
      </c>
      <c r="K76" s="15">
        <v>3087</v>
      </c>
      <c r="L76" s="184">
        <f>E76-414</f>
        <v>1891</v>
      </c>
      <c r="M76" s="184">
        <f>L76*1.075</f>
        <v>2032.8249999999998</v>
      </c>
      <c r="N76" s="184">
        <f>M76*1.05</f>
        <v>2134.4662499999999</v>
      </c>
      <c r="O76" s="184">
        <f>N76*1.05</f>
        <v>2241.1895625000002</v>
      </c>
      <c r="P76" s="184">
        <f>O76*1.05</f>
        <v>2353.2490406250004</v>
      </c>
    </row>
    <row r="77" spans="1:16">
      <c r="A77" s="13" t="s">
        <v>77</v>
      </c>
      <c r="B77" s="14" t="s">
        <v>36</v>
      </c>
      <c r="C77" s="45" t="s">
        <v>16</v>
      </c>
      <c r="D77" s="15">
        <f t="shared" ref="D77:K77" si="51">SUM(D78:D81)</f>
        <v>255</v>
      </c>
      <c r="E77" s="15">
        <f t="shared" si="51"/>
        <v>252</v>
      </c>
      <c r="F77" s="15">
        <f t="shared" si="51"/>
        <v>1513</v>
      </c>
      <c r="G77" s="15">
        <f t="shared" si="51"/>
        <v>274</v>
      </c>
      <c r="H77" s="15">
        <f t="shared" si="51"/>
        <v>288</v>
      </c>
      <c r="I77" s="15">
        <f t="shared" si="51"/>
        <v>302</v>
      </c>
      <c r="J77" s="15">
        <f t="shared" si="51"/>
        <v>317</v>
      </c>
      <c r="K77" s="15">
        <f t="shared" si="51"/>
        <v>332</v>
      </c>
      <c r="L77" s="184">
        <f>L78+L79+L80+L81</f>
        <v>213.55999999999997</v>
      </c>
      <c r="M77" s="184">
        <f t="shared" ref="M77:P77" si="52">M78+M79+M80+M81</f>
        <v>229.57474999999999</v>
      </c>
      <c r="N77" s="184">
        <f t="shared" si="52"/>
        <v>241.05398749999998</v>
      </c>
      <c r="O77" s="184">
        <f t="shared" si="52"/>
        <v>253.105686875</v>
      </c>
      <c r="P77" s="184">
        <f t="shared" si="52"/>
        <v>265.76747121875002</v>
      </c>
    </row>
    <row r="78" spans="1:16">
      <c r="A78" s="13" t="s">
        <v>78</v>
      </c>
      <c r="B78" s="34" t="s">
        <v>38</v>
      </c>
      <c r="C78" s="45" t="s">
        <v>16</v>
      </c>
      <c r="D78" s="15">
        <f>145</f>
        <v>145</v>
      </c>
      <c r="E78" s="15">
        <v>141</v>
      </c>
      <c r="F78" s="16">
        <f t="shared" ref="F78:F81" si="53">SUM(G78:K78)</f>
        <v>863</v>
      </c>
      <c r="G78" s="15">
        <v>156</v>
      </c>
      <c r="H78" s="15">
        <v>164</v>
      </c>
      <c r="I78" s="15">
        <v>172</v>
      </c>
      <c r="J78" s="15">
        <v>181</v>
      </c>
      <c r="K78" s="15">
        <v>190</v>
      </c>
      <c r="L78" s="184">
        <v>99.05</v>
      </c>
      <c r="M78" s="184">
        <v>106.59</v>
      </c>
      <c r="N78" s="184">
        <v>112.02</v>
      </c>
      <c r="O78" s="184">
        <v>117.87</v>
      </c>
      <c r="P78" s="184">
        <v>124.17</v>
      </c>
    </row>
    <row r="79" spans="1:16">
      <c r="A79" s="13" t="s">
        <v>79</v>
      </c>
      <c r="B79" s="14" t="s">
        <v>40</v>
      </c>
      <c r="C79" s="45" t="s">
        <v>16</v>
      </c>
      <c r="D79" s="15">
        <v>55</v>
      </c>
      <c r="E79" s="15">
        <v>53</v>
      </c>
      <c r="F79" s="16">
        <f t="shared" si="53"/>
        <v>325</v>
      </c>
      <c r="G79" s="15">
        <v>59</v>
      </c>
      <c r="H79" s="15">
        <v>62</v>
      </c>
      <c r="I79" s="15">
        <v>65</v>
      </c>
      <c r="J79" s="15">
        <v>68</v>
      </c>
      <c r="K79" s="15">
        <v>71</v>
      </c>
      <c r="L79" s="184">
        <v>57.78</v>
      </c>
      <c r="M79" s="184">
        <v>62</v>
      </c>
      <c r="N79" s="184">
        <v>65</v>
      </c>
      <c r="O79" s="184">
        <v>68</v>
      </c>
      <c r="P79" s="184">
        <v>71</v>
      </c>
    </row>
    <row r="80" spans="1:16">
      <c r="A80" s="13" t="s">
        <v>80</v>
      </c>
      <c r="B80" s="14" t="s">
        <v>42</v>
      </c>
      <c r="C80" s="45" t="s">
        <v>16</v>
      </c>
      <c r="D80" s="15">
        <v>55</v>
      </c>
      <c r="E80" s="15">
        <v>54</v>
      </c>
      <c r="F80" s="16">
        <f t="shared" si="53"/>
        <v>325</v>
      </c>
      <c r="G80" s="15">
        <v>59</v>
      </c>
      <c r="H80" s="15">
        <v>62</v>
      </c>
      <c r="I80" s="15">
        <v>65</v>
      </c>
      <c r="J80" s="15">
        <v>68</v>
      </c>
      <c r="K80" s="15">
        <v>71</v>
      </c>
      <c r="L80" s="184">
        <f>L76*3%</f>
        <v>56.73</v>
      </c>
      <c r="M80" s="184">
        <f>M76*3%</f>
        <v>60.984749999999991</v>
      </c>
      <c r="N80" s="184">
        <f t="shared" ref="N80:P80" si="54">N76*3%</f>
        <v>64.033987499999995</v>
      </c>
      <c r="O80" s="184">
        <f t="shared" si="54"/>
        <v>67.235686874999999</v>
      </c>
      <c r="P80" s="184">
        <f t="shared" si="54"/>
        <v>70.597471218750002</v>
      </c>
    </row>
    <row r="81" spans="1:16" ht="31.5">
      <c r="A81" s="13" t="s">
        <v>81</v>
      </c>
      <c r="B81" s="14" t="s">
        <v>262</v>
      </c>
      <c r="C81" s="45" t="s">
        <v>16</v>
      </c>
      <c r="D81" s="15"/>
      <c r="E81" s="54">
        <v>4</v>
      </c>
      <c r="F81" s="16">
        <f t="shared" si="53"/>
        <v>0</v>
      </c>
      <c r="G81" s="15"/>
      <c r="H81" s="15"/>
      <c r="I81" s="15"/>
      <c r="J81" s="15"/>
      <c r="K81" s="15"/>
      <c r="L81" s="184">
        <v>0</v>
      </c>
      <c r="M81" s="184">
        <v>0</v>
      </c>
      <c r="N81" s="184">
        <v>0</v>
      </c>
      <c r="O81" s="184">
        <v>0</v>
      </c>
      <c r="P81" s="184">
        <v>0</v>
      </c>
    </row>
    <row r="82" spans="1:16">
      <c r="A82" s="13" t="s">
        <v>82</v>
      </c>
      <c r="B82" s="17" t="s">
        <v>83</v>
      </c>
      <c r="C82" s="45" t="s">
        <v>16</v>
      </c>
      <c r="D82" s="15">
        <f>459-0.4</f>
        <v>458.6</v>
      </c>
      <c r="E82" s="54">
        <v>442</v>
      </c>
      <c r="F82" s="16">
        <f>SUM(G82:K82)</f>
        <v>2726</v>
      </c>
      <c r="G82" s="15">
        <v>493</v>
      </c>
      <c r="H82" s="15">
        <v>518</v>
      </c>
      <c r="I82" s="15">
        <v>544</v>
      </c>
      <c r="J82" s="15">
        <v>571</v>
      </c>
      <c r="K82" s="15">
        <v>600</v>
      </c>
      <c r="L82" s="184">
        <f>L83+L84+L85+L86+L87+L88+L89+L90+L91+L92+L93</f>
        <v>447.91614000000004</v>
      </c>
      <c r="M82" s="184">
        <f t="shared" ref="M82:P82" si="55">M83+M84+M85+M86+M87+M88+M89+M90+M91+M92+M93</f>
        <v>481.7</v>
      </c>
      <c r="N82" s="184">
        <f t="shared" si="55"/>
        <v>504.9</v>
      </c>
      <c r="O82" s="184">
        <f t="shared" si="55"/>
        <v>531.9</v>
      </c>
      <c r="P82" s="184">
        <f t="shared" si="55"/>
        <v>556</v>
      </c>
    </row>
    <row r="83" spans="1:16" ht="31.5">
      <c r="A83" s="13" t="s">
        <v>311</v>
      </c>
      <c r="B83" s="176" t="s">
        <v>303</v>
      </c>
      <c r="C83" s="45" t="s">
        <v>16</v>
      </c>
      <c r="D83" s="15"/>
      <c r="E83" s="54"/>
      <c r="F83" s="16"/>
      <c r="G83" s="15"/>
      <c r="H83" s="15"/>
      <c r="I83" s="15"/>
      <c r="J83" s="15"/>
      <c r="K83" s="15"/>
      <c r="L83" s="184"/>
      <c r="M83" s="184"/>
      <c r="N83" s="184"/>
      <c r="O83" s="184"/>
      <c r="P83" s="184"/>
    </row>
    <row r="84" spans="1:16">
      <c r="A84" s="13" t="s">
        <v>312</v>
      </c>
      <c r="B84" s="176" t="s">
        <v>481</v>
      </c>
      <c r="C84" s="45" t="s">
        <v>16</v>
      </c>
      <c r="D84" s="174">
        <f>налоги!D13/1000</f>
        <v>0.27097000000000004</v>
      </c>
      <c r="E84" s="54"/>
      <c r="F84" s="16"/>
      <c r="G84" s="174">
        <f>D84*1.075</f>
        <v>0.29129275000000004</v>
      </c>
      <c r="H84" s="174">
        <f>G84*1.05</f>
        <v>0.30585738750000008</v>
      </c>
      <c r="I84" s="174">
        <f t="shared" ref="I84:K84" si="56">H84*1.05</f>
        <v>0.3211502568750001</v>
      </c>
      <c r="J84" s="174">
        <f t="shared" si="56"/>
        <v>0.33720776971875011</v>
      </c>
      <c r="K84" s="174">
        <f t="shared" si="56"/>
        <v>0.35406815820468762</v>
      </c>
      <c r="L84" s="219">
        <v>0.3</v>
      </c>
      <c r="M84" s="219">
        <v>0.3</v>
      </c>
      <c r="N84" s="219">
        <v>0.3</v>
      </c>
      <c r="O84" s="219">
        <v>0.3</v>
      </c>
      <c r="P84" s="219">
        <v>0.4</v>
      </c>
    </row>
    <row r="85" spans="1:16">
      <c r="A85" s="13" t="s">
        <v>313</v>
      </c>
      <c r="B85" s="176" t="s">
        <v>304</v>
      </c>
      <c r="C85" s="45" t="s">
        <v>16</v>
      </c>
      <c r="D85" s="15">
        <f>налоги!D10/1000</f>
        <v>130.45048</v>
      </c>
      <c r="E85" s="54"/>
      <c r="F85" s="16"/>
      <c r="G85" s="15">
        <f t="shared" ref="G85:G93" si="57">D85*1.075</f>
        <v>140.23426599999999</v>
      </c>
      <c r="H85" s="15">
        <f t="shared" ref="H85:K85" si="58">G85*1.05</f>
        <v>147.24597929999999</v>
      </c>
      <c r="I85" s="15">
        <f t="shared" si="58"/>
        <v>154.608278265</v>
      </c>
      <c r="J85" s="15">
        <f t="shared" si="58"/>
        <v>162.33869217825</v>
      </c>
      <c r="K85" s="15">
        <f t="shared" si="58"/>
        <v>170.45562678716252</v>
      </c>
      <c r="L85" s="184">
        <f>D85</f>
        <v>130.45048</v>
      </c>
      <c r="M85" s="184">
        <v>140</v>
      </c>
      <c r="N85" s="184">
        <v>147</v>
      </c>
      <c r="O85" s="184">
        <v>155</v>
      </c>
      <c r="P85" s="184">
        <v>162</v>
      </c>
    </row>
    <row r="86" spans="1:16">
      <c r="A86" s="13" t="s">
        <v>314</v>
      </c>
      <c r="B86" s="176" t="s">
        <v>305</v>
      </c>
      <c r="C86" s="45" t="s">
        <v>16</v>
      </c>
      <c r="D86" s="15">
        <f>налоги!D8/1000</f>
        <v>180.66566</v>
      </c>
      <c r="E86" s="54"/>
      <c r="F86" s="16"/>
      <c r="G86" s="15">
        <f>D86*1.075-0.5</f>
        <v>193.71558450000001</v>
      </c>
      <c r="H86" s="15">
        <f t="shared" ref="H86:K86" si="59">G86*1.05</f>
        <v>203.40136372500001</v>
      </c>
      <c r="I86" s="15">
        <f t="shared" si="59"/>
        <v>213.57143191125002</v>
      </c>
      <c r="J86" s="15">
        <f t="shared" si="59"/>
        <v>224.25000350681253</v>
      </c>
      <c r="K86" s="15">
        <f t="shared" si="59"/>
        <v>235.46250368215317</v>
      </c>
      <c r="L86" s="184">
        <f>D86</f>
        <v>180.66566</v>
      </c>
      <c r="M86" s="184">
        <v>194</v>
      </c>
      <c r="N86" s="184">
        <v>203</v>
      </c>
      <c r="O86" s="184">
        <v>214</v>
      </c>
      <c r="P86" s="184">
        <v>224</v>
      </c>
    </row>
    <row r="87" spans="1:16">
      <c r="A87" s="13" t="s">
        <v>315</v>
      </c>
      <c r="B87" s="176" t="s">
        <v>306</v>
      </c>
      <c r="C87" s="45" t="s">
        <v>16</v>
      </c>
      <c r="D87" s="15">
        <f>налоги!D9/1000</f>
        <v>23.306279999999997</v>
      </c>
      <c r="E87" s="54"/>
      <c r="F87" s="16"/>
      <c r="G87" s="15">
        <f t="shared" si="57"/>
        <v>25.054250999999997</v>
      </c>
      <c r="H87" s="15">
        <f t="shared" ref="H87:K87" si="60">G87*1.05</f>
        <v>26.306963549999999</v>
      </c>
      <c r="I87" s="15">
        <f t="shared" si="60"/>
        <v>27.622311727500001</v>
      </c>
      <c r="J87" s="15">
        <f t="shared" si="60"/>
        <v>29.003427313875001</v>
      </c>
      <c r="K87" s="15">
        <f t="shared" si="60"/>
        <v>30.453598679568753</v>
      </c>
      <c r="L87" s="184">
        <v>23</v>
      </c>
      <c r="M87" s="184">
        <v>25</v>
      </c>
      <c r="N87" s="184">
        <v>26</v>
      </c>
      <c r="O87" s="184">
        <v>28</v>
      </c>
      <c r="P87" s="184">
        <v>29</v>
      </c>
    </row>
    <row r="88" spans="1:16" ht="31.5">
      <c r="A88" s="13" t="s">
        <v>316</v>
      </c>
      <c r="B88" s="176" t="s">
        <v>307</v>
      </c>
      <c r="C88" s="45" t="s">
        <v>16</v>
      </c>
      <c r="D88" s="15"/>
      <c r="E88" s="54"/>
      <c r="F88" s="16"/>
      <c r="G88" s="174"/>
      <c r="H88" s="15"/>
      <c r="I88" s="15"/>
      <c r="J88" s="15"/>
      <c r="K88" s="15"/>
      <c r="L88" s="219">
        <v>0</v>
      </c>
      <c r="M88" s="184">
        <v>0</v>
      </c>
      <c r="N88" s="184">
        <v>0</v>
      </c>
      <c r="O88" s="184">
        <v>0</v>
      </c>
      <c r="P88" s="184">
        <v>0</v>
      </c>
    </row>
    <row r="89" spans="1:16" ht="31.5">
      <c r="A89" s="13" t="s">
        <v>317</v>
      </c>
      <c r="B89" s="176" t="s">
        <v>308</v>
      </c>
      <c r="C89" s="45" t="s">
        <v>16</v>
      </c>
      <c r="D89" s="15">
        <f>налоги!D14/1000</f>
        <v>11.414549999999998</v>
      </c>
      <c r="E89" s="54"/>
      <c r="F89" s="16"/>
      <c r="G89" s="15">
        <f t="shared" si="57"/>
        <v>12.270641249999997</v>
      </c>
      <c r="H89" s="15">
        <f t="shared" ref="H89:K89" si="61">G89*1.05</f>
        <v>12.884173312499998</v>
      </c>
      <c r="I89" s="15">
        <f t="shared" si="61"/>
        <v>13.528381978124999</v>
      </c>
      <c r="J89" s="15">
        <f t="shared" si="61"/>
        <v>14.204801077031251</v>
      </c>
      <c r="K89" s="15">
        <f t="shared" si="61"/>
        <v>14.915041130882814</v>
      </c>
      <c r="L89" s="184">
        <v>0</v>
      </c>
      <c r="M89" s="184">
        <v>0</v>
      </c>
      <c r="N89" s="184">
        <v>0</v>
      </c>
      <c r="O89" s="184">
        <v>0</v>
      </c>
      <c r="P89" s="184">
        <v>0</v>
      </c>
    </row>
    <row r="90" spans="1:16" ht="31.5">
      <c r="A90" s="13" t="s">
        <v>318</v>
      </c>
      <c r="B90" s="176" t="s">
        <v>309</v>
      </c>
      <c r="C90" s="45" t="s">
        <v>16</v>
      </c>
      <c r="D90" s="15">
        <f>налоги!D12/1000</f>
        <v>93.519050000000007</v>
      </c>
      <c r="E90" s="54"/>
      <c r="F90" s="16"/>
      <c r="G90" s="15">
        <f t="shared" si="57"/>
        <v>100.53297875</v>
      </c>
      <c r="H90" s="15">
        <f t="shared" ref="H90:K90" si="62">G90*1.05</f>
        <v>105.5596276875</v>
      </c>
      <c r="I90" s="15">
        <f t="shared" si="62"/>
        <v>110.83760907187501</v>
      </c>
      <c r="J90" s="15">
        <f t="shared" si="62"/>
        <v>116.37948952546876</v>
      </c>
      <c r="K90" s="15">
        <f t="shared" si="62"/>
        <v>122.1984640017422</v>
      </c>
      <c r="L90" s="184">
        <v>94</v>
      </c>
      <c r="M90" s="184">
        <v>101</v>
      </c>
      <c r="N90" s="184">
        <v>106</v>
      </c>
      <c r="O90" s="184">
        <v>111</v>
      </c>
      <c r="P90" s="184">
        <v>116</v>
      </c>
    </row>
    <row r="91" spans="1:16">
      <c r="A91" s="13" t="s">
        <v>319</v>
      </c>
      <c r="B91" s="176" t="s">
        <v>310</v>
      </c>
      <c r="C91" s="45" t="s">
        <v>16</v>
      </c>
      <c r="D91" s="174">
        <f>налоги!D7/1000</f>
        <v>0.14418999999999998</v>
      </c>
      <c r="E91" s="54"/>
      <c r="F91" s="16"/>
      <c r="G91" s="174">
        <f t="shared" si="57"/>
        <v>0.15500424999999998</v>
      </c>
      <c r="H91" s="174">
        <f t="shared" ref="H91:K91" si="63">G91*1.05</f>
        <v>0.16275446249999997</v>
      </c>
      <c r="I91" s="174">
        <f t="shared" si="63"/>
        <v>0.17089218562499997</v>
      </c>
      <c r="J91" s="174">
        <f t="shared" si="63"/>
        <v>0.17943679490624997</v>
      </c>
      <c r="K91" s="174">
        <f t="shared" si="63"/>
        <v>0.18840863465156249</v>
      </c>
      <c r="L91" s="219">
        <v>0.2</v>
      </c>
      <c r="M91" s="219">
        <v>0.2</v>
      </c>
      <c r="N91" s="219">
        <v>0.2</v>
      </c>
      <c r="O91" s="219">
        <v>0.2</v>
      </c>
      <c r="P91" s="219">
        <v>0.2</v>
      </c>
    </row>
    <row r="92" spans="1:16" ht="31.5">
      <c r="A92" s="13" t="s">
        <v>477</v>
      </c>
      <c r="B92" s="176" t="s">
        <v>479</v>
      </c>
      <c r="C92" s="45" t="s">
        <v>16</v>
      </c>
      <c r="D92" s="15">
        <f>налоги!D11/1000</f>
        <v>19.374689999999998</v>
      </c>
      <c r="E92" s="54"/>
      <c r="F92" s="16"/>
      <c r="G92" s="174">
        <f t="shared" si="57"/>
        <v>20.827791749999996</v>
      </c>
      <c r="H92" s="15">
        <f t="shared" ref="H92:K92" si="64">G92*1.05</f>
        <v>21.869181337499995</v>
      </c>
      <c r="I92" s="15">
        <f t="shared" si="64"/>
        <v>22.962640404374994</v>
      </c>
      <c r="J92" s="15">
        <f t="shared" si="64"/>
        <v>24.110772424593744</v>
      </c>
      <c r="K92" s="15">
        <f t="shared" si="64"/>
        <v>25.316311045823433</v>
      </c>
      <c r="L92" s="219">
        <v>19</v>
      </c>
      <c r="M92" s="184">
        <v>20.8</v>
      </c>
      <c r="N92" s="184">
        <v>22</v>
      </c>
      <c r="O92" s="184">
        <v>23</v>
      </c>
      <c r="P92" s="184">
        <v>24</v>
      </c>
    </row>
    <row r="93" spans="1:16" ht="31.5">
      <c r="A93" s="13" t="s">
        <v>478</v>
      </c>
      <c r="B93" s="176" t="s">
        <v>480</v>
      </c>
      <c r="C93" s="45" t="s">
        <v>16</v>
      </c>
      <c r="D93" s="174">
        <f>налоги!D15/1000</f>
        <v>0.31425999999999998</v>
      </c>
      <c r="E93" s="54"/>
      <c r="F93" s="16"/>
      <c r="G93" s="174">
        <f t="shared" si="57"/>
        <v>0.33782949999999995</v>
      </c>
      <c r="H93" s="174">
        <f t="shared" ref="H93:K93" si="65">G93*1.05</f>
        <v>0.35472097499999994</v>
      </c>
      <c r="I93" s="174">
        <f t="shared" si="65"/>
        <v>0.37245702374999995</v>
      </c>
      <c r="J93" s="174">
        <f t="shared" si="65"/>
        <v>0.39107987493749996</v>
      </c>
      <c r="K93" s="174">
        <f t="shared" si="65"/>
        <v>0.41063386868437496</v>
      </c>
      <c r="L93" s="219">
        <v>0.3</v>
      </c>
      <c r="M93" s="219">
        <v>0.4</v>
      </c>
      <c r="N93" s="219">
        <v>0.4</v>
      </c>
      <c r="O93" s="219">
        <v>0.4</v>
      </c>
      <c r="P93" s="219">
        <v>0.4</v>
      </c>
    </row>
    <row r="94" spans="1:16">
      <c r="A94" s="18" t="s">
        <v>84</v>
      </c>
      <c r="B94" s="49" t="s">
        <v>85</v>
      </c>
      <c r="C94" s="45" t="s">
        <v>16</v>
      </c>
      <c r="D94" s="20">
        <f>SUM(D95:D109,D139:D140)</f>
        <v>960.69303999999988</v>
      </c>
      <c r="E94" s="20">
        <f>SUM(E95:E109,E139:E140)</f>
        <v>920</v>
      </c>
      <c r="F94" s="20">
        <f>SUM(F95:F109,F139:F140)+1.261</f>
        <v>5660.0004374301134</v>
      </c>
      <c r="G94" s="20">
        <f>SUM(G95:G109,G139:G140)</f>
        <v>1028.3950179999999</v>
      </c>
      <c r="H94" s="20">
        <f>SUM(H95:H109,H139:H140)</f>
        <v>1077.5037689000001</v>
      </c>
      <c r="I94" s="20">
        <f>SUM(I95:I109,I139:I140)</f>
        <v>1129.5239573449999</v>
      </c>
      <c r="J94" s="20">
        <f>SUM(J95:J109,J139:J140)</f>
        <v>1183.6776552122499</v>
      </c>
      <c r="K94" s="20">
        <f>SUM(K95:K109,K139:K140)</f>
        <v>1239.6390379728623</v>
      </c>
      <c r="L94" s="182">
        <f>L95+L96+L97+L98+L99+L100+L101+L102+L103+L104+L105+L106+L107+L108</f>
        <v>608</v>
      </c>
      <c r="M94" s="182">
        <f t="shared" ref="M94:P94" si="66">M95+M96+M97+M98+M99+M100+M101+M102+M103+M104+M105+M106+M107+M108</f>
        <v>653.25</v>
      </c>
      <c r="N94" s="182">
        <f t="shared" si="66"/>
        <v>685.96249999999998</v>
      </c>
      <c r="O94" s="182">
        <f t="shared" si="66"/>
        <v>720.260625</v>
      </c>
      <c r="P94" s="182">
        <f t="shared" si="66"/>
        <v>756.22365624999998</v>
      </c>
    </row>
    <row r="95" spans="1:16" s="57" customFormat="1">
      <c r="A95" s="31" t="s">
        <v>86</v>
      </c>
      <c r="B95" s="32" t="s">
        <v>87</v>
      </c>
      <c r="C95" s="47" t="s">
        <v>16</v>
      </c>
      <c r="D95" s="15">
        <f>24+0.4</f>
        <v>24.4</v>
      </c>
      <c r="E95" s="54">
        <v>23</v>
      </c>
      <c r="F95" s="15">
        <f t="shared" ref="F95:F110" si="67">SUM(G95:K95)</f>
        <v>120.49000000000001</v>
      </c>
      <c r="G95" s="15">
        <f>24+0.05</f>
        <v>24.05</v>
      </c>
      <c r="H95" s="15">
        <f>24+0.01</f>
        <v>24.01</v>
      </c>
      <c r="I95" s="15">
        <f>24+0.43</f>
        <v>24.43</v>
      </c>
      <c r="J95" s="15">
        <v>24</v>
      </c>
      <c r="K95" s="15">
        <v>24</v>
      </c>
      <c r="L95" s="184">
        <v>0</v>
      </c>
      <c r="M95" s="184">
        <v>0</v>
      </c>
      <c r="N95" s="184">
        <v>0</v>
      </c>
      <c r="O95" s="184">
        <v>0</v>
      </c>
      <c r="P95" s="184">
        <v>0</v>
      </c>
    </row>
    <row r="96" spans="1:16">
      <c r="A96" s="13" t="s">
        <v>88</v>
      </c>
      <c r="B96" s="14" t="s">
        <v>58</v>
      </c>
      <c r="C96" s="45" t="s">
        <v>16</v>
      </c>
      <c r="D96" s="15">
        <v>38</v>
      </c>
      <c r="E96" s="54">
        <v>33</v>
      </c>
      <c r="F96" s="15">
        <f t="shared" si="67"/>
        <v>225.49</v>
      </c>
      <c r="G96" s="15">
        <f>41+0.05</f>
        <v>41.05</v>
      </c>
      <c r="H96" s="15">
        <v>43</v>
      </c>
      <c r="I96" s="15">
        <f>45+0.04</f>
        <v>45.04</v>
      </c>
      <c r="J96" s="15">
        <f>47+0.4</f>
        <v>47.4</v>
      </c>
      <c r="K96" s="15">
        <v>49</v>
      </c>
      <c r="L96" s="184">
        <f>E96</f>
        <v>33</v>
      </c>
      <c r="M96" s="184">
        <f>L96*1.075</f>
        <v>35.475000000000001</v>
      </c>
      <c r="N96" s="184">
        <f t="shared" ref="N96:P97" si="68">M96*1.05</f>
        <v>37.248750000000001</v>
      </c>
      <c r="O96" s="184">
        <f t="shared" si="68"/>
        <v>39.1111875</v>
      </c>
      <c r="P96" s="184">
        <f t="shared" si="68"/>
        <v>41.066746875</v>
      </c>
    </row>
    <row r="97" spans="1:17">
      <c r="A97" s="13" t="s">
        <v>89</v>
      </c>
      <c r="B97" s="14" t="s">
        <v>90</v>
      </c>
      <c r="C97" s="45" t="s">
        <v>16</v>
      </c>
      <c r="D97" s="15">
        <v>33</v>
      </c>
      <c r="E97" s="54">
        <v>30</v>
      </c>
      <c r="F97" s="15">
        <f t="shared" si="67"/>
        <v>195.49</v>
      </c>
      <c r="G97" s="15">
        <v>35</v>
      </c>
      <c r="H97" s="15">
        <f>37+0.09</f>
        <v>37.090000000000003</v>
      </c>
      <c r="I97" s="15">
        <v>39</v>
      </c>
      <c r="J97" s="15">
        <v>41</v>
      </c>
      <c r="K97" s="15">
        <f>43+0.4</f>
        <v>43.4</v>
      </c>
      <c r="L97" s="184">
        <v>30</v>
      </c>
      <c r="M97" s="184">
        <f>L97*1.075</f>
        <v>32.25</v>
      </c>
      <c r="N97" s="184">
        <f t="shared" si="68"/>
        <v>33.862500000000004</v>
      </c>
      <c r="O97" s="184">
        <f t="shared" si="68"/>
        <v>35.555625000000006</v>
      </c>
      <c r="P97" s="184">
        <f t="shared" si="68"/>
        <v>37.33340625000001</v>
      </c>
    </row>
    <row r="98" spans="1:17">
      <c r="A98" s="13" t="s">
        <v>91</v>
      </c>
      <c r="B98" s="14" t="s">
        <v>92</v>
      </c>
      <c r="C98" s="45" t="s">
        <v>16</v>
      </c>
      <c r="D98" s="15">
        <v>1</v>
      </c>
      <c r="E98" s="54">
        <v>1</v>
      </c>
      <c r="F98" s="15">
        <f t="shared" si="67"/>
        <v>5.4899999999999993</v>
      </c>
      <c r="G98" s="15">
        <f>1+0.04</f>
        <v>1.04</v>
      </c>
      <c r="H98" s="15">
        <v>1</v>
      </c>
      <c r="I98" s="15">
        <f>1</f>
        <v>1</v>
      </c>
      <c r="J98" s="15">
        <f>1+0.15</f>
        <v>1.1499999999999999</v>
      </c>
      <c r="K98" s="15">
        <f>1+0.3</f>
        <v>1.3</v>
      </c>
      <c r="L98" s="184">
        <v>0</v>
      </c>
      <c r="M98" s="184">
        <v>0</v>
      </c>
      <c r="N98" s="184">
        <v>0</v>
      </c>
      <c r="O98" s="184">
        <v>0</v>
      </c>
      <c r="P98" s="184">
        <v>0</v>
      </c>
    </row>
    <row r="99" spans="1:17">
      <c r="A99" s="13" t="s">
        <v>93</v>
      </c>
      <c r="B99" s="14" t="s">
        <v>54</v>
      </c>
      <c r="C99" s="45" t="s">
        <v>16</v>
      </c>
      <c r="D99" s="15">
        <v>24</v>
      </c>
      <c r="E99" s="54">
        <v>21</v>
      </c>
      <c r="F99" s="15">
        <f t="shared" si="67"/>
        <v>140.49</v>
      </c>
      <c r="G99" s="15">
        <v>26</v>
      </c>
      <c r="H99" s="15">
        <v>27</v>
      </c>
      <c r="I99" s="15">
        <f>28+0.04</f>
        <v>28.04</v>
      </c>
      <c r="J99" s="15">
        <f>29+0.45</f>
        <v>29.45</v>
      </c>
      <c r="K99" s="15">
        <v>30</v>
      </c>
      <c r="L99" s="184">
        <v>21</v>
      </c>
      <c r="M99" s="184">
        <f>L99*1.075</f>
        <v>22.574999999999999</v>
      </c>
      <c r="N99" s="184">
        <f>M99*1.05</f>
        <v>23.703749999999999</v>
      </c>
      <c r="O99" s="184">
        <f>N99*1.05</f>
        <v>24.888937500000001</v>
      </c>
      <c r="P99" s="184">
        <f>O99*1.05</f>
        <v>26.133384375000002</v>
      </c>
    </row>
    <row r="100" spans="1:17" ht="31.5">
      <c r="A100" s="13" t="s">
        <v>94</v>
      </c>
      <c r="B100" s="14" t="s">
        <v>95</v>
      </c>
      <c r="C100" s="45" t="s">
        <v>16</v>
      </c>
      <c r="D100" s="15">
        <v>5</v>
      </c>
      <c r="E100" s="54">
        <v>8</v>
      </c>
      <c r="F100" s="15">
        <f t="shared" si="67"/>
        <v>25.490000000000002</v>
      </c>
      <c r="G100" s="15">
        <v>5</v>
      </c>
      <c r="H100" s="15">
        <v>5</v>
      </c>
      <c r="I100" s="15">
        <f>5+0.04</f>
        <v>5.04</v>
      </c>
      <c r="J100" s="15">
        <f>5+0.05</f>
        <v>5.05</v>
      </c>
      <c r="K100" s="15">
        <f>5+0.4</f>
        <v>5.4</v>
      </c>
      <c r="L100" s="184">
        <v>0</v>
      </c>
      <c r="M100" s="184">
        <v>0</v>
      </c>
      <c r="N100" s="184">
        <v>0</v>
      </c>
      <c r="O100" s="184">
        <v>0</v>
      </c>
      <c r="P100" s="184">
        <v>0</v>
      </c>
    </row>
    <row r="101" spans="1:17">
      <c r="A101" s="13" t="s">
        <v>96</v>
      </c>
      <c r="B101" s="14" t="s">
        <v>97</v>
      </c>
      <c r="C101" s="45" t="s">
        <v>16</v>
      </c>
      <c r="D101" s="15">
        <v>3</v>
      </c>
      <c r="E101" s="54">
        <v>2</v>
      </c>
      <c r="F101" s="15">
        <f t="shared" si="67"/>
        <v>15.49</v>
      </c>
      <c r="G101" s="15">
        <f>3+0.04</f>
        <v>3.04</v>
      </c>
      <c r="H101" s="15">
        <v>3</v>
      </c>
      <c r="I101" s="15">
        <v>3</v>
      </c>
      <c r="J101" s="15">
        <f>3+0.05</f>
        <v>3.05</v>
      </c>
      <c r="K101" s="15">
        <f>3+0.4</f>
        <v>3.4</v>
      </c>
      <c r="L101" s="184">
        <v>2</v>
      </c>
      <c r="M101" s="184">
        <v>2</v>
      </c>
      <c r="N101" s="184">
        <v>2</v>
      </c>
      <c r="O101" s="184">
        <v>2</v>
      </c>
      <c r="P101" s="184">
        <v>2</v>
      </c>
    </row>
    <row r="102" spans="1:17">
      <c r="A102" s="13" t="s">
        <v>98</v>
      </c>
      <c r="B102" s="14" t="s">
        <v>56</v>
      </c>
      <c r="C102" s="45" t="s">
        <v>16</v>
      </c>
      <c r="D102" s="15">
        <v>0</v>
      </c>
      <c r="E102" s="54">
        <v>0</v>
      </c>
      <c r="F102" s="15">
        <f t="shared" si="67"/>
        <v>0</v>
      </c>
      <c r="G102" s="15"/>
      <c r="H102" s="15"/>
      <c r="I102" s="15"/>
      <c r="J102" s="15"/>
      <c r="K102" s="15"/>
      <c r="L102" s="184">
        <v>0</v>
      </c>
      <c r="M102" s="184">
        <v>0</v>
      </c>
      <c r="N102" s="184">
        <v>0</v>
      </c>
      <c r="O102" s="184">
        <v>0</v>
      </c>
      <c r="P102" s="184">
        <v>0</v>
      </c>
    </row>
    <row r="103" spans="1:17" ht="31.5">
      <c r="A103" s="13" t="s">
        <v>99</v>
      </c>
      <c r="B103" s="14" t="s">
        <v>60</v>
      </c>
      <c r="C103" s="45" t="s">
        <v>16</v>
      </c>
      <c r="D103" s="15">
        <v>15</v>
      </c>
      <c r="E103" s="54">
        <v>15</v>
      </c>
      <c r="F103" s="15">
        <f t="shared" si="67"/>
        <v>90.49</v>
      </c>
      <c r="G103" s="15">
        <v>16</v>
      </c>
      <c r="H103" s="15">
        <v>17</v>
      </c>
      <c r="I103" s="15">
        <v>18</v>
      </c>
      <c r="J103" s="15">
        <v>19</v>
      </c>
      <c r="K103" s="15">
        <f>20+0.49</f>
        <v>20.49</v>
      </c>
      <c r="L103" s="184">
        <v>15</v>
      </c>
      <c r="M103" s="184">
        <v>16</v>
      </c>
      <c r="N103" s="184">
        <v>17</v>
      </c>
      <c r="O103" s="184">
        <v>18</v>
      </c>
      <c r="P103" s="184">
        <v>19</v>
      </c>
    </row>
    <row r="104" spans="1:17">
      <c r="A104" s="13" t="s">
        <v>100</v>
      </c>
      <c r="B104" s="14" t="s">
        <v>62</v>
      </c>
      <c r="C104" s="45" t="s">
        <v>16</v>
      </c>
      <c r="D104" s="15">
        <v>1</v>
      </c>
      <c r="E104" s="54">
        <v>1</v>
      </c>
      <c r="F104" s="15">
        <f t="shared" si="67"/>
        <v>5.49</v>
      </c>
      <c r="G104" s="15">
        <f>1+0.04</f>
        <v>1.04</v>
      </c>
      <c r="H104" s="15">
        <v>1</v>
      </c>
      <c r="I104" s="15">
        <f>1+0.1</f>
        <v>1.1000000000000001</v>
      </c>
      <c r="J104" s="15">
        <f>1+0.3</f>
        <v>1.3</v>
      </c>
      <c r="K104" s="15">
        <f>1+0.05</f>
        <v>1.05</v>
      </c>
      <c r="L104" s="184">
        <v>1</v>
      </c>
      <c r="M104" s="184">
        <v>1</v>
      </c>
      <c r="N104" s="184">
        <v>1</v>
      </c>
      <c r="O104" s="184">
        <v>1</v>
      </c>
      <c r="P104" s="184">
        <v>1</v>
      </c>
    </row>
    <row r="105" spans="1:17">
      <c r="A105" s="13" t="s">
        <v>101</v>
      </c>
      <c r="B105" s="33" t="s">
        <v>102</v>
      </c>
      <c r="C105" s="45" t="s">
        <v>16</v>
      </c>
      <c r="D105" s="15">
        <v>256</v>
      </c>
      <c r="E105" s="54">
        <v>250</v>
      </c>
      <c r="F105" s="15">
        <f t="shared" si="67"/>
        <v>1519.45</v>
      </c>
      <c r="G105" s="15">
        <f>275-0.4</f>
        <v>274.60000000000002</v>
      </c>
      <c r="H105" s="15">
        <v>289</v>
      </c>
      <c r="I105" s="15">
        <f>303+0.4</f>
        <v>303.39999999999998</v>
      </c>
      <c r="J105" s="15">
        <f>318+0.45</f>
        <v>318.45</v>
      </c>
      <c r="K105" s="15">
        <f>334</f>
        <v>334</v>
      </c>
      <c r="L105" s="184">
        <f>E105</f>
        <v>250</v>
      </c>
      <c r="M105" s="184">
        <f>L105*1.075</f>
        <v>268.75</v>
      </c>
      <c r="N105" s="184">
        <f t="shared" ref="N105:P106" si="69">M105*1.05</f>
        <v>282.1875</v>
      </c>
      <c r="O105" s="184">
        <f t="shared" si="69"/>
        <v>296.296875</v>
      </c>
      <c r="P105" s="184">
        <f t="shared" si="69"/>
        <v>311.11171875000002</v>
      </c>
    </row>
    <row r="106" spans="1:17">
      <c r="A106" s="13" t="s">
        <v>103</v>
      </c>
      <c r="B106" s="33" t="s">
        <v>104</v>
      </c>
      <c r="C106" s="45" t="s">
        <v>16</v>
      </c>
      <c r="D106" s="15">
        <v>20</v>
      </c>
      <c r="E106" s="54">
        <v>19</v>
      </c>
      <c r="F106" s="15">
        <f t="shared" si="67"/>
        <v>120.45</v>
      </c>
      <c r="G106" s="15">
        <v>22</v>
      </c>
      <c r="H106" s="15">
        <v>23</v>
      </c>
      <c r="I106" s="15">
        <v>24</v>
      </c>
      <c r="J106" s="15">
        <f>25+0.4</f>
        <v>25.4</v>
      </c>
      <c r="K106" s="15">
        <f>26+0.05</f>
        <v>26.05</v>
      </c>
      <c r="L106" s="184">
        <f>E106</f>
        <v>19</v>
      </c>
      <c r="M106" s="184">
        <f>L106*1.075</f>
        <v>20.425000000000001</v>
      </c>
      <c r="N106" s="184">
        <f t="shared" si="69"/>
        <v>21.446250000000003</v>
      </c>
      <c r="O106" s="184">
        <f t="shared" si="69"/>
        <v>22.518562500000005</v>
      </c>
      <c r="P106" s="184">
        <f t="shared" si="69"/>
        <v>23.644490625000007</v>
      </c>
    </row>
    <row r="107" spans="1:17">
      <c r="A107" s="13" t="s">
        <v>105</v>
      </c>
      <c r="B107" s="33" t="s">
        <v>106</v>
      </c>
      <c r="C107" s="45" t="s">
        <v>16</v>
      </c>
      <c r="D107" s="15">
        <v>0</v>
      </c>
      <c r="E107" s="54">
        <v>0</v>
      </c>
      <c r="F107" s="15">
        <f t="shared" si="67"/>
        <v>0</v>
      </c>
      <c r="G107" s="15"/>
      <c r="H107" s="15"/>
      <c r="I107" s="15"/>
      <c r="J107" s="15"/>
      <c r="K107" s="15"/>
      <c r="L107" s="184">
        <v>0</v>
      </c>
      <c r="M107" s="184">
        <v>0</v>
      </c>
      <c r="N107" s="184">
        <v>0</v>
      </c>
      <c r="O107" s="184">
        <v>0</v>
      </c>
      <c r="P107" s="184">
        <v>0</v>
      </c>
    </row>
    <row r="108" spans="1:17">
      <c r="A108" s="13" t="s">
        <v>107</v>
      </c>
      <c r="B108" s="14" t="s">
        <v>108</v>
      </c>
      <c r="C108" s="45" t="s">
        <v>16</v>
      </c>
      <c r="D108" s="15">
        <v>247</v>
      </c>
      <c r="E108" s="54">
        <v>237</v>
      </c>
      <c r="F108" s="15">
        <f t="shared" si="67"/>
        <v>1469.45</v>
      </c>
      <c r="G108" s="15">
        <v>266</v>
      </c>
      <c r="H108" s="15">
        <v>279</v>
      </c>
      <c r="I108" s="15">
        <f>293+0.4</f>
        <v>293.39999999999998</v>
      </c>
      <c r="J108" s="15">
        <f>308</f>
        <v>308</v>
      </c>
      <c r="K108" s="15">
        <f>323+0.05</f>
        <v>323.05</v>
      </c>
      <c r="L108" s="184">
        <f>E108</f>
        <v>237</v>
      </c>
      <c r="M108" s="184">
        <f>L108*1.075</f>
        <v>254.77499999999998</v>
      </c>
      <c r="N108" s="184">
        <f>M108*1.05</f>
        <v>267.51374999999996</v>
      </c>
      <c r="O108" s="184">
        <f>N108*1.05</f>
        <v>280.88943749999999</v>
      </c>
      <c r="P108" s="184">
        <f>O108*1.05</f>
        <v>294.93390937499998</v>
      </c>
    </row>
    <row r="109" spans="1:17">
      <c r="A109" s="13" t="s">
        <v>109</v>
      </c>
      <c r="B109" s="11" t="s">
        <v>68</v>
      </c>
      <c r="C109" s="45" t="s">
        <v>16</v>
      </c>
      <c r="D109" s="15">
        <f>SUM(D110:D138)</f>
        <v>135.43090999999998</v>
      </c>
      <c r="E109" s="54">
        <v>130</v>
      </c>
      <c r="F109" s="15">
        <f t="shared" si="67"/>
        <v>801.44984246283275</v>
      </c>
      <c r="G109" s="15">
        <f>SUM(G110:G138)</f>
        <v>145.19822824999997</v>
      </c>
      <c r="H109" s="15">
        <f>SUM(H110:H138)</f>
        <v>152.25813966250001</v>
      </c>
      <c r="I109" s="15">
        <f>SUM(I110:I138)</f>
        <v>159.871046645625</v>
      </c>
      <c r="J109" s="15">
        <f>SUM(J110:J138)</f>
        <v>167.86459897790624</v>
      </c>
      <c r="K109" s="15">
        <f>SUM(K110:K138)</f>
        <v>176.25782892680155</v>
      </c>
      <c r="L109" s="184">
        <f>L110+L111+L112+L113+L114+L115+L116+L117+L118+L119+L120+L121+L122+L123+L124+L125+L126+L127+L128+L129+L130+L131+L132+L133+L134+L135+L136+L137+L138+L139</f>
        <v>75.5</v>
      </c>
      <c r="M109" s="184">
        <f t="shared" ref="M109:P109" si="70">M110+M111+M112+M113+M114+M115+M116+M117+M118+M119+M120+M121+M122+M123+M124+M125+M126+M127+M128+M129+M130+M131+M132+M133+M134+M135+M136+M137+M138+M139</f>
        <v>82.5</v>
      </c>
      <c r="N109" s="184">
        <f t="shared" si="70"/>
        <v>87.600000000000009</v>
      </c>
      <c r="O109" s="184">
        <f t="shared" si="70"/>
        <v>92.600000000000009</v>
      </c>
      <c r="P109" s="184">
        <f t="shared" si="70"/>
        <v>95.600000000000009</v>
      </c>
    </row>
    <row r="110" spans="1:17" s="60" customFormat="1" outlineLevel="1">
      <c r="A110" s="18" t="s">
        <v>202</v>
      </c>
      <c r="B110" s="59" t="s">
        <v>176</v>
      </c>
      <c r="C110" s="46" t="s">
        <v>16</v>
      </c>
      <c r="D110" s="61">
        <v>0.18855000000000002</v>
      </c>
      <c r="E110" s="55"/>
      <c r="F110" s="62">
        <f t="shared" si="67"/>
        <v>1.1199971051015627</v>
      </c>
      <c r="G110" s="61">
        <f>D110*1.075</f>
        <v>0.20269125000000002</v>
      </c>
      <c r="H110" s="61">
        <f>G110*1.05</f>
        <v>0.21282581250000002</v>
      </c>
      <c r="I110" s="61">
        <f>H110*1.05</f>
        <v>0.22346710312500004</v>
      </c>
      <c r="J110" s="61">
        <f>I110*1.05</f>
        <v>0.23464045828125005</v>
      </c>
      <c r="K110" s="61">
        <f>J110*1.05</f>
        <v>0.24637248119531255</v>
      </c>
      <c r="L110" s="220">
        <v>0.2</v>
      </c>
      <c r="M110" s="220">
        <v>0.2</v>
      </c>
      <c r="N110" s="220">
        <v>0.2</v>
      </c>
      <c r="O110" s="220">
        <v>0.2</v>
      </c>
      <c r="P110" s="220">
        <v>0.2</v>
      </c>
    </row>
    <row r="111" spans="1:17" s="60" customFormat="1" ht="31.5" outlineLevel="1">
      <c r="A111" s="18" t="s">
        <v>203</v>
      </c>
      <c r="B111" s="59" t="s">
        <v>177</v>
      </c>
      <c r="C111" s="46" t="s">
        <v>16</v>
      </c>
      <c r="D111" s="20">
        <v>0.81313000000000002</v>
      </c>
      <c r="E111" s="55"/>
      <c r="F111" s="62">
        <f t="shared" ref="F111:F138" si="71">SUM(G111:K111)</f>
        <v>4.8300357786859376</v>
      </c>
      <c r="G111" s="20">
        <f t="shared" ref="G111:G138" si="72">D111*1.075</f>
        <v>0.87411474999999994</v>
      </c>
      <c r="H111" s="20">
        <f t="shared" ref="H111:K138" si="73">G111*1.05</f>
        <v>0.9178204875</v>
      </c>
      <c r="I111" s="20">
        <f t="shared" si="73"/>
        <v>0.96371151187500004</v>
      </c>
      <c r="J111" s="20">
        <f t="shared" si="73"/>
        <v>1.0118970874687501</v>
      </c>
      <c r="K111" s="20">
        <f t="shared" si="73"/>
        <v>1.0624919418421876</v>
      </c>
      <c r="L111" s="182">
        <v>1</v>
      </c>
      <c r="M111" s="182">
        <v>1</v>
      </c>
      <c r="N111" s="182">
        <v>1</v>
      </c>
      <c r="O111" s="182">
        <v>1</v>
      </c>
      <c r="P111" s="182">
        <v>1</v>
      </c>
    </row>
    <row r="112" spans="1:17" s="60" customFormat="1" outlineLevel="1">
      <c r="A112" s="18" t="s">
        <v>204</v>
      </c>
      <c r="B112" s="59" t="s">
        <v>178</v>
      </c>
      <c r="C112" s="46" t="s">
        <v>16</v>
      </c>
      <c r="D112" s="20">
        <v>10.474450000000001</v>
      </c>
      <c r="E112" s="55"/>
      <c r="F112" s="62">
        <f t="shared" si="71"/>
        <v>62.218794365054691</v>
      </c>
      <c r="G112" s="20">
        <f t="shared" si="72"/>
        <v>11.26003375</v>
      </c>
      <c r="H112" s="20">
        <f t="shared" si="73"/>
        <v>11.8230354375</v>
      </c>
      <c r="I112" s="20">
        <f t="shared" si="73"/>
        <v>12.414187209375001</v>
      </c>
      <c r="J112" s="20">
        <f t="shared" si="73"/>
        <v>13.034896569843752</v>
      </c>
      <c r="K112" s="20">
        <f t="shared" si="73"/>
        <v>13.68664139833594</v>
      </c>
      <c r="L112" s="182">
        <v>10</v>
      </c>
      <c r="M112" s="182">
        <v>11</v>
      </c>
      <c r="N112" s="182">
        <v>12</v>
      </c>
      <c r="O112" s="182">
        <v>13</v>
      </c>
      <c r="P112" s="182">
        <v>14</v>
      </c>
      <c r="Q112" s="175" t="s">
        <v>517</v>
      </c>
    </row>
    <row r="113" spans="1:16" s="60" customFormat="1" ht="47.25" outlineLevel="1">
      <c r="A113" s="18" t="s">
        <v>205</v>
      </c>
      <c r="B113" s="59" t="s">
        <v>179</v>
      </c>
      <c r="C113" s="46" t="s">
        <v>16</v>
      </c>
      <c r="D113" s="20">
        <v>11.014799999999999</v>
      </c>
      <c r="E113" s="55"/>
      <c r="F113" s="62">
        <f t="shared" si="71"/>
        <v>65.428502324437503</v>
      </c>
      <c r="G113" s="20">
        <f t="shared" si="72"/>
        <v>11.840909999999999</v>
      </c>
      <c r="H113" s="20">
        <f t="shared" si="73"/>
        <v>12.4329555</v>
      </c>
      <c r="I113" s="20">
        <f t="shared" si="73"/>
        <v>13.054603275000002</v>
      </c>
      <c r="J113" s="20">
        <f t="shared" si="73"/>
        <v>13.707333438750002</v>
      </c>
      <c r="K113" s="20">
        <f t="shared" si="73"/>
        <v>14.392700110687503</v>
      </c>
      <c r="L113" s="182">
        <v>11</v>
      </c>
      <c r="M113" s="182">
        <v>12</v>
      </c>
      <c r="N113" s="182">
        <v>13</v>
      </c>
      <c r="O113" s="182">
        <v>14</v>
      </c>
      <c r="P113" s="182">
        <v>14</v>
      </c>
    </row>
    <row r="114" spans="1:16" s="60" customFormat="1" outlineLevel="1">
      <c r="A114" s="18" t="s">
        <v>206</v>
      </c>
      <c r="B114" s="59" t="s">
        <v>320</v>
      </c>
      <c r="C114" s="46" t="s">
        <v>16</v>
      </c>
      <c r="D114" s="20">
        <v>0.80234000000000005</v>
      </c>
      <c r="E114" s="55"/>
      <c r="F114" s="21">
        <f t="shared" si="71"/>
        <v>4.7659426004093746</v>
      </c>
      <c r="G114" s="20">
        <f t="shared" si="72"/>
        <v>0.86251549999999999</v>
      </c>
      <c r="H114" s="20">
        <f t="shared" si="73"/>
        <v>0.90564127500000002</v>
      </c>
      <c r="I114" s="20">
        <f t="shared" si="73"/>
        <v>0.95092333875000001</v>
      </c>
      <c r="J114" s="20">
        <f t="shared" si="73"/>
        <v>0.99846950568750004</v>
      </c>
      <c r="K114" s="20">
        <f t="shared" si="73"/>
        <v>1.0483929809718751</v>
      </c>
      <c r="L114" s="182">
        <v>0</v>
      </c>
      <c r="M114" s="182">
        <v>0</v>
      </c>
      <c r="N114" s="182">
        <v>0</v>
      </c>
      <c r="O114" s="182">
        <v>0</v>
      </c>
      <c r="P114" s="182">
        <v>0</v>
      </c>
    </row>
    <row r="115" spans="1:16" s="60" customFormat="1" outlineLevel="1">
      <c r="A115" s="18" t="s">
        <v>207</v>
      </c>
      <c r="B115" s="59" t="s">
        <v>180</v>
      </c>
      <c r="C115" s="46" t="s">
        <v>16</v>
      </c>
      <c r="D115" s="20">
        <v>10.83297</v>
      </c>
      <c r="E115" s="55"/>
      <c r="F115" s="21">
        <f t="shared" si="71"/>
        <v>64.348422379485939</v>
      </c>
      <c r="G115" s="20">
        <f t="shared" si="72"/>
        <v>11.645442749999999</v>
      </c>
      <c r="H115" s="20">
        <f t="shared" si="73"/>
        <v>12.227714887499999</v>
      </c>
      <c r="I115" s="20">
        <f t="shared" si="73"/>
        <v>12.839100631875001</v>
      </c>
      <c r="J115" s="20">
        <f t="shared" si="73"/>
        <v>13.481055663468752</v>
      </c>
      <c r="K115" s="20">
        <f t="shared" si="73"/>
        <v>14.15510844664219</v>
      </c>
      <c r="L115" s="182">
        <v>0</v>
      </c>
      <c r="M115" s="182">
        <v>0</v>
      </c>
      <c r="N115" s="182">
        <v>0</v>
      </c>
      <c r="O115" s="182">
        <v>0</v>
      </c>
      <c r="P115" s="182">
        <v>0</v>
      </c>
    </row>
    <row r="116" spans="1:16" s="60" customFormat="1" ht="31.5" outlineLevel="1">
      <c r="A116" s="18" t="s">
        <v>208</v>
      </c>
      <c r="B116" s="59" t="s">
        <v>181</v>
      </c>
      <c r="C116" s="46" t="s">
        <v>16</v>
      </c>
      <c r="D116" s="20">
        <v>1.7020599999999999</v>
      </c>
      <c r="E116" s="55"/>
      <c r="F116" s="21">
        <f t="shared" si="71"/>
        <v>10.110327619778127</v>
      </c>
      <c r="G116" s="20">
        <f t="shared" si="72"/>
        <v>1.8297144999999999</v>
      </c>
      <c r="H116" s="20">
        <f t="shared" si="73"/>
        <v>1.921200225</v>
      </c>
      <c r="I116" s="20">
        <f t="shared" si="73"/>
        <v>2.0172602362500003</v>
      </c>
      <c r="J116" s="20">
        <f t="shared" si="73"/>
        <v>2.1181232480625005</v>
      </c>
      <c r="K116" s="20">
        <f t="shared" si="73"/>
        <v>2.2240294104656257</v>
      </c>
      <c r="L116" s="182">
        <v>2</v>
      </c>
      <c r="M116" s="182">
        <v>2</v>
      </c>
      <c r="N116" s="182">
        <v>2</v>
      </c>
      <c r="O116" s="182">
        <v>2</v>
      </c>
      <c r="P116" s="182">
        <v>2</v>
      </c>
    </row>
    <row r="117" spans="1:16" s="60" customFormat="1" ht="31.5" outlineLevel="1">
      <c r="A117" s="18" t="s">
        <v>209</v>
      </c>
      <c r="B117" s="59" t="s">
        <v>182</v>
      </c>
      <c r="C117" s="46" t="s">
        <v>16</v>
      </c>
      <c r="D117" s="61">
        <v>0.19090000000000001</v>
      </c>
      <c r="E117" s="55"/>
      <c r="F117" s="21">
        <f t="shared" si="71"/>
        <v>1.1339562310468752</v>
      </c>
      <c r="G117" s="61">
        <f t="shared" si="72"/>
        <v>0.2052175</v>
      </c>
      <c r="H117" s="61">
        <f t="shared" si="73"/>
        <v>0.215478375</v>
      </c>
      <c r="I117" s="61">
        <f t="shared" si="73"/>
        <v>0.22625229375</v>
      </c>
      <c r="J117" s="61">
        <f t="shared" si="73"/>
        <v>0.2375649084375</v>
      </c>
      <c r="K117" s="61">
        <f t="shared" si="73"/>
        <v>0.24944315385937502</v>
      </c>
      <c r="L117" s="220">
        <v>0</v>
      </c>
      <c r="M117" s="220">
        <v>0</v>
      </c>
      <c r="N117" s="220">
        <v>0</v>
      </c>
      <c r="O117" s="220">
        <v>0</v>
      </c>
      <c r="P117" s="220">
        <v>0</v>
      </c>
    </row>
    <row r="118" spans="1:16" s="60" customFormat="1" ht="31.5" outlineLevel="1">
      <c r="A118" s="18" t="s">
        <v>210</v>
      </c>
      <c r="B118" s="59" t="s">
        <v>183</v>
      </c>
      <c r="C118" s="46" t="s">
        <v>16</v>
      </c>
      <c r="D118" s="63">
        <v>6.45E-3</v>
      </c>
      <c r="E118" s="64"/>
      <c r="F118" s="65">
        <f t="shared" si="71"/>
        <v>3.8313345679687499E-2</v>
      </c>
      <c r="G118" s="63">
        <f t="shared" si="72"/>
        <v>6.9337499999999998E-3</v>
      </c>
      <c r="H118" s="63">
        <f t="shared" si="73"/>
        <v>7.2804375000000005E-3</v>
      </c>
      <c r="I118" s="63">
        <f t="shared" si="73"/>
        <v>7.6444593750000008E-3</v>
      </c>
      <c r="J118" s="63">
        <f t="shared" si="73"/>
        <v>8.0266823437500009E-3</v>
      </c>
      <c r="K118" s="63">
        <f t="shared" si="73"/>
        <v>8.4280164609375017E-3</v>
      </c>
      <c r="L118" s="221">
        <v>0</v>
      </c>
      <c r="M118" s="221">
        <v>0</v>
      </c>
      <c r="N118" s="221">
        <v>0</v>
      </c>
      <c r="O118" s="221">
        <v>0</v>
      </c>
      <c r="P118" s="221">
        <v>0</v>
      </c>
    </row>
    <row r="119" spans="1:16" s="60" customFormat="1" ht="31.5" outlineLevel="1">
      <c r="A119" s="18" t="s">
        <v>211</v>
      </c>
      <c r="B119" s="59" t="s">
        <v>184</v>
      </c>
      <c r="C119" s="46" t="s">
        <v>16</v>
      </c>
      <c r="D119" s="20">
        <v>1.3879300000000001</v>
      </c>
      <c r="E119" s="55"/>
      <c r="F119" s="21">
        <f t="shared" si="71"/>
        <v>8.2443785843734396</v>
      </c>
      <c r="G119" s="20">
        <f t="shared" si="72"/>
        <v>1.4920247500000001</v>
      </c>
      <c r="H119" s="20">
        <f t="shared" si="73"/>
        <v>1.5666259875000002</v>
      </c>
      <c r="I119" s="20">
        <f t="shared" si="73"/>
        <v>1.6449572868750002</v>
      </c>
      <c r="J119" s="20">
        <f t="shared" si="73"/>
        <v>1.7272051512187503</v>
      </c>
      <c r="K119" s="20">
        <f t="shared" si="73"/>
        <v>1.813565408779688</v>
      </c>
      <c r="L119" s="182">
        <v>1</v>
      </c>
      <c r="M119" s="182">
        <v>2</v>
      </c>
      <c r="N119" s="182">
        <v>2</v>
      </c>
      <c r="O119" s="182">
        <v>2</v>
      </c>
      <c r="P119" s="182">
        <v>2</v>
      </c>
    </row>
    <row r="120" spans="1:16" s="60" customFormat="1" ht="47.25" outlineLevel="1">
      <c r="A120" s="18" t="s">
        <v>212</v>
      </c>
      <c r="B120" s="59" t="s">
        <v>321</v>
      </c>
      <c r="C120" s="46" t="s">
        <v>16</v>
      </c>
      <c r="D120" s="20">
        <v>2.76071</v>
      </c>
      <c r="E120" s="55"/>
      <c r="F120" s="21">
        <f t="shared" si="71"/>
        <v>16.398765356801565</v>
      </c>
      <c r="G120" s="20">
        <f t="shared" si="72"/>
        <v>2.96776325</v>
      </c>
      <c r="H120" s="20">
        <f t="shared" si="73"/>
        <v>3.1161514125000003</v>
      </c>
      <c r="I120" s="20">
        <f t="shared" si="73"/>
        <v>3.2719589831250002</v>
      </c>
      <c r="J120" s="20">
        <f t="shared" si="73"/>
        <v>3.4355569322812505</v>
      </c>
      <c r="K120" s="20">
        <f t="shared" si="73"/>
        <v>3.607334778895313</v>
      </c>
      <c r="L120" s="182">
        <v>0</v>
      </c>
      <c r="M120" s="182">
        <v>0</v>
      </c>
      <c r="N120" s="182">
        <v>0</v>
      </c>
      <c r="O120" s="182">
        <v>0</v>
      </c>
      <c r="P120" s="182">
        <v>0</v>
      </c>
    </row>
    <row r="121" spans="1:16" s="60" customFormat="1" outlineLevel="1">
      <c r="A121" s="18" t="s">
        <v>213</v>
      </c>
      <c r="B121" s="59" t="s">
        <v>185</v>
      </c>
      <c r="C121" s="46" t="s">
        <v>16</v>
      </c>
      <c r="D121" s="20">
        <v>4.41934</v>
      </c>
      <c r="E121" s="55"/>
      <c r="F121" s="21">
        <f t="shared" si="71"/>
        <v>26.251116449003124</v>
      </c>
      <c r="G121" s="20">
        <f t="shared" si="72"/>
        <v>4.7507904999999999</v>
      </c>
      <c r="H121" s="20">
        <f t="shared" si="73"/>
        <v>4.9883300249999998</v>
      </c>
      <c r="I121" s="20">
        <f t="shared" si="73"/>
        <v>5.2377465262499996</v>
      </c>
      <c r="J121" s="20">
        <f t="shared" si="73"/>
        <v>5.4996338525624999</v>
      </c>
      <c r="K121" s="20">
        <f t="shared" si="73"/>
        <v>5.7746155451906249</v>
      </c>
      <c r="L121" s="182">
        <v>4</v>
      </c>
      <c r="M121" s="182">
        <v>5</v>
      </c>
      <c r="N121" s="182">
        <v>5</v>
      </c>
      <c r="O121" s="182">
        <v>5</v>
      </c>
      <c r="P121" s="182">
        <v>5</v>
      </c>
    </row>
    <row r="122" spans="1:16" s="60" customFormat="1" ht="31.5" outlineLevel="1">
      <c r="A122" s="18" t="s">
        <v>214</v>
      </c>
      <c r="B122" s="59" t="s">
        <v>186</v>
      </c>
      <c r="C122" s="46" t="s">
        <v>16</v>
      </c>
      <c r="D122" s="63">
        <v>3.3770000000000001E-2</v>
      </c>
      <c r="E122" s="64"/>
      <c r="F122" s="65">
        <f t="shared" si="71"/>
        <v>0.20059560986093752</v>
      </c>
      <c r="G122" s="63">
        <f t="shared" si="72"/>
        <v>3.6302750000000002E-2</v>
      </c>
      <c r="H122" s="63">
        <f t="shared" si="73"/>
        <v>3.8117887500000003E-2</v>
      </c>
      <c r="I122" s="63">
        <f t="shared" si="73"/>
        <v>4.0023781875000004E-2</v>
      </c>
      <c r="J122" s="63">
        <f t="shared" si="73"/>
        <v>4.2024970968750006E-2</v>
      </c>
      <c r="K122" s="63">
        <f t="shared" si="73"/>
        <v>4.4126219517187509E-2</v>
      </c>
      <c r="L122" s="221">
        <v>0</v>
      </c>
      <c r="M122" s="221">
        <v>0</v>
      </c>
      <c r="N122" s="221">
        <v>0</v>
      </c>
      <c r="O122" s="221">
        <v>0</v>
      </c>
      <c r="P122" s="221">
        <v>0</v>
      </c>
    </row>
    <row r="123" spans="1:16" s="60" customFormat="1" ht="31.5" outlineLevel="1">
      <c r="A123" s="18" t="s">
        <v>215</v>
      </c>
      <c r="B123" s="59" t="s">
        <v>187</v>
      </c>
      <c r="C123" s="46" t="s">
        <v>16</v>
      </c>
      <c r="D123" s="20">
        <v>12.020799999999999</v>
      </c>
      <c r="E123" s="55"/>
      <c r="F123" s="21">
        <f t="shared" si="71"/>
        <v>71.404196239750007</v>
      </c>
      <c r="G123" s="20">
        <f t="shared" si="72"/>
        <v>12.922359999999999</v>
      </c>
      <c r="H123" s="20">
        <f t="shared" si="73"/>
        <v>13.568478000000001</v>
      </c>
      <c r="I123" s="20">
        <f t="shared" si="73"/>
        <v>14.246901900000001</v>
      </c>
      <c r="J123" s="20">
        <f t="shared" si="73"/>
        <v>14.959246995000001</v>
      </c>
      <c r="K123" s="20">
        <f t="shared" si="73"/>
        <v>15.707209344750002</v>
      </c>
      <c r="L123" s="182">
        <v>0</v>
      </c>
      <c r="M123" s="182">
        <v>0</v>
      </c>
      <c r="N123" s="182">
        <v>0</v>
      </c>
      <c r="O123" s="182">
        <v>0</v>
      </c>
      <c r="P123" s="182">
        <v>0</v>
      </c>
    </row>
    <row r="124" spans="1:16" s="60" customFormat="1" ht="47.25" outlineLevel="1">
      <c r="A124" s="18" t="s">
        <v>216</v>
      </c>
      <c r="B124" s="59" t="s">
        <v>188</v>
      </c>
      <c r="C124" s="46" t="s">
        <v>16</v>
      </c>
      <c r="D124" s="20">
        <v>3.1307100000000001</v>
      </c>
      <c r="E124" s="55"/>
      <c r="F124" s="21">
        <f t="shared" si="71"/>
        <v>18.596585186489062</v>
      </c>
      <c r="G124" s="20">
        <f t="shared" si="72"/>
        <v>3.3655132499999998</v>
      </c>
      <c r="H124" s="20">
        <f t="shared" si="73"/>
        <v>3.5337889124999999</v>
      </c>
      <c r="I124" s="20">
        <f t="shared" si="73"/>
        <v>3.710478358125</v>
      </c>
      <c r="J124" s="20">
        <f t="shared" si="73"/>
        <v>3.89600227603125</v>
      </c>
      <c r="K124" s="20">
        <f t="shared" si="73"/>
        <v>4.0908023898328123</v>
      </c>
      <c r="L124" s="182">
        <v>0</v>
      </c>
      <c r="M124" s="182">
        <v>0</v>
      </c>
      <c r="N124" s="182">
        <v>0</v>
      </c>
      <c r="O124" s="182">
        <v>0</v>
      </c>
      <c r="P124" s="182">
        <v>0</v>
      </c>
    </row>
    <row r="125" spans="1:16" s="60" customFormat="1" ht="47.25" outlineLevel="1">
      <c r="A125" s="18" t="s">
        <v>217</v>
      </c>
      <c r="B125" s="59" t="s">
        <v>189</v>
      </c>
      <c r="C125" s="46" t="s">
        <v>16</v>
      </c>
      <c r="D125" s="20">
        <v>1.1667400000000001</v>
      </c>
      <c r="E125" s="55"/>
      <c r="F125" s="21">
        <f t="shared" si="71"/>
        <v>6.930498129971876</v>
      </c>
      <c r="G125" s="20">
        <f t="shared" si="72"/>
        <v>1.2542455000000001</v>
      </c>
      <c r="H125" s="20">
        <f t="shared" si="73"/>
        <v>1.3169577750000001</v>
      </c>
      <c r="I125" s="20">
        <f t="shared" si="73"/>
        <v>1.3828056637500001</v>
      </c>
      <c r="J125" s="20">
        <f t="shared" si="73"/>
        <v>1.4519459469375002</v>
      </c>
      <c r="K125" s="20">
        <f t="shared" si="73"/>
        <v>1.5245432442843754</v>
      </c>
      <c r="L125" s="182">
        <v>0</v>
      </c>
      <c r="M125" s="182">
        <v>0</v>
      </c>
      <c r="N125" s="182">
        <v>0</v>
      </c>
      <c r="O125" s="182">
        <v>0</v>
      </c>
      <c r="P125" s="182">
        <v>0</v>
      </c>
    </row>
    <row r="126" spans="1:16" s="60" customFormat="1" outlineLevel="1">
      <c r="A126" s="18" t="s">
        <v>218</v>
      </c>
      <c r="B126" s="59" t="s">
        <v>190</v>
      </c>
      <c r="C126" s="46" t="s">
        <v>16</v>
      </c>
      <c r="D126" s="20">
        <v>1.5857999999999999</v>
      </c>
      <c r="E126" s="55"/>
      <c r="F126" s="21">
        <f t="shared" si="71"/>
        <v>9.419736988968749</v>
      </c>
      <c r="G126" s="20">
        <f t="shared" si="72"/>
        <v>1.7047349999999999</v>
      </c>
      <c r="H126" s="20">
        <f t="shared" si="73"/>
        <v>1.7899717499999999</v>
      </c>
      <c r="I126" s="20">
        <f t="shared" si="73"/>
        <v>1.8794703374999999</v>
      </c>
      <c r="J126" s="20">
        <f t="shared" si="73"/>
        <v>1.9734438543749999</v>
      </c>
      <c r="K126" s="20">
        <f t="shared" si="73"/>
        <v>2.0721160470937501</v>
      </c>
      <c r="L126" s="182">
        <v>2</v>
      </c>
      <c r="M126" s="182">
        <v>2</v>
      </c>
      <c r="N126" s="182">
        <v>2</v>
      </c>
      <c r="O126" s="182">
        <v>2</v>
      </c>
      <c r="P126" s="182">
        <v>2</v>
      </c>
    </row>
    <row r="127" spans="1:16" s="60" customFormat="1" ht="47.25" outlineLevel="1">
      <c r="A127" s="18" t="s">
        <v>219</v>
      </c>
      <c r="B127" s="59" t="s">
        <v>191</v>
      </c>
      <c r="C127" s="46" t="s">
        <v>16</v>
      </c>
      <c r="D127" s="61">
        <v>0.34118999999999999</v>
      </c>
      <c r="E127" s="55"/>
      <c r="F127" s="21">
        <f t="shared" si="71"/>
        <v>2.026686885651563</v>
      </c>
      <c r="G127" s="61">
        <f t="shared" si="72"/>
        <v>0.36677925</v>
      </c>
      <c r="H127" s="61">
        <f t="shared" si="73"/>
        <v>0.3851182125</v>
      </c>
      <c r="I127" s="61">
        <f t="shared" si="73"/>
        <v>0.40437412312500004</v>
      </c>
      <c r="J127" s="61">
        <f t="shared" si="73"/>
        <v>0.42459282928125008</v>
      </c>
      <c r="K127" s="61">
        <f t="shared" si="73"/>
        <v>0.44582247074531262</v>
      </c>
      <c r="L127" s="220">
        <v>0</v>
      </c>
      <c r="M127" s="220">
        <v>0</v>
      </c>
      <c r="N127" s="220">
        <v>0</v>
      </c>
      <c r="O127" s="220">
        <v>0</v>
      </c>
      <c r="P127" s="220"/>
    </row>
    <row r="128" spans="1:16" s="60" customFormat="1" outlineLevel="1">
      <c r="A128" s="18" t="s">
        <v>220</v>
      </c>
      <c r="B128" s="59" t="s">
        <v>192</v>
      </c>
      <c r="C128" s="46" t="s">
        <v>16</v>
      </c>
      <c r="D128" s="20">
        <v>1.5973599999999999</v>
      </c>
      <c r="E128" s="55"/>
      <c r="F128" s="21">
        <f t="shared" si="71"/>
        <v>9.4884040085125001</v>
      </c>
      <c r="G128" s="20">
        <f t="shared" si="72"/>
        <v>1.7171619999999999</v>
      </c>
      <c r="H128" s="20">
        <f t="shared" si="73"/>
        <v>1.8030200999999999</v>
      </c>
      <c r="I128" s="20">
        <f t="shared" si="73"/>
        <v>1.893171105</v>
      </c>
      <c r="J128" s="20">
        <f t="shared" si="73"/>
        <v>1.9878296602500001</v>
      </c>
      <c r="K128" s="20">
        <f t="shared" si="73"/>
        <v>2.0872211432625001</v>
      </c>
      <c r="L128" s="182">
        <v>0</v>
      </c>
      <c r="M128" s="182">
        <v>0</v>
      </c>
      <c r="N128" s="182">
        <v>0</v>
      </c>
      <c r="O128" s="182">
        <v>0</v>
      </c>
      <c r="P128" s="182"/>
    </row>
    <row r="129" spans="1:18" s="60" customFormat="1" ht="31.5" outlineLevel="1">
      <c r="A129" s="18" t="s">
        <v>221</v>
      </c>
      <c r="B129" s="59" t="s">
        <v>193</v>
      </c>
      <c r="C129" s="46" t="s">
        <v>16</v>
      </c>
      <c r="D129" s="20">
        <v>0.53600999999999999</v>
      </c>
      <c r="E129" s="55"/>
      <c r="F129" s="21">
        <f t="shared" si="71"/>
        <v>3.1839281267859381</v>
      </c>
      <c r="G129" s="20">
        <f t="shared" si="72"/>
        <v>0.57621074999999999</v>
      </c>
      <c r="H129" s="20">
        <f t="shared" si="73"/>
        <v>0.60502128750000006</v>
      </c>
      <c r="I129" s="20">
        <f t="shared" si="73"/>
        <v>0.63527235187500009</v>
      </c>
      <c r="J129" s="20">
        <f t="shared" si="73"/>
        <v>0.6670359694687501</v>
      </c>
      <c r="K129" s="20">
        <f t="shared" si="73"/>
        <v>0.7003877679421876</v>
      </c>
      <c r="L129" s="182">
        <v>1</v>
      </c>
      <c r="M129" s="182">
        <v>1</v>
      </c>
      <c r="N129" s="182">
        <v>1</v>
      </c>
      <c r="O129" s="182">
        <v>1</v>
      </c>
      <c r="P129" s="182">
        <v>1</v>
      </c>
    </row>
    <row r="130" spans="1:18" s="60" customFormat="1" ht="31.5" outlineLevel="1">
      <c r="A130" s="18" t="s">
        <v>222</v>
      </c>
      <c r="B130" s="59" t="s">
        <v>194</v>
      </c>
      <c r="C130" s="46" t="s">
        <v>16</v>
      </c>
      <c r="D130" s="20">
        <v>2.8155900000000003</v>
      </c>
      <c r="E130" s="55"/>
      <c r="F130" s="21">
        <f t="shared" si="71"/>
        <v>16.724755498026564</v>
      </c>
      <c r="G130" s="20">
        <f t="shared" si="72"/>
        <v>3.02675925</v>
      </c>
      <c r="H130" s="20">
        <f t="shared" si="73"/>
        <v>3.1780972125</v>
      </c>
      <c r="I130" s="20">
        <f t="shared" si="73"/>
        <v>3.3370020731250003</v>
      </c>
      <c r="J130" s="20">
        <f t="shared" si="73"/>
        <v>3.5038521767812503</v>
      </c>
      <c r="K130" s="20">
        <f t="shared" si="73"/>
        <v>3.679044785620313</v>
      </c>
      <c r="L130" s="182">
        <v>0</v>
      </c>
      <c r="M130" s="182">
        <v>0</v>
      </c>
      <c r="N130" s="182">
        <v>0</v>
      </c>
      <c r="O130" s="182">
        <v>0</v>
      </c>
      <c r="P130" s="182">
        <v>0</v>
      </c>
    </row>
    <row r="131" spans="1:18" s="60" customFormat="1" ht="31.5" outlineLevel="1">
      <c r="A131" s="18" t="s">
        <v>223</v>
      </c>
      <c r="B131" s="59" t="s">
        <v>195</v>
      </c>
      <c r="C131" s="46" t="s">
        <v>16</v>
      </c>
      <c r="D131" s="20">
        <v>1.68279</v>
      </c>
      <c r="E131" s="55"/>
      <c r="F131" s="21">
        <f t="shared" si="71"/>
        <v>9.9958627870265619</v>
      </c>
      <c r="G131" s="20">
        <f t="shared" si="72"/>
        <v>1.8089992499999998</v>
      </c>
      <c r="H131" s="20">
        <f t="shared" si="73"/>
        <v>1.8994492125</v>
      </c>
      <c r="I131" s="20">
        <f t="shared" si="73"/>
        <v>1.994421673125</v>
      </c>
      <c r="J131" s="20">
        <f t="shared" si="73"/>
        <v>2.0941427567812498</v>
      </c>
      <c r="K131" s="20">
        <f t="shared" si="73"/>
        <v>2.1988498946203126</v>
      </c>
      <c r="L131" s="182">
        <v>0</v>
      </c>
      <c r="M131" s="182">
        <v>0</v>
      </c>
      <c r="N131" s="182">
        <v>0</v>
      </c>
      <c r="O131" s="182">
        <v>0</v>
      </c>
      <c r="P131" s="182">
        <v>0</v>
      </c>
    </row>
    <row r="132" spans="1:18" s="60" customFormat="1" outlineLevel="1">
      <c r="A132" s="18" t="s">
        <v>224</v>
      </c>
      <c r="B132" s="59" t="s">
        <v>196</v>
      </c>
      <c r="C132" s="46" t="s">
        <v>16</v>
      </c>
      <c r="D132" s="20">
        <v>20.491529999999997</v>
      </c>
      <c r="E132" s="55"/>
      <c r="F132" s="21">
        <f t="shared" si="71"/>
        <v>118.70376523043592</v>
      </c>
      <c r="G132" s="20">
        <f>D132*1.075-0.39</f>
        <v>21.638394749999996</v>
      </c>
      <c r="H132" s="20">
        <f>G132*1.05-0.2</f>
        <v>22.520314487499999</v>
      </c>
      <c r="I132" s="20">
        <f>H132*1.05</f>
        <v>23.646330211875</v>
      </c>
      <c r="J132" s="20">
        <f>I132*1.05</f>
        <v>24.828646722468751</v>
      </c>
      <c r="K132" s="20">
        <f t="shared" si="73"/>
        <v>26.070079058592189</v>
      </c>
      <c r="L132" s="182">
        <v>0</v>
      </c>
      <c r="M132" s="182">
        <v>0</v>
      </c>
      <c r="N132" s="182">
        <v>0</v>
      </c>
      <c r="O132" s="182">
        <v>0</v>
      </c>
      <c r="P132" s="182">
        <v>0</v>
      </c>
    </row>
    <row r="133" spans="1:18" s="60" customFormat="1" ht="31.5" outlineLevel="1">
      <c r="A133" s="18" t="s">
        <v>225</v>
      </c>
      <c r="B133" s="59" t="s">
        <v>197</v>
      </c>
      <c r="C133" s="46" t="s">
        <v>16</v>
      </c>
      <c r="D133" s="20">
        <v>3.0216799999999999</v>
      </c>
      <c r="E133" s="55"/>
      <c r="F133" s="21">
        <f t="shared" si="71"/>
        <v>17.948941143162504</v>
      </c>
      <c r="G133" s="20">
        <f t="shared" si="72"/>
        <v>3.2483059999999999</v>
      </c>
      <c r="H133" s="20">
        <f t="shared" si="73"/>
        <v>3.4107213000000001</v>
      </c>
      <c r="I133" s="20">
        <f t="shared" si="73"/>
        <v>3.5812573650000004</v>
      </c>
      <c r="J133" s="20">
        <f t="shared" si="73"/>
        <v>3.7603202332500008</v>
      </c>
      <c r="K133" s="20">
        <f t="shared" si="73"/>
        <v>3.9483362449125008</v>
      </c>
      <c r="L133" s="182">
        <v>3</v>
      </c>
      <c r="M133" s="182">
        <v>3</v>
      </c>
      <c r="N133" s="182">
        <v>4</v>
      </c>
      <c r="O133" s="182">
        <v>4</v>
      </c>
      <c r="P133" s="182">
        <v>4</v>
      </c>
    </row>
    <row r="134" spans="1:18" s="60" customFormat="1" outlineLevel="1">
      <c r="A134" s="18" t="s">
        <v>226</v>
      </c>
      <c r="B134" s="59" t="s">
        <v>198</v>
      </c>
      <c r="C134" s="46" t="s">
        <v>16</v>
      </c>
      <c r="D134" s="20">
        <v>7.4817499999999999</v>
      </c>
      <c r="E134" s="55"/>
      <c r="F134" s="21">
        <f t="shared" si="71"/>
        <v>44.441995975039056</v>
      </c>
      <c r="G134" s="20">
        <f t="shared" si="72"/>
        <v>8.0428812499999989</v>
      </c>
      <c r="H134" s="20">
        <f t="shared" si="73"/>
        <v>8.4450253124999985</v>
      </c>
      <c r="I134" s="20">
        <f t="shared" si="73"/>
        <v>8.8672765781249989</v>
      </c>
      <c r="J134" s="20">
        <f t="shared" si="73"/>
        <v>9.310640407031249</v>
      </c>
      <c r="K134" s="20">
        <f t="shared" si="73"/>
        <v>9.7761724273828126</v>
      </c>
      <c r="L134" s="182">
        <v>7</v>
      </c>
      <c r="M134" s="182">
        <v>8</v>
      </c>
      <c r="N134" s="182">
        <v>8</v>
      </c>
      <c r="O134" s="182">
        <v>9</v>
      </c>
      <c r="P134" s="182">
        <v>9</v>
      </c>
    </row>
    <row r="135" spans="1:18" s="60" customFormat="1" outlineLevel="1">
      <c r="A135" s="18" t="s">
        <v>227</v>
      </c>
      <c r="B135" s="59" t="s">
        <v>175</v>
      </c>
      <c r="C135" s="46" t="s">
        <v>16</v>
      </c>
      <c r="D135" s="61">
        <v>0.18290000000000001</v>
      </c>
      <c r="E135" s="55"/>
      <c r="F135" s="21">
        <f t="shared" si="71"/>
        <v>1.0864358022968752</v>
      </c>
      <c r="G135" s="61">
        <f t="shared" si="72"/>
        <v>0.1966175</v>
      </c>
      <c r="H135" s="61">
        <f t="shared" si="73"/>
        <v>0.20644837500000002</v>
      </c>
      <c r="I135" s="61">
        <f t="shared" si="73"/>
        <v>0.21677079375000002</v>
      </c>
      <c r="J135" s="61">
        <f t="shared" si="73"/>
        <v>0.22760933343750003</v>
      </c>
      <c r="K135" s="61">
        <f t="shared" si="73"/>
        <v>0.23898980010937504</v>
      </c>
      <c r="L135" s="220">
        <v>0.2</v>
      </c>
      <c r="M135" s="220">
        <v>0.2</v>
      </c>
      <c r="N135" s="220">
        <v>0.2</v>
      </c>
      <c r="O135" s="220">
        <v>0.2</v>
      </c>
      <c r="P135" s="220">
        <v>0.2</v>
      </c>
    </row>
    <row r="136" spans="1:18" s="60" customFormat="1" outlineLevel="1">
      <c r="A136" s="18" t="s">
        <v>228</v>
      </c>
      <c r="B136" s="59" t="s">
        <v>199</v>
      </c>
      <c r="C136" s="46" t="s">
        <v>16</v>
      </c>
      <c r="D136" s="20">
        <v>2.4887600000000001</v>
      </c>
      <c r="E136" s="55"/>
      <c r="F136" s="21">
        <f t="shared" si="71"/>
        <v>14.78336778198125</v>
      </c>
      <c r="G136" s="20">
        <f t="shared" si="72"/>
        <v>2.6754169999999999</v>
      </c>
      <c r="H136" s="20">
        <f t="shared" si="73"/>
        <v>2.8091878500000003</v>
      </c>
      <c r="I136" s="20">
        <f t="shared" si="73"/>
        <v>2.9496472425000002</v>
      </c>
      <c r="J136" s="20">
        <f t="shared" si="73"/>
        <v>3.0971296046250005</v>
      </c>
      <c r="K136" s="20">
        <f t="shared" si="73"/>
        <v>3.2519860848562505</v>
      </c>
      <c r="L136" s="182">
        <v>2</v>
      </c>
      <c r="M136" s="182">
        <v>2</v>
      </c>
      <c r="N136" s="182">
        <v>2</v>
      </c>
      <c r="O136" s="182">
        <v>2</v>
      </c>
      <c r="P136" s="182">
        <v>2</v>
      </c>
    </row>
    <row r="137" spans="1:18" s="60" customFormat="1" outlineLevel="1">
      <c r="A137" s="18" t="s">
        <v>229</v>
      </c>
      <c r="B137" s="59" t="s">
        <v>200</v>
      </c>
      <c r="C137" s="46" t="s">
        <v>16</v>
      </c>
      <c r="D137" s="61">
        <v>0.12754000000000001</v>
      </c>
      <c r="E137" s="55"/>
      <c r="F137" s="21">
        <f t="shared" si="71"/>
        <v>0.75759443534687509</v>
      </c>
      <c r="G137" s="61">
        <f t="shared" si="72"/>
        <v>0.13710550000000002</v>
      </c>
      <c r="H137" s="61">
        <f t="shared" si="73"/>
        <v>0.14396077500000001</v>
      </c>
      <c r="I137" s="61">
        <f t="shared" si="73"/>
        <v>0.15115881375000001</v>
      </c>
      <c r="J137" s="61">
        <f t="shared" si="73"/>
        <v>0.15871675443750002</v>
      </c>
      <c r="K137" s="61">
        <f t="shared" si="73"/>
        <v>0.16665259215937503</v>
      </c>
      <c r="L137" s="220">
        <v>0.1</v>
      </c>
      <c r="M137" s="220">
        <v>0.1</v>
      </c>
      <c r="N137" s="220">
        <v>0.2</v>
      </c>
      <c r="O137" s="220">
        <v>0.2</v>
      </c>
      <c r="P137" s="220">
        <v>0.2</v>
      </c>
    </row>
    <row r="138" spans="1:18" s="60" customFormat="1" ht="31.5" outlineLevel="1">
      <c r="A138" s="18" t="s">
        <v>230</v>
      </c>
      <c r="B138" s="59" t="s">
        <v>201</v>
      </c>
      <c r="C138" s="46" t="s">
        <v>16</v>
      </c>
      <c r="D138" s="20">
        <v>32.132359999999998</v>
      </c>
      <c r="E138" s="55"/>
      <c r="F138" s="21">
        <f t="shared" si="71"/>
        <v>190.86794049366875</v>
      </c>
      <c r="G138" s="20">
        <f t="shared" si="72"/>
        <v>34.542286999999995</v>
      </c>
      <c r="H138" s="20">
        <f t="shared" si="73"/>
        <v>36.269401349999995</v>
      </c>
      <c r="I138" s="20">
        <f t="shared" si="73"/>
        <v>38.082871417499994</v>
      </c>
      <c r="J138" s="20">
        <f t="shared" si="73"/>
        <v>39.987014988374995</v>
      </c>
      <c r="K138" s="20">
        <f t="shared" si="73"/>
        <v>41.986365737793747</v>
      </c>
      <c r="L138" s="182">
        <v>0</v>
      </c>
      <c r="M138" s="182">
        <v>0</v>
      </c>
      <c r="N138" s="182">
        <v>0</v>
      </c>
      <c r="O138" s="182">
        <v>0</v>
      </c>
      <c r="P138" s="182">
        <v>0</v>
      </c>
    </row>
    <row r="139" spans="1:18">
      <c r="A139" s="13" t="s">
        <v>110</v>
      </c>
      <c r="B139" s="14" t="s">
        <v>111</v>
      </c>
      <c r="C139" s="45" t="s">
        <v>16</v>
      </c>
      <c r="D139" s="15">
        <v>31</v>
      </c>
      <c r="E139" s="54">
        <v>32</v>
      </c>
      <c r="F139" s="16">
        <f>SUM(G139:K139)</f>
        <v>185</v>
      </c>
      <c r="G139" s="15">
        <v>33</v>
      </c>
      <c r="H139" s="15">
        <v>35</v>
      </c>
      <c r="I139" s="15">
        <v>37</v>
      </c>
      <c r="J139" s="15">
        <v>39</v>
      </c>
      <c r="K139" s="15">
        <v>41</v>
      </c>
      <c r="L139" s="184">
        <f>D139</f>
        <v>31</v>
      </c>
      <c r="M139" s="184">
        <v>33</v>
      </c>
      <c r="N139" s="184">
        <v>35</v>
      </c>
      <c r="O139" s="184">
        <v>37</v>
      </c>
      <c r="P139" s="184">
        <v>39</v>
      </c>
    </row>
    <row r="140" spans="1:18">
      <c r="A140" s="13" t="s">
        <v>112</v>
      </c>
      <c r="B140" s="11" t="s">
        <v>113</v>
      </c>
      <c r="C140" s="45" t="s">
        <v>16</v>
      </c>
      <c r="D140" s="15">
        <f>D141</f>
        <v>126.86213000000001</v>
      </c>
      <c r="E140" s="15">
        <f t="shared" ref="E140:K140" si="74">E141</f>
        <v>118</v>
      </c>
      <c r="F140" s="15">
        <f t="shared" si="74"/>
        <v>738.52959496727976</v>
      </c>
      <c r="G140" s="15">
        <f t="shared" si="74"/>
        <v>135.37678975</v>
      </c>
      <c r="H140" s="15">
        <f t="shared" si="74"/>
        <v>141.1456292375</v>
      </c>
      <c r="I140" s="15">
        <f t="shared" si="74"/>
        <v>147.20291069937502</v>
      </c>
      <c r="J140" s="15">
        <f t="shared" si="74"/>
        <v>153.5630562343438</v>
      </c>
      <c r="K140" s="15">
        <f t="shared" si="74"/>
        <v>161.24120904606099</v>
      </c>
      <c r="L140" s="184">
        <f>L141</f>
        <v>118</v>
      </c>
      <c r="M140" s="184">
        <f t="shared" ref="M140:P140" si="75">M141</f>
        <v>126.85</v>
      </c>
      <c r="N140" s="184">
        <f t="shared" si="75"/>
        <v>133.1925</v>
      </c>
      <c r="O140" s="184">
        <f t="shared" si="75"/>
        <v>139.852125</v>
      </c>
      <c r="P140" s="184">
        <f t="shared" si="75"/>
        <v>146.84473125</v>
      </c>
    </row>
    <row r="141" spans="1:18">
      <c r="A141" s="13" t="s">
        <v>231</v>
      </c>
      <c r="B141" s="48" t="s">
        <v>258</v>
      </c>
      <c r="C141" s="45" t="s">
        <v>16</v>
      </c>
      <c r="D141" s="15">
        <v>126.86213000000001</v>
      </c>
      <c r="E141" s="54">
        <v>118</v>
      </c>
      <c r="F141" s="16">
        <f>SUM(G141:K141)</f>
        <v>738.52959496727976</v>
      </c>
      <c r="G141" s="15">
        <v>135.37678975</v>
      </c>
      <c r="H141" s="15">
        <v>141.1456292375</v>
      </c>
      <c r="I141" s="15">
        <v>147.20291069937502</v>
      </c>
      <c r="J141" s="15">
        <v>153.5630562343438</v>
      </c>
      <c r="K141" s="15">
        <v>161.24120904606099</v>
      </c>
      <c r="L141" s="184">
        <f>E141</f>
        <v>118</v>
      </c>
      <c r="M141" s="184">
        <f>L141*1.075</f>
        <v>126.85</v>
      </c>
      <c r="N141" s="184">
        <f>M141*1.05</f>
        <v>133.1925</v>
      </c>
      <c r="O141" s="184">
        <f>N141*1.05</f>
        <v>139.852125</v>
      </c>
      <c r="P141" s="184">
        <f>O141*1.05</f>
        <v>146.84473125</v>
      </c>
    </row>
    <row r="142" spans="1:18">
      <c r="A142" s="10">
        <v>7</v>
      </c>
      <c r="B142" s="11" t="s">
        <v>115</v>
      </c>
      <c r="C142" s="7" t="s">
        <v>16</v>
      </c>
      <c r="D142" s="12">
        <f>D143+D144+D149+D150+D151</f>
        <v>18947</v>
      </c>
      <c r="E142" s="12">
        <f>E143+E144+E149+E150+E151</f>
        <v>18947</v>
      </c>
      <c r="F142" s="12">
        <f t="shared" ref="F142:K142" si="76">F143+F144+F149+F150+F151</f>
        <v>338778</v>
      </c>
      <c r="G142" s="12">
        <f t="shared" si="76"/>
        <v>61311</v>
      </c>
      <c r="H142" s="12">
        <f t="shared" si="76"/>
        <v>64376</v>
      </c>
      <c r="I142" s="12">
        <f t="shared" si="76"/>
        <v>67594</v>
      </c>
      <c r="J142" s="12">
        <f t="shared" si="76"/>
        <v>70974</v>
      </c>
      <c r="K142" s="12">
        <f t="shared" si="76"/>
        <v>74523</v>
      </c>
      <c r="L142" s="183">
        <f>L143+L144+L151+L163+L169+L156</f>
        <v>27778.060719999998</v>
      </c>
      <c r="M142" s="183">
        <f t="shared" ref="M142:P142" si="77">M143+M144+M151+M163+M169+M156</f>
        <v>29809.584023999996</v>
      </c>
      <c r="N142" s="183">
        <f t="shared" si="77"/>
        <v>31296.814225199996</v>
      </c>
      <c r="O142" s="183">
        <f t="shared" si="77"/>
        <v>32863.006936459991</v>
      </c>
      <c r="P142" s="183">
        <f t="shared" si="77"/>
        <v>34505.603283282995</v>
      </c>
      <c r="Q142" s="66"/>
      <c r="R142" s="66"/>
    </row>
    <row r="143" spans="1:18" ht="31.5">
      <c r="A143" s="13" t="s">
        <v>116</v>
      </c>
      <c r="B143" s="14" t="s">
        <v>76</v>
      </c>
      <c r="C143" s="45" t="s">
        <v>16</v>
      </c>
      <c r="D143" s="15">
        <v>0</v>
      </c>
      <c r="E143" s="54"/>
      <c r="F143" s="16">
        <f t="shared" ref="F143:F150" si="78">SUM(G143:K143)</f>
        <v>271335</v>
      </c>
      <c r="G143" s="15">
        <v>49105</v>
      </c>
      <c r="H143" s="15">
        <v>51560</v>
      </c>
      <c r="I143" s="15">
        <v>54138</v>
      </c>
      <c r="J143" s="15">
        <v>56845</v>
      </c>
      <c r="K143" s="15">
        <v>59687</v>
      </c>
      <c r="L143" s="184">
        <f>240169*12*L203/1000</f>
        <v>23056.223999999998</v>
      </c>
      <c r="M143" s="184">
        <f>L143*1.075</f>
        <v>24785.440799999997</v>
      </c>
      <c r="N143" s="184">
        <f>M143*1.05</f>
        <v>26024.712839999997</v>
      </c>
      <c r="O143" s="184">
        <f>N143*1.05</f>
        <v>27325.948481999996</v>
      </c>
      <c r="P143" s="184">
        <f>O143*1.05</f>
        <v>28692.245906099997</v>
      </c>
    </row>
    <row r="144" spans="1:18">
      <c r="A144" s="13" t="s">
        <v>117</v>
      </c>
      <c r="B144" s="14" t="s">
        <v>36</v>
      </c>
      <c r="C144" s="45" t="s">
        <v>16</v>
      </c>
      <c r="D144" s="15">
        <f>D145+D146+D147+D148</f>
        <v>0</v>
      </c>
      <c r="E144" s="15"/>
      <c r="F144" s="16">
        <f t="shared" si="78"/>
        <v>52163</v>
      </c>
      <c r="G144" s="15">
        <f t="shared" ref="G144:K144" si="79">G145+G146+G147+G148</f>
        <v>9440</v>
      </c>
      <c r="H144" s="15">
        <f t="shared" si="79"/>
        <v>9912</v>
      </c>
      <c r="I144" s="15">
        <f t="shared" si="79"/>
        <v>10408</v>
      </c>
      <c r="J144" s="15">
        <f t="shared" si="79"/>
        <v>10928</v>
      </c>
      <c r="K144" s="15">
        <f t="shared" si="79"/>
        <v>11475</v>
      </c>
      <c r="L144" s="184">
        <f>L145+L146+L147+L148</f>
        <v>2603.8367200000002</v>
      </c>
      <c r="M144" s="184">
        <f t="shared" ref="M144:P144" si="80">M145+M146+M147+M148</f>
        <v>2799.1432239999999</v>
      </c>
      <c r="N144" s="184">
        <f t="shared" si="80"/>
        <v>2939.1013852000001</v>
      </c>
      <c r="O144" s="184">
        <f t="shared" si="80"/>
        <v>3086.0584544599997</v>
      </c>
      <c r="P144" s="184">
        <f t="shared" si="80"/>
        <v>3240.3573771830002</v>
      </c>
    </row>
    <row r="145" spans="1:16">
      <c r="A145" s="13" t="s">
        <v>118</v>
      </c>
      <c r="B145" s="34" t="s">
        <v>38</v>
      </c>
      <c r="C145" s="45" t="s">
        <v>16</v>
      </c>
      <c r="D145" s="15">
        <v>0</v>
      </c>
      <c r="E145" s="54"/>
      <c r="F145" s="16">
        <f t="shared" si="78"/>
        <v>14378</v>
      </c>
      <c r="G145" s="15">
        <v>2602</v>
      </c>
      <c r="H145" s="15">
        <v>2732</v>
      </c>
      <c r="I145" s="15">
        <v>2869</v>
      </c>
      <c r="J145" s="15">
        <v>3012</v>
      </c>
      <c r="K145" s="15">
        <v>3163</v>
      </c>
      <c r="L145" s="184">
        <v>1207.67</v>
      </c>
      <c r="M145" s="184">
        <v>1298.26</v>
      </c>
      <c r="N145" s="184">
        <v>1363.17</v>
      </c>
      <c r="O145" s="184">
        <v>1431.34</v>
      </c>
      <c r="P145" s="184">
        <v>1502.9</v>
      </c>
    </row>
    <row r="146" spans="1:16">
      <c r="A146" s="13" t="s">
        <v>119</v>
      </c>
      <c r="B146" s="14" t="s">
        <v>40</v>
      </c>
      <c r="C146" s="45" t="s">
        <v>16</v>
      </c>
      <c r="D146" s="15">
        <v>0</v>
      </c>
      <c r="E146" s="54"/>
      <c r="F146" s="16">
        <f t="shared" si="78"/>
        <v>11665</v>
      </c>
      <c r="G146" s="15">
        <v>2111</v>
      </c>
      <c r="H146" s="15">
        <v>2217</v>
      </c>
      <c r="I146" s="15">
        <v>2327</v>
      </c>
      <c r="J146" s="15">
        <v>2444</v>
      </c>
      <c r="K146" s="15">
        <v>2566</v>
      </c>
      <c r="L146" s="184">
        <v>704.48</v>
      </c>
      <c r="M146" s="184">
        <v>757.32</v>
      </c>
      <c r="N146" s="184">
        <v>795.19</v>
      </c>
      <c r="O146" s="184">
        <v>834.94</v>
      </c>
      <c r="P146" s="184">
        <v>876.69</v>
      </c>
    </row>
    <row r="147" spans="1:16">
      <c r="A147" s="13" t="s">
        <v>120</v>
      </c>
      <c r="B147" s="14" t="s">
        <v>42</v>
      </c>
      <c r="C147" s="45" t="s">
        <v>16</v>
      </c>
      <c r="D147" s="15">
        <v>0</v>
      </c>
      <c r="E147" s="54"/>
      <c r="F147" s="16">
        <f t="shared" si="78"/>
        <v>5427</v>
      </c>
      <c r="G147" s="15">
        <v>982</v>
      </c>
      <c r="H147" s="15">
        <v>1031</v>
      </c>
      <c r="I147" s="15">
        <v>1083</v>
      </c>
      <c r="J147" s="15">
        <v>1137</v>
      </c>
      <c r="K147" s="15">
        <v>1194</v>
      </c>
      <c r="L147" s="184">
        <f>L143*3%</f>
        <v>691.68671999999992</v>
      </c>
      <c r="M147" s="184">
        <f t="shared" ref="M147:P147" si="81">M143*3%</f>
        <v>743.56322399999988</v>
      </c>
      <c r="N147" s="184">
        <f t="shared" si="81"/>
        <v>780.74138519999985</v>
      </c>
      <c r="O147" s="184">
        <f t="shared" si="81"/>
        <v>819.77845445999981</v>
      </c>
      <c r="P147" s="184">
        <f t="shared" si="81"/>
        <v>860.76737718299989</v>
      </c>
    </row>
    <row r="148" spans="1:16">
      <c r="A148" s="13" t="s">
        <v>121</v>
      </c>
      <c r="B148" s="14" t="s">
        <v>122</v>
      </c>
      <c r="C148" s="45" t="s">
        <v>16</v>
      </c>
      <c r="D148" s="15">
        <v>0</v>
      </c>
      <c r="E148" s="54"/>
      <c r="F148" s="16">
        <f t="shared" si="78"/>
        <v>20693</v>
      </c>
      <c r="G148" s="15">
        <v>3745</v>
      </c>
      <c r="H148" s="15">
        <v>3932</v>
      </c>
      <c r="I148" s="15">
        <v>4129</v>
      </c>
      <c r="J148" s="15">
        <v>4335</v>
      </c>
      <c r="K148" s="15">
        <v>4552</v>
      </c>
      <c r="L148" s="184">
        <v>0</v>
      </c>
      <c r="M148" s="184">
        <v>0</v>
      </c>
      <c r="N148" s="184">
        <v>0</v>
      </c>
      <c r="O148" s="184">
        <v>0</v>
      </c>
      <c r="P148" s="184">
        <v>0</v>
      </c>
    </row>
    <row r="149" spans="1:16">
      <c r="A149" s="13" t="s">
        <v>123</v>
      </c>
      <c r="B149" s="14" t="s">
        <v>124</v>
      </c>
      <c r="C149" s="45" t="s">
        <v>16</v>
      </c>
      <c r="D149" s="15">
        <v>365</v>
      </c>
      <c r="E149" s="54">
        <v>0</v>
      </c>
      <c r="F149" s="16">
        <f t="shared" si="78"/>
        <v>568</v>
      </c>
      <c r="G149" s="15">
        <v>103</v>
      </c>
      <c r="H149" s="15">
        <v>108</v>
      </c>
      <c r="I149" s="15">
        <v>113</v>
      </c>
      <c r="J149" s="15">
        <v>119</v>
      </c>
      <c r="K149" s="15">
        <v>125</v>
      </c>
      <c r="L149" s="184">
        <v>0</v>
      </c>
      <c r="M149" s="184">
        <v>0</v>
      </c>
      <c r="N149" s="184">
        <v>0</v>
      </c>
      <c r="O149" s="184">
        <v>0</v>
      </c>
      <c r="P149" s="184">
        <v>0</v>
      </c>
    </row>
    <row r="150" spans="1:16" s="57" customFormat="1">
      <c r="A150" s="13" t="s">
        <v>125</v>
      </c>
      <c r="B150" s="14" t="s">
        <v>87</v>
      </c>
      <c r="C150" s="45" t="s">
        <v>16</v>
      </c>
      <c r="D150" s="15">
        <v>0</v>
      </c>
      <c r="E150" s="54"/>
      <c r="F150" s="16">
        <f t="shared" si="78"/>
        <v>0</v>
      </c>
      <c r="G150" s="15"/>
      <c r="H150" s="15"/>
      <c r="I150" s="15"/>
      <c r="J150" s="15"/>
      <c r="K150" s="15"/>
      <c r="L150" s="184">
        <v>0</v>
      </c>
      <c r="M150" s="184">
        <v>0</v>
      </c>
      <c r="N150" s="184">
        <v>0</v>
      </c>
      <c r="O150" s="184">
        <v>0</v>
      </c>
      <c r="P150" s="184">
        <v>0</v>
      </c>
    </row>
    <row r="151" spans="1:16">
      <c r="A151" s="13" t="s">
        <v>126</v>
      </c>
      <c r="B151" s="11" t="s">
        <v>127</v>
      </c>
      <c r="C151" s="45" t="s">
        <v>16</v>
      </c>
      <c r="D151" s="15">
        <f t="shared" ref="D151:K151" si="82">D152</f>
        <v>18582</v>
      </c>
      <c r="E151" s="15">
        <f t="shared" si="82"/>
        <v>18947</v>
      </c>
      <c r="F151" s="15">
        <f t="shared" si="82"/>
        <v>14712</v>
      </c>
      <c r="G151" s="12">
        <f t="shared" si="82"/>
        <v>2663</v>
      </c>
      <c r="H151" s="12">
        <f t="shared" si="82"/>
        <v>2796</v>
      </c>
      <c r="I151" s="12">
        <f t="shared" si="82"/>
        <v>2935</v>
      </c>
      <c r="J151" s="12">
        <f t="shared" si="82"/>
        <v>3082</v>
      </c>
      <c r="K151" s="12">
        <f t="shared" si="82"/>
        <v>3236</v>
      </c>
      <c r="L151" s="183">
        <f>L152</f>
        <v>2091</v>
      </c>
      <c r="M151" s="183">
        <f t="shared" ref="M151:P151" si="83">M152</f>
        <v>2196</v>
      </c>
      <c r="N151" s="183">
        <f t="shared" si="83"/>
        <v>2304</v>
      </c>
      <c r="O151" s="183">
        <f t="shared" si="83"/>
        <v>2420</v>
      </c>
      <c r="P151" s="183">
        <f t="shared" si="83"/>
        <v>2541</v>
      </c>
    </row>
    <row r="152" spans="1:16" s="22" customFormat="1" ht="47.25">
      <c r="A152" s="18" t="s">
        <v>232</v>
      </c>
      <c r="B152" s="43" t="s">
        <v>233</v>
      </c>
      <c r="C152" s="46" t="s">
        <v>16</v>
      </c>
      <c r="D152" s="20">
        <v>18582</v>
      </c>
      <c r="E152" s="55">
        <v>18947</v>
      </c>
      <c r="F152" s="21">
        <f>SUM(G152:K152)</f>
        <v>14712</v>
      </c>
      <c r="G152" s="20">
        <v>2663</v>
      </c>
      <c r="H152" s="20">
        <v>2796</v>
      </c>
      <c r="I152" s="20">
        <v>2935</v>
      </c>
      <c r="J152" s="20">
        <v>3082</v>
      </c>
      <c r="K152" s="20">
        <v>3236</v>
      </c>
      <c r="L152" s="182">
        <f>L153+L154+L156+L163+L169</f>
        <v>2091</v>
      </c>
      <c r="M152" s="182">
        <f t="shared" ref="M152:P152" si="84">M153+M154+M156+M163+M169</f>
        <v>2196</v>
      </c>
      <c r="N152" s="182">
        <f t="shared" si="84"/>
        <v>2304</v>
      </c>
      <c r="O152" s="182">
        <f t="shared" si="84"/>
        <v>2420</v>
      </c>
      <c r="P152" s="182">
        <f t="shared" si="84"/>
        <v>2541</v>
      </c>
    </row>
    <row r="153" spans="1:16" s="22" customFormat="1">
      <c r="A153" s="18"/>
      <c r="B153" s="43" t="s">
        <v>499</v>
      </c>
      <c r="C153" s="46" t="s">
        <v>16</v>
      </c>
      <c r="D153" s="20"/>
      <c r="E153" s="55"/>
      <c r="F153" s="21"/>
      <c r="G153" s="20">
        <f>412800/1000</f>
        <v>412.8</v>
      </c>
      <c r="H153" s="20">
        <f>G153*1.05</f>
        <v>433.44000000000005</v>
      </c>
      <c r="I153" s="20">
        <f t="shared" ref="I153:K153" si="85">H153*1.05</f>
        <v>455.11200000000008</v>
      </c>
      <c r="J153" s="20">
        <f t="shared" si="85"/>
        <v>477.8676000000001</v>
      </c>
      <c r="K153" s="20">
        <f t="shared" si="85"/>
        <v>501.76098000000013</v>
      </c>
      <c r="L153" s="182">
        <f>G153</f>
        <v>412.8</v>
      </c>
      <c r="M153" s="182">
        <v>433</v>
      </c>
      <c r="N153" s="182">
        <v>455</v>
      </c>
      <c r="O153" s="182">
        <v>478</v>
      </c>
      <c r="P153" s="182">
        <v>502</v>
      </c>
    </row>
    <row r="154" spans="1:16" s="22" customFormat="1">
      <c r="A154" s="18"/>
      <c r="B154" s="43" t="s">
        <v>500</v>
      </c>
      <c r="C154" s="46" t="s">
        <v>16</v>
      </c>
      <c r="D154" s="20"/>
      <c r="E154" s="55"/>
      <c r="F154" s="21"/>
      <c r="G154" s="20">
        <f>1651200/1000</f>
        <v>1651.2</v>
      </c>
      <c r="H154" s="20">
        <f t="shared" ref="H154:K154" si="86">G154*1.05</f>
        <v>1733.7600000000002</v>
      </c>
      <c r="I154" s="20">
        <f t="shared" si="86"/>
        <v>1820.4480000000003</v>
      </c>
      <c r="J154" s="20">
        <f t="shared" si="86"/>
        <v>1911.4704000000004</v>
      </c>
      <c r="K154" s="20">
        <f t="shared" si="86"/>
        <v>2007.0439200000005</v>
      </c>
      <c r="L154" s="182">
        <f>G154</f>
        <v>1651.2</v>
      </c>
      <c r="M154" s="182">
        <v>1734</v>
      </c>
      <c r="N154" s="182">
        <v>1820</v>
      </c>
      <c r="O154" s="182">
        <v>1911</v>
      </c>
      <c r="P154" s="182">
        <v>2007</v>
      </c>
    </row>
    <row r="155" spans="1:16" s="22" customFormat="1">
      <c r="A155" s="18"/>
      <c r="B155" s="43" t="s">
        <v>501</v>
      </c>
      <c r="C155" s="46" t="s">
        <v>16</v>
      </c>
      <c r="D155" s="20"/>
      <c r="E155" s="55"/>
      <c r="F155" s="21"/>
      <c r="G155" s="20">
        <f>550400/1000</f>
        <v>550.4</v>
      </c>
      <c r="H155" s="20">
        <f t="shared" ref="H155:K155" si="87">G155*1.05</f>
        <v>577.91999999999996</v>
      </c>
      <c r="I155" s="20">
        <f t="shared" si="87"/>
        <v>606.81600000000003</v>
      </c>
      <c r="J155" s="20">
        <f t="shared" si="87"/>
        <v>637.15680000000009</v>
      </c>
      <c r="K155" s="20">
        <f t="shared" si="87"/>
        <v>669.0146400000001</v>
      </c>
      <c r="L155" s="182">
        <v>0</v>
      </c>
      <c r="M155" s="182">
        <v>0</v>
      </c>
      <c r="N155" s="182">
        <v>0</v>
      </c>
      <c r="O155" s="182">
        <v>0</v>
      </c>
      <c r="P155" s="182">
        <v>0</v>
      </c>
    </row>
    <row r="156" spans="1:16" s="22" customFormat="1">
      <c r="A156" s="18"/>
      <c r="B156" s="177" t="s">
        <v>18</v>
      </c>
      <c r="C156" s="46"/>
      <c r="D156" s="20"/>
      <c r="E156" s="55"/>
      <c r="F156" s="21"/>
      <c r="G156" s="12">
        <v>6.88</v>
      </c>
      <c r="H156" s="12">
        <f>G156*1.05</f>
        <v>7.2240000000000002</v>
      </c>
      <c r="I156" s="12">
        <f>H156*1.05</f>
        <v>7.5852000000000004</v>
      </c>
      <c r="J156" s="12">
        <f>I156*1.05</f>
        <v>7.9644600000000008</v>
      </c>
      <c r="K156" s="12">
        <f>J156*1.05</f>
        <v>8.3626830000000005</v>
      </c>
      <c r="L156" s="183">
        <f>L157+L158+L159+L160+L161+L162</f>
        <v>7</v>
      </c>
      <c r="M156" s="183">
        <f t="shared" ref="M156:P156" si="88">M157+M158+M159+M160+M161+M162</f>
        <v>7</v>
      </c>
      <c r="N156" s="183">
        <f t="shared" si="88"/>
        <v>7</v>
      </c>
      <c r="O156" s="183">
        <f t="shared" si="88"/>
        <v>7</v>
      </c>
      <c r="P156" s="183">
        <f t="shared" si="88"/>
        <v>7</v>
      </c>
    </row>
    <row r="157" spans="1:16" s="22" customFormat="1">
      <c r="A157" s="18"/>
      <c r="B157" s="43" t="s">
        <v>508</v>
      </c>
      <c r="C157" s="46"/>
      <c r="D157" s="20"/>
      <c r="E157" s="55"/>
      <c r="F157" s="21"/>
      <c r="G157" s="15">
        <v>1.38</v>
      </c>
      <c r="H157" s="15">
        <f t="shared" ref="H157:K157" si="89">G157*1.05</f>
        <v>1.4489999999999998</v>
      </c>
      <c r="I157" s="15">
        <f t="shared" si="89"/>
        <v>1.52145</v>
      </c>
      <c r="J157" s="15">
        <f t="shared" si="89"/>
        <v>1.5975225</v>
      </c>
      <c r="K157" s="15">
        <f t="shared" si="89"/>
        <v>1.6773986249999999</v>
      </c>
      <c r="L157" s="184">
        <v>1</v>
      </c>
      <c r="M157" s="184">
        <v>1</v>
      </c>
      <c r="N157" s="184">
        <v>1</v>
      </c>
      <c r="O157" s="184">
        <v>1</v>
      </c>
      <c r="P157" s="184">
        <v>1</v>
      </c>
    </row>
    <row r="158" spans="1:16" s="22" customFormat="1" ht="31.5">
      <c r="A158" s="18"/>
      <c r="B158" s="43" t="s">
        <v>509</v>
      </c>
      <c r="C158" s="46"/>
      <c r="D158" s="20"/>
      <c r="E158" s="55"/>
      <c r="F158" s="21"/>
      <c r="G158" s="15">
        <v>0.69</v>
      </c>
      <c r="H158" s="15">
        <f t="shared" ref="H158:K158" si="90">G158*1.05</f>
        <v>0.72449999999999992</v>
      </c>
      <c r="I158" s="15">
        <f t="shared" si="90"/>
        <v>0.76072499999999998</v>
      </c>
      <c r="J158" s="15">
        <f t="shared" si="90"/>
        <v>0.79876124999999998</v>
      </c>
      <c r="K158" s="15">
        <f t="shared" si="90"/>
        <v>0.83869931249999996</v>
      </c>
      <c r="L158" s="184">
        <v>1</v>
      </c>
      <c r="M158" s="184">
        <v>1</v>
      </c>
      <c r="N158" s="184">
        <v>1</v>
      </c>
      <c r="O158" s="184">
        <v>1</v>
      </c>
      <c r="P158" s="184">
        <v>1</v>
      </c>
    </row>
    <row r="159" spans="1:16" s="22" customFormat="1" ht="31.5">
      <c r="A159" s="18"/>
      <c r="B159" s="43" t="s">
        <v>510</v>
      </c>
      <c r="C159" s="46"/>
      <c r="D159" s="20"/>
      <c r="E159" s="55"/>
      <c r="F159" s="21"/>
      <c r="G159" s="15">
        <v>0.69</v>
      </c>
      <c r="H159" s="15">
        <f t="shared" ref="H159:K159" si="91">G159*1.05</f>
        <v>0.72449999999999992</v>
      </c>
      <c r="I159" s="15">
        <f t="shared" si="91"/>
        <v>0.76072499999999998</v>
      </c>
      <c r="J159" s="15">
        <f t="shared" si="91"/>
        <v>0.79876124999999998</v>
      </c>
      <c r="K159" s="15">
        <f t="shared" si="91"/>
        <v>0.83869931249999996</v>
      </c>
      <c r="L159" s="184">
        <v>1</v>
      </c>
      <c r="M159" s="184">
        <v>1</v>
      </c>
      <c r="N159" s="184">
        <v>1</v>
      </c>
      <c r="O159" s="184">
        <v>1</v>
      </c>
      <c r="P159" s="184">
        <v>1</v>
      </c>
    </row>
    <row r="160" spans="1:16" s="22" customFormat="1">
      <c r="A160" s="18"/>
      <c r="B160" s="43" t="s">
        <v>511</v>
      </c>
      <c r="C160" s="46"/>
      <c r="D160" s="20"/>
      <c r="E160" s="55"/>
      <c r="F160" s="21"/>
      <c r="G160" s="15">
        <v>0.34</v>
      </c>
      <c r="H160" s="15">
        <f t="shared" ref="H160:K160" si="92">G160*1.05</f>
        <v>0.35700000000000004</v>
      </c>
      <c r="I160" s="15">
        <f t="shared" si="92"/>
        <v>0.37485000000000007</v>
      </c>
      <c r="J160" s="15">
        <f t="shared" si="92"/>
        <v>0.39359250000000007</v>
      </c>
      <c r="K160" s="15">
        <f t="shared" si="92"/>
        <v>0.4132721250000001</v>
      </c>
      <c r="L160" s="184">
        <v>0</v>
      </c>
      <c r="M160" s="184">
        <v>0</v>
      </c>
      <c r="N160" s="184">
        <v>0</v>
      </c>
      <c r="O160" s="184">
        <v>0</v>
      </c>
      <c r="P160" s="184">
        <v>0</v>
      </c>
    </row>
    <row r="161" spans="1:16" s="22" customFormat="1" ht="31.5">
      <c r="A161" s="18"/>
      <c r="B161" s="43" t="s">
        <v>512</v>
      </c>
      <c r="C161" s="46"/>
      <c r="D161" s="20"/>
      <c r="E161" s="55"/>
      <c r="F161" s="21"/>
      <c r="G161" s="15">
        <v>3.1</v>
      </c>
      <c r="H161" s="15">
        <f t="shared" ref="H161:K161" si="93">G161*1.05</f>
        <v>3.2550000000000003</v>
      </c>
      <c r="I161" s="15">
        <f t="shared" si="93"/>
        <v>3.4177500000000003</v>
      </c>
      <c r="J161" s="15">
        <f t="shared" si="93"/>
        <v>3.5886375000000004</v>
      </c>
      <c r="K161" s="15">
        <f t="shared" si="93"/>
        <v>3.7680693750000005</v>
      </c>
      <c r="L161" s="184">
        <v>3</v>
      </c>
      <c r="M161" s="184">
        <v>3</v>
      </c>
      <c r="N161" s="184">
        <v>3</v>
      </c>
      <c r="O161" s="184">
        <v>3</v>
      </c>
      <c r="P161" s="184">
        <v>3</v>
      </c>
    </row>
    <row r="162" spans="1:16" s="22" customFormat="1">
      <c r="A162" s="18"/>
      <c r="B162" s="43" t="s">
        <v>513</v>
      </c>
      <c r="C162" s="46"/>
      <c r="D162" s="20"/>
      <c r="E162" s="55"/>
      <c r="F162" s="21"/>
      <c r="G162" s="15">
        <v>0.69</v>
      </c>
      <c r="H162" s="15">
        <f t="shared" ref="H162:K162" si="94">G162*1.05</f>
        <v>0.72449999999999992</v>
      </c>
      <c r="I162" s="15">
        <f t="shared" si="94"/>
        <v>0.76072499999999998</v>
      </c>
      <c r="J162" s="15">
        <f t="shared" si="94"/>
        <v>0.79876124999999998</v>
      </c>
      <c r="K162" s="15">
        <f t="shared" si="94"/>
        <v>0.83869931249999996</v>
      </c>
      <c r="L162" s="184">
        <v>1</v>
      </c>
      <c r="M162" s="184">
        <v>1</v>
      </c>
      <c r="N162" s="184">
        <v>1</v>
      </c>
      <c r="O162" s="184">
        <v>1</v>
      </c>
      <c r="P162" s="184">
        <v>1</v>
      </c>
    </row>
    <row r="163" spans="1:16" s="22" customFormat="1" ht="31.5">
      <c r="A163" s="18"/>
      <c r="B163" s="177" t="s">
        <v>514</v>
      </c>
      <c r="C163" s="46"/>
      <c r="D163" s="20"/>
      <c r="E163" s="55"/>
      <c r="F163" s="21"/>
      <c r="G163" s="12">
        <v>20.64</v>
      </c>
      <c r="H163" s="12">
        <f t="shared" ref="H163:K163" si="95">G163*1.05</f>
        <v>21.672000000000001</v>
      </c>
      <c r="I163" s="12">
        <f t="shared" si="95"/>
        <v>22.755600000000001</v>
      </c>
      <c r="J163" s="12">
        <f t="shared" si="95"/>
        <v>23.893380000000001</v>
      </c>
      <c r="K163" s="12">
        <f t="shared" si="95"/>
        <v>25.088049000000002</v>
      </c>
      <c r="L163" s="183">
        <f>L164+L165+L166+L167+L168</f>
        <v>20</v>
      </c>
      <c r="M163" s="183">
        <f t="shared" ref="M163:P163" si="96">M164+M165+M166+M167+M168</f>
        <v>22</v>
      </c>
      <c r="N163" s="183">
        <f t="shared" si="96"/>
        <v>22</v>
      </c>
      <c r="O163" s="183">
        <f t="shared" si="96"/>
        <v>24</v>
      </c>
      <c r="P163" s="183">
        <f t="shared" si="96"/>
        <v>25</v>
      </c>
    </row>
    <row r="164" spans="1:16" s="22" customFormat="1">
      <c r="A164" s="18"/>
      <c r="B164" s="43" t="s">
        <v>515</v>
      </c>
      <c r="C164" s="46"/>
      <c r="D164" s="20"/>
      <c r="E164" s="55"/>
      <c r="F164" s="21"/>
      <c r="G164" s="15">
        <v>8.26</v>
      </c>
      <c r="H164" s="15">
        <f t="shared" ref="H164:K164" si="97">G164*1.05</f>
        <v>8.673</v>
      </c>
      <c r="I164" s="15">
        <f t="shared" si="97"/>
        <v>9.1066500000000001</v>
      </c>
      <c r="J164" s="15">
        <f t="shared" si="97"/>
        <v>9.5619825000000009</v>
      </c>
      <c r="K164" s="15">
        <f t="shared" si="97"/>
        <v>10.040081625000001</v>
      </c>
      <c r="L164" s="184">
        <v>8</v>
      </c>
      <c r="M164" s="184">
        <v>9</v>
      </c>
      <c r="N164" s="184">
        <v>9</v>
      </c>
      <c r="O164" s="184">
        <v>10</v>
      </c>
      <c r="P164" s="184">
        <v>10</v>
      </c>
    </row>
    <row r="165" spans="1:16" s="22" customFormat="1">
      <c r="A165" s="18"/>
      <c r="B165" s="43" t="s">
        <v>331</v>
      </c>
      <c r="C165" s="46"/>
      <c r="D165" s="20"/>
      <c r="E165" s="55"/>
      <c r="F165" s="21"/>
      <c r="G165" s="15">
        <v>8.26</v>
      </c>
      <c r="H165" s="15">
        <f t="shared" ref="H165:K165" si="98">G165*1.05</f>
        <v>8.673</v>
      </c>
      <c r="I165" s="15">
        <f t="shared" si="98"/>
        <v>9.1066500000000001</v>
      </c>
      <c r="J165" s="15">
        <f t="shared" si="98"/>
        <v>9.5619825000000009</v>
      </c>
      <c r="K165" s="15">
        <f t="shared" si="98"/>
        <v>10.040081625000001</v>
      </c>
      <c r="L165" s="184">
        <v>8</v>
      </c>
      <c r="M165" s="184">
        <v>9</v>
      </c>
      <c r="N165" s="184">
        <v>9</v>
      </c>
      <c r="O165" s="184">
        <v>10</v>
      </c>
      <c r="P165" s="184">
        <v>10</v>
      </c>
    </row>
    <row r="166" spans="1:16" s="22" customFormat="1">
      <c r="A166" s="18"/>
      <c r="B166" s="43" t="s">
        <v>463</v>
      </c>
      <c r="C166" s="46"/>
      <c r="D166" s="20"/>
      <c r="E166" s="55"/>
      <c r="F166" s="21"/>
      <c r="G166" s="15">
        <v>2.06</v>
      </c>
      <c r="H166" s="15">
        <f t="shared" ref="H166:K166" si="99">G166*1.05</f>
        <v>2.1630000000000003</v>
      </c>
      <c r="I166" s="15">
        <f t="shared" si="99"/>
        <v>2.2711500000000004</v>
      </c>
      <c r="J166" s="15">
        <f t="shared" si="99"/>
        <v>2.3847075000000006</v>
      </c>
      <c r="K166" s="15">
        <f t="shared" si="99"/>
        <v>2.5039428750000008</v>
      </c>
      <c r="L166" s="184">
        <v>2</v>
      </c>
      <c r="M166" s="184">
        <v>2</v>
      </c>
      <c r="N166" s="184">
        <v>2</v>
      </c>
      <c r="O166" s="184">
        <v>2</v>
      </c>
      <c r="P166" s="184">
        <v>3</v>
      </c>
    </row>
    <row r="167" spans="1:16" s="22" customFormat="1">
      <c r="A167" s="18"/>
      <c r="B167" s="43" t="s">
        <v>464</v>
      </c>
      <c r="C167" s="46"/>
      <c r="D167" s="20"/>
      <c r="E167" s="55"/>
      <c r="F167" s="21"/>
      <c r="G167" s="15">
        <v>1.03</v>
      </c>
      <c r="H167" s="15">
        <f t="shared" ref="H167:K167" si="100">G167*1.05</f>
        <v>1.0815000000000001</v>
      </c>
      <c r="I167" s="15">
        <f t="shared" si="100"/>
        <v>1.1355750000000002</v>
      </c>
      <c r="J167" s="15">
        <f t="shared" si="100"/>
        <v>1.1923537500000003</v>
      </c>
      <c r="K167" s="15">
        <f t="shared" si="100"/>
        <v>1.2519714375000004</v>
      </c>
      <c r="L167" s="184">
        <v>1</v>
      </c>
      <c r="M167" s="184">
        <v>1</v>
      </c>
      <c r="N167" s="184">
        <v>1</v>
      </c>
      <c r="O167" s="184">
        <v>1</v>
      </c>
      <c r="P167" s="184">
        <v>1</v>
      </c>
    </row>
    <row r="168" spans="1:16" s="22" customFormat="1">
      <c r="A168" s="18"/>
      <c r="B168" s="43" t="s">
        <v>334</v>
      </c>
      <c r="C168" s="46"/>
      <c r="D168" s="20"/>
      <c r="E168" s="55"/>
      <c r="F168" s="21"/>
      <c r="G168" s="15">
        <v>1.03</v>
      </c>
      <c r="H168" s="15">
        <f t="shared" ref="H168:K168" si="101">G168*1.05</f>
        <v>1.0815000000000001</v>
      </c>
      <c r="I168" s="15">
        <f t="shared" si="101"/>
        <v>1.1355750000000002</v>
      </c>
      <c r="J168" s="15">
        <f t="shared" si="101"/>
        <v>1.1923537500000003</v>
      </c>
      <c r="K168" s="15">
        <f t="shared" si="101"/>
        <v>1.2519714375000004</v>
      </c>
      <c r="L168" s="184">
        <v>1</v>
      </c>
      <c r="M168" s="184">
        <v>1</v>
      </c>
      <c r="N168" s="184">
        <v>1</v>
      </c>
      <c r="O168" s="184">
        <v>1</v>
      </c>
      <c r="P168" s="184">
        <v>1</v>
      </c>
    </row>
    <row r="169" spans="1:16" s="22" customFormat="1">
      <c r="A169" s="18"/>
      <c r="B169" s="177" t="s">
        <v>507</v>
      </c>
      <c r="C169" s="46" t="s">
        <v>16</v>
      </c>
      <c r="D169" s="20"/>
      <c r="E169" s="55"/>
      <c r="F169" s="21"/>
      <c r="G169" s="12">
        <v>20.64</v>
      </c>
      <c r="H169" s="12">
        <f t="shared" ref="H169:K169" si="102">G169*1.05</f>
        <v>21.672000000000001</v>
      </c>
      <c r="I169" s="12">
        <f t="shared" si="102"/>
        <v>22.755600000000001</v>
      </c>
      <c r="J169" s="12">
        <f t="shared" si="102"/>
        <v>23.893380000000001</v>
      </c>
      <c r="K169" s="12">
        <f t="shared" si="102"/>
        <v>25.088049000000002</v>
      </c>
      <c r="L169" s="183">
        <f>L170+L171+L172+L173+L174</f>
        <v>0</v>
      </c>
      <c r="M169" s="183">
        <f t="shared" ref="M169:P169" si="103">M170+M171+M172+M173+M174</f>
        <v>0</v>
      </c>
      <c r="N169" s="183">
        <f t="shared" si="103"/>
        <v>0</v>
      </c>
      <c r="O169" s="183">
        <f t="shared" si="103"/>
        <v>0</v>
      </c>
      <c r="P169" s="183">
        <f t="shared" si="103"/>
        <v>0</v>
      </c>
    </row>
    <row r="170" spans="1:16" s="22" customFormat="1">
      <c r="A170" s="18"/>
      <c r="B170" s="43" t="s">
        <v>502</v>
      </c>
      <c r="C170" s="46"/>
      <c r="D170" s="20"/>
      <c r="E170" s="55"/>
      <c r="F170" s="21"/>
      <c r="G170" s="15">
        <v>8.26</v>
      </c>
      <c r="H170" s="15">
        <f t="shared" ref="H170:K170" si="104">G170*1.05</f>
        <v>8.673</v>
      </c>
      <c r="I170" s="15">
        <f t="shared" si="104"/>
        <v>9.1066500000000001</v>
      </c>
      <c r="J170" s="15">
        <f t="shared" si="104"/>
        <v>9.5619825000000009</v>
      </c>
      <c r="K170" s="15">
        <f t="shared" si="104"/>
        <v>10.040081625000001</v>
      </c>
      <c r="L170" s="184">
        <v>0</v>
      </c>
      <c r="M170" s="184">
        <v>0</v>
      </c>
      <c r="N170" s="184">
        <v>0</v>
      </c>
      <c r="O170" s="184">
        <v>0</v>
      </c>
      <c r="P170" s="184">
        <v>0</v>
      </c>
    </row>
    <row r="171" spans="1:16" s="22" customFormat="1">
      <c r="A171" s="18"/>
      <c r="B171" s="43" t="s">
        <v>503</v>
      </c>
      <c r="C171" s="46"/>
      <c r="D171" s="20"/>
      <c r="E171" s="55"/>
      <c r="F171" s="21"/>
      <c r="G171" s="15">
        <v>8.26</v>
      </c>
      <c r="H171" s="15">
        <f t="shared" ref="H171:K171" si="105">G171*1.05</f>
        <v>8.673</v>
      </c>
      <c r="I171" s="15">
        <f t="shared" si="105"/>
        <v>9.1066500000000001</v>
      </c>
      <c r="J171" s="15">
        <f t="shared" si="105"/>
        <v>9.5619825000000009</v>
      </c>
      <c r="K171" s="15">
        <f t="shared" si="105"/>
        <v>10.040081625000001</v>
      </c>
      <c r="L171" s="184">
        <v>0</v>
      </c>
      <c r="M171" s="184">
        <v>0</v>
      </c>
      <c r="N171" s="184">
        <v>0</v>
      </c>
      <c r="O171" s="184">
        <v>0</v>
      </c>
      <c r="P171" s="184">
        <v>0</v>
      </c>
    </row>
    <row r="172" spans="1:16" s="22" customFormat="1" ht="31.5">
      <c r="A172" s="18"/>
      <c r="B172" s="43" t="s">
        <v>504</v>
      </c>
      <c r="C172" s="46"/>
      <c r="D172" s="20"/>
      <c r="E172" s="55"/>
      <c r="F172" s="21"/>
      <c r="G172" s="15">
        <v>2.06</v>
      </c>
      <c r="H172" s="15">
        <f t="shared" ref="H172:K172" si="106">G172*1.05</f>
        <v>2.1630000000000003</v>
      </c>
      <c r="I172" s="15">
        <f t="shared" si="106"/>
        <v>2.2711500000000004</v>
      </c>
      <c r="J172" s="15">
        <f t="shared" si="106"/>
        <v>2.3847075000000006</v>
      </c>
      <c r="K172" s="15">
        <f t="shared" si="106"/>
        <v>2.5039428750000008</v>
      </c>
      <c r="L172" s="184">
        <v>0</v>
      </c>
      <c r="M172" s="184">
        <v>0</v>
      </c>
      <c r="N172" s="184">
        <v>0</v>
      </c>
      <c r="O172" s="184">
        <v>0</v>
      </c>
      <c r="P172" s="184">
        <v>0</v>
      </c>
    </row>
    <row r="173" spans="1:16" s="22" customFormat="1">
      <c r="A173" s="18"/>
      <c r="B173" s="43" t="s">
        <v>505</v>
      </c>
      <c r="C173" s="46"/>
      <c r="D173" s="20"/>
      <c r="E173" s="55"/>
      <c r="F173" s="21"/>
      <c r="G173" s="15">
        <v>1.03</v>
      </c>
      <c r="H173" s="15">
        <f t="shared" ref="H173:K173" si="107">G173*1.05</f>
        <v>1.0815000000000001</v>
      </c>
      <c r="I173" s="15">
        <f t="shared" si="107"/>
        <v>1.1355750000000002</v>
      </c>
      <c r="J173" s="15">
        <f t="shared" si="107"/>
        <v>1.1923537500000003</v>
      </c>
      <c r="K173" s="15">
        <f t="shared" si="107"/>
        <v>1.2519714375000004</v>
      </c>
      <c r="L173" s="184">
        <v>0</v>
      </c>
      <c r="M173" s="184">
        <v>0</v>
      </c>
      <c r="N173" s="184">
        <v>0</v>
      </c>
      <c r="O173" s="184">
        <v>0</v>
      </c>
      <c r="P173" s="184">
        <v>0</v>
      </c>
    </row>
    <row r="174" spans="1:16" s="22" customFormat="1" ht="31.5">
      <c r="A174" s="18"/>
      <c r="B174" s="43" t="s">
        <v>506</v>
      </c>
      <c r="C174" s="46"/>
      <c r="D174" s="20"/>
      <c r="E174" s="55"/>
      <c r="F174" s="21"/>
      <c r="G174" s="15">
        <v>1.03</v>
      </c>
      <c r="H174" s="15">
        <f t="shared" ref="H174:K174" si="108">G174*1.05</f>
        <v>1.0815000000000001</v>
      </c>
      <c r="I174" s="15">
        <f t="shared" si="108"/>
        <v>1.1355750000000002</v>
      </c>
      <c r="J174" s="15">
        <f t="shared" si="108"/>
        <v>1.1923537500000003</v>
      </c>
      <c r="K174" s="15">
        <f t="shared" si="108"/>
        <v>1.2519714375000004</v>
      </c>
      <c r="L174" s="184">
        <v>0</v>
      </c>
      <c r="M174" s="184">
        <v>0</v>
      </c>
      <c r="N174" s="184">
        <v>0</v>
      </c>
      <c r="O174" s="184">
        <v>0</v>
      </c>
      <c r="P174" s="184">
        <v>0</v>
      </c>
    </row>
    <row r="175" spans="1:16">
      <c r="A175" s="10">
        <v>8</v>
      </c>
      <c r="B175" s="23" t="s">
        <v>128</v>
      </c>
      <c r="C175" s="7" t="s">
        <v>16</v>
      </c>
      <c r="D175" s="12">
        <v>0</v>
      </c>
      <c r="E175" s="56">
        <v>0</v>
      </c>
      <c r="F175" s="9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83"/>
      <c r="M175" s="183"/>
      <c r="N175" s="183"/>
      <c r="O175" s="183"/>
      <c r="P175" s="183"/>
    </row>
    <row r="176" spans="1:16">
      <c r="A176" s="10" t="s">
        <v>129</v>
      </c>
      <c r="B176" s="23" t="s">
        <v>130</v>
      </c>
      <c r="C176" s="7" t="s">
        <v>16</v>
      </c>
      <c r="D176" s="12">
        <f t="shared" ref="D176:L176" si="109">D7+D74</f>
        <v>530440.89304</v>
      </c>
      <c r="E176" s="12">
        <f t="shared" si="109"/>
        <v>543037</v>
      </c>
      <c r="F176" s="12">
        <f t="shared" si="109"/>
        <v>3371725.2293012738</v>
      </c>
      <c r="G176" s="12">
        <f t="shared" si="109"/>
        <v>610885.11001800001</v>
      </c>
      <c r="H176" s="12">
        <f t="shared" si="109"/>
        <v>640815.57451890002</v>
      </c>
      <c r="I176" s="12">
        <f t="shared" si="109"/>
        <v>672669.75724484492</v>
      </c>
      <c r="J176" s="12">
        <f t="shared" si="109"/>
        <v>706117.53610708728</v>
      </c>
      <c r="K176" s="12">
        <f t="shared" si="109"/>
        <v>741235.99041244166</v>
      </c>
      <c r="L176" s="183">
        <f t="shared" si="109"/>
        <v>440367.29885999998</v>
      </c>
      <c r="M176" s="183">
        <f t="shared" ref="M176:P176" si="110">M7+M74</f>
        <v>473316.57142399985</v>
      </c>
      <c r="N176" s="183">
        <f t="shared" si="110"/>
        <v>496977.79249519994</v>
      </c>
      <c r="O176" s="183">
        <f t="shared" si="110"/>
        <v>521829.53261996002</v>
      </c>
      <c r="P176" s="183">
        <f t="shared" si="110"/>
        <v>547917.76425095799</v>
      </c>
    </row>
    <row r="177" spans="1:22">
      <c r="A177" s="10" t="s">
        <v>131</v>
      </c>
      <c r="B177" s="23" t="s">
        <v>132</v>
      </c>
      <c r="C177" s="7" t="s">
        <v>16</v>
      </c>
      <c r="D177" s="12">
        <v>-388702</v>
      </c>
      <c r="E177" s="56"/>
      <c r="F177" s="9">
        <v>6851</v>
      </c>
      <c r="G177" s="12">
        <v>1048</v>
      </c>
      <c r="H177" s="12">
        <v>1204</v>
      </c>
      <c r="I177" s="12">
        <v>1365</v>
      </c>
      <c r="J177" s="12">
        <v>1531</v>
      </c>
      <c r="K177" s="12">
        <v>1703</v>
      </c>
      <c r="L177" s="183">
        <v>0</v>
      </c>
      <c r="M177" s="183">
        <v>0</v>
      </c>
      <c r="N177" s="183">
        <v>0</v>
      </c>
      <c r="O177" s="183">
        <v>0</v>
      </c>
      <c r="P177" s="183">
        <v>0</v>
      </c>
    </row>
    <row r="178" spans="1:22" ht="31.5">
      <c r="A178" s="13" t="s">
        <v>133</v>
      </c>
      <c r="B178" s="17" t="s">
        <v>134</v>
      </c>
      <c r="C178" s="45" t="s">
        <v>16</v>
      </c>
      <c r="D178" s="15">
        <v>6676</v>
      </c>
      <c r="E178" s="54"/>
      <c r="F178" s="16">
        <v>43778</v>
      </c>
      <c r="G178" s="15">
        <v>6698</v>
      </c>
      <c r="H178" s="15">
        <v>7693</v>
      </c>
      <c r="I178" s="15">
        <v>8722</v>
      </c>
      <c r="J178" s="15">
        <v>9784</v>
      </c>
      <c r="K178" s="15">
        <v>10881</v>
      </c>
      <c r="L178" s="184">
        <v>0</v>
      </c>
      <c r="M178" s="184">
        <v>0</v>
      </c>
      <c r="N178" s="184">
        <v>0</v>
      </c>
      <c r="O178" s="184">
        <v>0</v>
      </c>
      <c r="P178" s="184">
        <v>0</v>
      </c>
      <c r="Q178" s="67"/>
    </row>
    <row r="179" spans="1:22">
      <c r="A179" s="10" t="s">
        <v>135</v>
      </c>
      <c r="B179" s="11" t="s">
        <v>136</v>
      </c>
      <c r="C179" s="7" t="s">
        <v>16</v>
      </c>
      <c r="D179" s="12">
        <f t="shared" ref="D179:K179" si="111">D176+D177</f>
        <v>141738.89304</v>
      </c>
      <c r="E179" s="12">
        <f t="shared" si="111"/>
        <v>543037</v>
      </c>
      <c r="F179" s="12">
        <f t="shared" si="111"/>
        <v>3378576.2293012738</v>
      </c>
      <c r="G179" s="12">
        <f t="shared" si="111"/>
        <v>611933.11001800001</v>
      </c>
      <c r="H179" s="12">
        <f t="shared" si="111"/>
        <v>642019.57451890002</v>
      </c>
      <c r="I179" s="12">
        <f t="shared" si="111"/>
        <v>674034.75724484492</v>
      </c>
      <c r="J179" s="12">
        <f t="shared" si="111"/>
        <v>707648.53610708728</v>
      </c>
      <c r="K179" s="12">
        <f t="shared" si="111"/>
        <v>742938.99041244166</v>
      </c>
      <c r="L179" s="183">
        <f>L176</f>
        <v>440367.29885999998</v>
      </c>
      <c r="M179" s="183">
        <f t="shared" ref="M179:P179" si="112">M176</f>
        <v>473316.57142399985</v>
      </c>
      <c r="N179" s="183">
        <f t="shared" si="112"/>
        <v>496977.79249519994</v>
      </c>
      <c r="O179" s="183">
        <f t="shared" si="112"/>
        <v>521829.53261996002</v>
      </c>
      <c r="P179" s="183">
        <f t="shared" si="112"/>
        <v>547917.76425095799</v>
      </c>
      <c r="Q179" s="66">
        <f>L179-406253.25</f>
        <v>34114.048859999981</v>
      </c>
      <c r="R179" s="66"/>
      <c r="S179" s="66"/>
      <c r="T179" s="66"/>
      <c r="U179" s="66"/>
      <c r="V179" s="66"/>
    </row>
    <row r="180" spans="1:22">
      <c r="A180" s="10"/>
      <c r="B180" s="14" t="s">
        <v>137</v>
      </c>
      <c r="C180" s="45" t="s">
        <v>16</v>
      </c>
      <c r="D180" s="15">
        <v>52264</v>
      </c>
      <c r="E180" s="56"/>
      <c r="F180" s="16">
        <v>1306216</v>
      </c>
      <c r="G180" s="15">
        <v>236667</v>
      </c>
      <c r="H180" s="15">
        <v>247842</v>
      </c>
      <c r="I180" s="15">
        <v>260686</v>
      </c>
      <c r="J180" s="15">
        <v>273687</v>
      </c>
      <c r="K180" s="15">
        <v>287334</v>
      </c>
      <c r="L180" s="184">
        <f>$L$179*W231</f>
        <v>129154.8</v>
      </c>
      <c r="M180" s="184">
        <f>M179*AA231</f>
        <v>138818.43761054732</v>
      </c>
      <c r="N180" s="184">
        <f>N179*AE231</f>
        <v>145758.09697241292</v>
      </c>
      <c r="O180" s="184">
        <f>O179*AI231</f>
        <v>153046.74500286055</v>
      </c>
      <c r="P180" s="184">
        <f>P179*AM231</f>
        <v>160698.04994972917</v>
      </c>
      <c r="Q180" s="2">
        <v>38.68</v>
      </c>
      <c r="R180" s="66"/>
      <c r="S180" s="66"/>
      <c r="T180" s="66"/>
      <c r="U180" s="66"/>
      <c r="V180" s="66"/>
    </row>
    <row r="181" spans="1:22">
      <c r="A181" s="10"/>
      <c r="B181" s="14" t="s">
        <v>138</v>
      </c>
      <c r="C181" s="45" t="s">
        <v>16</v>
      </c>
      <c r="D181" s="15">
        <v>63848</v>
      </c>
      <c r="E181" s="56"/>
      <c r="F181" s="16">
        <v>1568766</v>
      </c>
      <c r="G181" s="15">
        <v>284248</v>
      </c>
      <c r="H181" s="15">
        <v>297665</v>
      </c>
      <c r="I181" s="15">
        <v>313082</v>
      </c>
      <c r="J181" s="15">
        <v>328690</v>
      </c>
      <c r="K181" s="15">
        <v>345081</v>
      </c>
      <c r="L181" s="184">
        <f>L179*W232</f>
        <v>245729.88151951824</v>
      </c>
      <c r="M181" s="184">
        <f>M179*AA232</f>
        <v>264115.95643353608</v>
      </c>
      <c r="N181" s="184">
        <f>N179*AE232</f>
        <v>277319.11309564853</v>
      </c>
      <c r="O181" s="184">
        <f>O179*AI232</f>
        <v>291186.73266510951</v>
      </c>
      <c r="P181" s="184">
        <f>P179*AM232</f>
        <v>305744.32217796904</v>
      </c>
      <c r="Q181" s="2">
        <v>46.45</v>
      </c>
      <c r="R181" s="66"/>
      <c r="S181" s="66"/>
      <c r="T181" s="66"/>
      <c r="U181" s="66"/>
      <c r="V181" s="66"/>
    </row>
    <row r="182" spans="1:22">
      <c r="A182" s="10"/>
      <c r="B182" s="14" t="s">
        <v>139</v>
      </c>
      <c r="C182" s="45" t="s">
        <v>16</v>
      </c>
      <c r="D182" s="15">
        <v>25628</v>
      </c>
      <c r="E182" s="56"/>
      <c r="F182" s="16">
        <v>502384</v>
      </c>
      <c r="G182" s="15">
        <v>91027</v>
      </c>
      <c r="H182" s="15">
        <v>95324</v>
      </c>
      <c r="I182" s="15">
        <v>100263</v>
      </c>
      <c r="J182" s="15">
        <v>105260</v>
      </c>
      <c r="K182" s="15">
        <v>110510</v>
      </c>
      <c r="L182" s="184">
        <f>L179-L180-L181</f>
        <v>65482.617340481753</v>
      </c>
      <c r="M182" s="184">
        <f t="shared" ref="M182:P182" si="113">M179-M180-M181</f>
        <v>70382.17737991648</v>
      </c>
      <c r="N182" s="184">
        <f t="shared" si="113"/>
        <v>73900.582427138521</v>
      </c>
      <c r="O182" s="184">
        <f t="shared" si="113"/>
        <v>77596.054951989965</v>
      </c>
      <c r="P182" s="184">
        <f t="shared" si="113"/>
        <v>81475.392123259779</v>
      </c>
      <c r="Q182" s="69"/>
      <c r="R182" s="66"/>
      <c r="S182" s="66"/>
      <c r="T182" s="66"/>
      <c r="U182" s="66"/>
      <c r="V182" s="66"/>
    </row>
    <row r="183" spans="1:22">
      <c r="A183" s="10" t="s">
        <v>140</v>
      </c>
      <c r="B183" s="11" t="s">
        <v>141</v>
      </c>
      <c r="C183" s="35" t="s">
        <v>142</v>
      </c>
      <c r="D183" s="12">
        <v>2530</v>
      </c>
      <c r="E183" s="70">
        <v>2536.5520000000001</v>
      </c>
      <c r="F183" s="9">
        <v>12650</v>
      </c>
      <c r="G183" s="12">
        <v>2530</v>
      </c>
      <c r="H183" s="12">
        <v>2530</v>
      </c>
      <c r="I183" s="12">
        <v>2530</v>
      </c>
      <c r="J183" s="12">
        <v>2530</v>
      </c>
      <c r="K183" s="12">
        <v>2530</v>
      </c>
      <c r="L183" s="183">
        <f>L184+L185+L186</f>
        <v>4446</v>
      </c>
      <c r="M183" s="183">
        <f t="shared" ref="M183:P183" si="114">M184+M185+M186</f>
        <v>4446</v>
      </c>
      <c r="N183" s="183">
        <f t="shared" si="114"/>
        <v>4446</v>
      </c>
      <c r="O183" s="183">
        <f t="shared" si="114"/>
        <v>4446</v>
      </c>
      <c r="P183" s="183">
        <f t="shared" si="114"/>
        <v>4446</v>
      </c>
      <c r="Q183" s="69"/>
      <c r="R183" s="66"/>
      <c r="S183" s="66"/>
      <c r="T183" s="66"/>
      <c r="U183" s="66"/>
      <c r="V183" s="66"/>
    </row>
    <row r="184" spans="1:22">
      <c r="A184" s="5"/>
      <c r="B184" s="14" t="s">
        <v>137</v>
      </c>
      <c r="C184" s="52" t="s">
        <v>142</v>
      </c>
      <c r="D184" s="15">
        <v>1574</v>
      </c>
      <c r="E184" s="70"/>
      <c r="F184" s="16">
        <v>7870</v>
      </c>
      <c r="G184" s="15">
        <v>1574</v>
      </c>
      <c r="H184" s="15">
        <v>1574</v>
      </c>
      <c r="I184" s="15">
        <v>1574</v>
      </c>
      <c r="J184" s="15">
        <v>1574</v>
      </c>
      <c r="K184" s="15">
        <v>1574</v>
      </c>
      <c r="L184" s="184">
        <v>2503</v>
      </c>
      <c r="M184" s="184">
        <v>2503</v>
      </c>
      <c r="N184" s="184">
        <v>2503</v>
      </c>
      <c r="O184" s="184">
        <v>2503</v>
      </c>
      <c r="P184" s="184">
        <v>2503</v>
      </c>
      <c r="Q184" s="71"/>
    </row>
    <row r="185" spans="1:22">
      <c r="A185" s="5"/>
      <c r="B185" s="14" t="s">
        <v>138</v>
      </c>
      <c r="C185" s="52" t="s">
        <v>142</v>
      </c>
      <c r="D185" s="15">
        <v>738</v>
      </c>
      <c r="E185" s="70"/>
      <c r="F185" s="16">
        <v>3690</v>
      </c>
      <c r="G185" s="15">
        <v>738</v>
      </c>
      <c r="H185" s="15">
        <v>738</v>
      </c>
      <c r="I185" s="15">
        <v>738</v>
      </c>
      <c r="J185" s="15">
        <v>738</v>
      </c>
      <c r="K185" s="15">
        <v>738</v>
      </c>
      <c r="L185" s="184">
        <v>1559</v>
      </c>
      <c r="M185" s="184">
        <v>1559</v>
      </c>
      <c r="N185" s="184">
        <v>1559</v>
      </c>
      <c r="O185" s="184">
        <v>1559</v>
      </c>
      <c r="P185" s="184">
        <v>1559</v>
      </c>
      <c r="Q185" s="72"/>
    </row>
    <row r="186" spans="1:22">
      <c r="A186" s="5"/>
      <c r="B186" s="14" t="s">
        <v>139</v>
      </c>
      <c r="C186" s="52" t="s">
        <v>142</v>
      </c>
      <c r="D186" s="15">
        <v>219</v>
      </c>
      <c r="E186" s="70"/>
      <c r="F186" s="16">
        <v>1095</v>
      </c>
      <c r="G186" s="15">
        <v>219</v>
      </c>
      <c r="H186" s="15">
        <v>219</v>
      </c>
      <c r="I186" s="15">
        <v>219</v>
      </c>
      <c r="J186" s="15">
        <v>219</v>
      </c>
      <c r="K186" s="15">
        <v>219</v>
      </c>
      <c r="L186" s="184">
        <v>384</v>
      </c>
      <c r="M186" s="184">
        <v>384</v>
      </c>
      <c r="N186" s="184">
        <v>384</v>
      </c>
      <c r="O186" s="184">
        <v>384</v>
      </c>
      <c r="P186" s="184">
        <v>384</v>
      </c>
      <c r="Q186" s="72"/>
    </row>
    <row r="187" spans="1:22" s="36" customFormat="1">
      <c r="A187" s="422" t="s">
        <v>143</v>
      </c>
      <c r="B187" s="424" t="s">
        <v>144</v>
      </c>
      <c r="C187" s="52" t="s">
        <v>145</v>
      </c>
      <c r="D187" s="73">
        <v>0</v>
      </c>
      <c r="E187" s="74"/>
      <c r="F187" s="75">
        <v>0</v>
      </c>
      <c r="G187" s="73">
        <v>0</v>
      </c>
      <c r="H187" s="73">
        <v>0</v>
      </c>
      <c r="I187" s="73">
        <v>0</v>
      </c>
      <c r="J187" s="73">
        <v>0</v>
      </c>
      <c r="K187" s="73">
        <v>0</v>
      </c>
      <c r="L187" s="222">
        <v>0</v>
      </c>
      <c r="M187" s="222">
        <v>0</v>
      </c>
      <c r="N187" s="222">
        <v>0</v>
      </c>
      <c r="O187" s="222">
        <v>0</v>
      </c>
      <c r="P187" s="222">
        <v>0</v>
      </c>
      <c r="Q187" s="72"/>
    </row>
    <row r="188" spans="1:22" s="36" customFormat="1" ht="20.25" customHeight="1">
      <c r="A188" s="423"/>
      <c r="B188" s="425"/>
      <c r="C188" s="52" t="s">
        <v>269</v>
      </c>
      <c r="D188" s="15">
        <v>0</v>
      </c>
      <c r="E188" s="54"/>
      <c r="F188" s="16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84">
        <v>0</v>
      </c>
      <c r="M188" s="184">
        <v>0</v>
      </c>
      <c r="N188" s="184">
        <v>0</v>
      </c>
      <c r="O188" s="184">
        <v>0</v>
      </c>
      <c r="P188" s="184">
        <v>0</v>
      </c>
      <c r="Q188" s="72"/>
    </row>
    <row r="189" spans="1:22">
      <c r="A189" s="10" t="s">
        <v>146</v>
      </c>
      <c r="B189" s="11" t="s">
        <v>270</v>
      </c>
      <c r="C189" s="35" t="s">
        <v>147</v>
      </c>
      <c r="D189" s="37">
        <v>56.03</v>
      </c>
      <c r="E189" s="76">
        <v>214.08</v>
      </c>
      <c r="F189" s="38">
        <f t="shared" ref="F189:K190" si="115">F179/F183</f>
        <v>267.08112484595051</v>
      </c>
      <c r="G189" s="37">
        <f t="shared" si="115"/>
        <v>241.87079447351778</v>
      </c>
      <c r="H189" s="37">
        <f t="shared" si="115"/>
        <v>253.76267767545454</v>
      </c>
      <c r="I189" s="37">
        <f t="shared" si="115"/>
        <v>266.41690009677666</v>
      </c>
      <c r="J189" s="37">
        <f t="shared" si="115"/>
        <v>279.70297869845348</v>
      </c>
      <c r="K189" s="37">
        <f t="shared" si="115"/>
        <v>293.65177486657774</v>
      </c>
      <c r="L189" s="179">
        <f>L179/L183</f>
        <v>99.047975452091762</v>
      </c>
      <c r="M189" s="179">
        <f t="shared" ref="M189:P189" si="116">M179/M183</f>
        <v>106.4589679316239</v>
      </c>
      <c r="N189" s="179">
        <f t="shared" si="116"/>
        <v>111.78088000341879</v>
      </c>
      <c r="O189" s="179">
        <f t="shared" si="116"/>
        <v>117.37056514169142</v>
      </c>
      <c r="P189" s="179">
        <f t="shared" si="116"/>
        <v>123.23836352923031</v>
      </c>
      <c r="Q189" s="66"/>
    </row>
    <row r="190" spans="1:22">
      <c r="A190" s="10"/>
      <c r="B190" s="14" t="s">
        <v>137</v>
      </c>
      <c r="C190" s="52" t="s">
        <v>147</v>
      </c>
      <c r="D190" s="39">
        <v>33.21</v>
      </c>
      <c r="E190" s="77"/>
      <c r="F190" s="51">
        <f t="shared" si="115"/>
        <v>165.97407878017788</v>
      </c>
      <c r="G190" s="39">
        <f t="shared" si="115"/>
        <v>150.36022871664548</v>
      </c>
      <c r="H190" s="39">
        <f t="shared" si="115"/>
        <v>157.4599745870394</v>
      </c>
      <c r="I190" s="39">
        <f t="shared" si="115"/>
        <v>165.62007623888184</v>
      </c>
      <c r="J190" s="39">
        <f t="shared" si="115"/>
        <v>173.87992376111816</v>
      </c>
      <c r="K190" s="39">
        <f t="shared" si="115"/>
        <v>182.55019059720456</v>
      </c>
      <c r="L190" s="185">
        <f>L180/L184</f>
        <v>51.6</v>
      </c>
      <c r="M190" s="185">
        <f t="shared" ref="M190:P190" si="117">M180/M184</f>
        <v>55.460822057749631</v>
      </c>
      <c r="N190" s="185">
        <f t="shared" si="117"/>
        <v>58.233358758455026</v>
      </c>
      <c r="O190" s="185">
        <f t="shared" si="117"/>
        <v>61.145323612808852</v>
      </c>
      <c r="P190" s="185">
        <f t="shared" si="117"/>
        <v>64.202177367051206</v>
      </c>
    </row>
    <row r="191" spans="1:22">
      <c r="A191" s="10"/>
      <c r="B191" s="26" t="s">
        <v>148</v>
      </c>
      <c r="C191" s="52" t="s">
        <v>147</v>
      </c>
      <c r="D191" s="39"/>
      <c r="E191" s="77"/>
      <c r="F191" s="51">
        <f>F190</f>
        <v>165.97407878017788</v>
      </c>
      <c r="G191" s="39">
        <f>G190</f>
        <v>150.36022871664548</v>
      </c>
      <c r="H191" s="39">
        <f t="shared" ref="H191:K191" si="118">H190</f>
        <v>157.4599745870394</v>
      </c>
      <c r="I191" s="39">
        <f t="shared" si="118"/>
        <v>165.62007623888184</v>
      </c>
      <c r="J191" s="39">
        <f t="shared" si="118"/>
        <v>173.87992376111816</v>
      </c>
      <c r="K191" s="39">
        <f t="shared" si="118"/>
        <v>182.55019059720456</v>
      </c>
      <c r="L191" s="185">
        <f>L190</f>
        <v>51.6</v>
      </c>
      <c r="M191" s="185">
        <f t="shared" ref="M191:P191" si="119">M190</f>
        <v>55.460822057749631</v>
      </c>
      <c r="N191" s="185">
        <f t="shared" si="119"/>
        <v>58.233358758455026</v>
      </c>
      <c r="O191" s="185">
        <f t="shared" si="119"/>
        <v>61.145323612808852</v>
      </c>
      <c r="P191" s="185">
        <f t="shared" si="119"/>
        <v>64.202177367051206</v>
      </c>
      <c r="Q191" s="72"/>
    </row>
    <row r="192" spans="1:22">
      <c r="A192" s="10"/>
      <c r="B192" s="26" t="s">
        <v>149</v>
      </c>
      <c r="C192" s="52" t="s">
        <v>147</v>
      </c>
      <c r="D192" s="39"/>
      <c r="E192" s="77"/>
      <c r="F192" s="51">
        <f>165.97*1.2</f>
        <v>199.16399999999999</v>
      </c>
      <c r="G192" s="39">
        <f>G190*1.2</f>
        <v>180.43227445997456</v>
      </c>
      <c r="H192" s="39">
        <f>H190*1.2</f>
        <v>188.95196950444728</v>
      </c>
      <c r="I192" s="39">
        <f>I190*1.2</f>
        <v>198.74409148665819</v>
      </c>
      <c r="J192" s="39">
        <f>J190*1.2</f>
        <v>208.65590851334179</v>
      </c>
      <c r="K192" s="39">
        <f>K190*1.2</f>
        <v>219.06022871664547</v>
      </c>
      <c r="L192" s="185">
        <f>L191*1.2</f>
        <v>61.92</v>
      </c>
      <c r="M192" s="185">
        <f t="shared" ref="M192:P192" si="120">M191*1.2</f>
        <v>66.552986469299555</v>
      </c>
      <c r="N192" s="185">
        <f t="shared" si="120"/>
        <v>69.880030510146028</v>
      </c>
      <c r="O192" s="185">
        <f t="shared" si="120"/>
        <v>73.374388335370625</v>
      </c>
      <c r="P192" s="185">
        <f t="shared" si="120"/>
        <v>77.042612840461445</v>
      </c>
      <c r="Q192" s="72"/>
    </row>
    <row r="193" spans="1:17">
      <c r="A193" s="10"/>
      <c r="B193" s="26" t="s">
        <v>150</v>
      </c>
      <c r="C193" s="52" t="s">
        <v>147</v>
      </c>
      <c r="D193" s="39"/>
      <c r="E193" s="77"/>
      <c r="F193" s="51">
        <f t="shared" ref="F193:K193" si="121">F190*1.5</f>
        <v>248.96111817026681</v>
      </c>
      <c r="G193" s="39">
        <f t="shared" si="121"/>
        <v>225.54034307496823</v>
      </c>
      <c r="H193" s="39">
        <f t="shared" si="121"/>
        <v>236.18996188055911</v>
      </c>
      <c r="I193" s="39">
        <f t="shared" si="121"/>
        <v>248.43011435832275</v>
      </c>
      <c r="J193" s="39">
        <f t="shared" si="121"/>
        <v>260.81988564167727</v>
      </c>
      <c r="K193" s="39">
        <f t="shared" si="121"/>
        <v>273.82528589580681</v>
      </c>
      <c r="L193" s="185">
        <f>L191*1.5</f>
        <v>77.400000000000006</v>
      </c>
      <c r="M193" s="185">
        <f t="shared" ref="M193:P193" si="122">M191*1.5</f>
        <v>83.19123308662445</v>
      </c>
      <c r="N193" s="185">
        <f t="shared" si="122"/>
        <v>87.350038137682532</v>
      </c>
      <c r="O193" s="185">
        <f t="shared" si="122"/>
        <v>91.717985419213278</v>
      </c>
      <c r="P193" s="185">
        <f t="shared" si="122"/>
        <v>96.303266050576809</v>
      </c>
      <c r="Q193" s="72"/>
    </row>
    <row r="194" spans="1:17">
      <c r="A194" s="10"/>
      <c r="B194" s="26" t="s">
        <v>151</v>
      </c>
      <c r="C194" s="52" t="s">
        <v>147</v>
      </c>
      <c r="D194" s="39"/>
      <c r="E194" s="77"/>
      <c r="F194" s="51">
        <f>165.97*2</f>
        <v>331.94</v>
      </c>
      <c r="G194" s="39">
        <f>G190*2</f>
        <v>300.72045743329096</v>
      </c>
      <c r="H194" s="39">
        <f>H190*2</f>
        <v>314.91994917407879</v>
      </c>
      <c r="I194" s="39">
        <f>I190*2</f>
        <v>331.24015247776367</v>
      </c>
      <c r="J194" s="39">
        <f>J190*2</f>
        <v>347.75984752223633</v>
      </c>
      <c r="K194" s="39">
        <f>K190*2</f>
        <v>365.10038119440912</v>
      </c>
      <c r="L194" s="185">
        <f>L191*2</f>
        <v>103.2</v>
      </c>
      <c r="M194" s="185">
        <f t="shared" ref="M194:P194" si="123">M191*2</f>
        <v>110.92164411549926</v>
      </c>
      <c r="N194" s="185">
        <f t="shared" si="123"/>
        <v>116.46671751691005</v>
      </c>
      <c r="O194" s="185">
        <f t="shared" si="123"/>
        <v>122.2906472256177</v>
      </c>
      <c r="P194" s="185">
        <f t="shared" si="123"/>
        <v>128.40435473410241</v>
      </c>
      <c r="Q194" s="72"/>
    </row>
    <row r="195" spans="1:17">
      <c r="A195" s="10"/>
      <c r="B195" s="14" t="s">
        <v>138</v>
      </c>
      <c r="C195" s="52" t="s">
        <v>147</v>
      </c>
      <c r="D195" s="39">
        <v>86.56</v>
      </c>
      <c r="E195" s="39"/>
      <c r="F195" s="51">
        <f t="shared" ref="F195:K196" si="124">F181/F185</f>
        <v>425.13983739837397</v>
      </c>
      <c r="G195" s="39">
        <f t="shared" si="124"/>
        <v>385.15989159891598</v>
      </c>
      <c r="H195" s="39">
        <f t="shared" si="124"/>
        <v>403.34010840108402</v>
      </c>
      <c r="I195" s="39">
        <f t="shared" si="124"/>
        <v>424.23035230352303</v>
      </c>
      <c r="J195" s="39">
        <f t="shared" si="124"/>
        <v>445.37940379403796</v>
      </c>
      <c r="K195" s="39">
        <f t="shared" si="124"/>
        <v>467.58943089430892</v>
      </c>
      <c r="L195" s="185">
        <f>L181/L185</f>
        <v>157.6201934057205</v>
      </c>
      <c r="M195" s="185">
        <f t="shared" ref="M195:P195" si="125">M181/M185</f>
        <v>169.41369880278131</v>
      </c>
      <c r="N195" s="185">
        <f t="shared" si="125"/>
        <v>177.88268960593234</v>
      </c>
      <c r="O195" s="185">
        <f t="shared" si="125"/>
        <v>186.77789138236659</v>
      </c>
      <c r="P195" s="185">
        <f t="shared" si="125"/>
        <v>196.11566528413664</v>
      </c>
      <c r="Q195" s="66"/>
    </row>
    <row r="196" spans="1:17">
      <c r="A196" s="10"/>
      <c r="B196" s="14" t="s">
        <v>139</v>
      </c>
      <c r="C196" s="52" t="s">
        <v>147</v>
      </c>
      <c r="D196" s="39">
        <v>117.17</v>
      </c>
      <c r="E196" s="39"/>
      <c r="F196" s="51">
        <f t="shared" si="124"/>
        <v>458.79817351598172</v>
      </c>
      <c r="G196" s="39">
        <f t="shared" si="124"/>
        <v>415.64840182648402</v>
      </c>
      <c r="H196" s="39">
        <f t="shared" si="124"/>
        <v>435.26940639269407</v>
      </c>
      <c r="I196" s="39">
        <f t="shared" si="124"/>
        <v>457.82191780821915</v>
      </c>
      <c r="J196" s="39">
        <f t="shared" si="124"/>
        <v>480.63926940639271</v>
      </c>
      <c r="K196" s="39">
        <f t="shared" si="124"/>
        <v>504.61187214611874</v>
      </c>
      <c r="L196" s="185">
        <f>L182/L186</f>
        <v>170.52764932417122</v>
      </c>
      <c r="M196" s="185">
        <f t="shared" ref="M196:P196" si="126">M182/M186</f>
        <v>183.28692026019917</v>
      </c>
      <c r="N196" s="185">
        <f t="shared" si="126"/>
        <v>192.44943340400656</v>
      </c>
      <c r="O196" s="185">
        <f t="shared" si="126"/>
        <v>202.07305977080719</v>
      </c>
      <c r="P196" s="185">
        <f t="shared" si="126"/>
        <v>212.17550032098902</v>
      </c>
    </row>
    <row r="197" spans="1:17" ht="15" customHeight="1">
      <c r="A197" s="2"/>
      <c r="B197" s="2"/>
      <c r="E197" s="68"/>
      <c r="F197" s="44"/>
      <c r="G197" s="68"/>
      <c r="H197" s="68"/>
      <c r="I197" s="68"/>
      <c r="J197" s="68"/>
      <c r="K197" s="68"/>
      <c r="O197" s="41"/>
    </row>
    <row r="198" spans="1:17" ht="15" customHeight="1">
      <c r="A198" s="426" t="s">
        <v>271</v>
      </c>
      <c r="B198" s="427"/>
      <c r="C198" s="427"/>
      <c r="D198" s="427"/>
      <c r="E198" s="427"/>
      <c r="F198" s="427"/>
      <c r="G198" s="427"/>
      <c r="H198" s="427"/>
      <c r="I198" s="427"/>
      <c r="J198" s="427"/>
      <c r="K198" s="427"/>
      <c r="L198" s="427"/>
      <c r="M198" s="427"/>
      <c r="N198" s="427"/>
      <c r="O198" s="427"/>
      <c r="P198" s="428"/>
    </row>
    <row r="199" spans="1:17" ht="15" customHeight="1">
      <c r="A199" s="51"/>
      <c r="B199" s="80" t="s">
        <v>272</v>
      </c>
      <c r="C199" s="81"/>
      <c r="D199" s="82"/>
      <c r="E199" s="81"/>
      <c r="F199" s="81"/>
      <c r="G199" s="190">
        <f>G201+G202+G203</f>
        <v>38</v>
      </c>
      <c r="H199" s="190">
        <f t="shared" ref="H199:K199" si="127">H201+H202+H203</f>
        <v>38</v>
      </c>
      <c r="I199" s="190">
        <f t="shared" si="127"/>
        <v>38</v>
      </c>
      <c r="J199" s="190">
        <f t="shared" si="127"/>
        <v>38</v>
      </c>
      <c r="K199" s="190">
        <f t="shared" si="127"/>
        <v>38</v>
      </c>
      <c r="L199" s="179">
        <f>L201+L202+L203</f>
        <v>38</v>
      </c>
      <c r="M199" s="179">
        <f t="shared" ref="M199:P199" si="128">M201+M202+M203</f>
        <v>38</v>
      </c>
      <c r="N199" s="179">
        <f t="shared" si="128"/>
        <v>38</v>
      </c>
      <c r="O199" s="179">
        <f t="shared" si="128"/>
        <v>38</v>
      </c>
      <c r="P199" s="179">
        <f t="shared" si="128"/>
        <v>38</v>
      </c>
    </row>
    <row r="200" spans="1:17" ht="15" customHeight="1">
      <c r="A200" s="51"/>
      <c r="B200" s="80" t="s">
        <v>273</v>
      </c>
      <c r="C200" s="81"/>
      <c r="D200" s="82"/>
      <c r="E200" s="81"/>
      <c r="F200" s="81"/>
      <c r="G200" s="82"/>
      <c r="H200" s="82"/>
      <c r="I200" s="82"/>
      <c r="J200" s="137"/>
      <c r="K200" s="137"/>
      <c r="L200" s="185"/>
      <c r="M200" s="185"/>
      <c r="N200" s="185"/>
      <c r="O200" s="185"/>
      <c r="P200" s="185"/>
    </row>
    <row r="201" spans="1:17" ht="15" customHeight="1">
      <c r="A201" s="51"/>
      <c r="B201" s="80" t="s">
        <v>274</v>
      </c>
      <c r="C201" s="81"/>
      <c r="D201" s="82"/>
      <c r="E201" s="81"/>
      <c r="F201" s="81"/>
      <c r="G201" s="82">
        <v>29</v>
      </c>
      <c r="H201" s="82">
        <v>29</v>
      </c>
      <c r="I201" s="82">
        <v>29</v>
      </c>
      <c r="J201" s="82">
        <v>29</v>
      </c>
      <c r="K201" s="82">
        <v>29</v>
      </c>
      <c r="L201" s="187">
        <v>29</v>
      </c>
      <c r="M201" s="187">
        <v>29</v>
      </c>
      <c r="N201" s="187">
        <v>29</v>
      </c>
      <c r="O201" s="187">
        <v>29</v>
      </c>
      <c r="P201" s="187">
        <v>29</v>
      </c>
    </row>
    <row r="202" spans="1:17" ht="15" customHeight="1">
      <c r="A202" s="51"/>
      <c r="B202" s="80" t="s">
        <v>275</v>
      </c>
      <c r="C202" s="83"/>
      <c r="D202" s="84"/>
      <c r="E202" s="83"/>
      <c r="F202" s="83"/>
      <c r="G202" s="82">
        <v>1</v>
      </c>
      <c r="H202" s="82">
        <v>1</v>
      </c>
      <c r="I202" s="82">
        <v>1</v>
      </c>
      <c r="J202" s="82">
        <v>1</v>
      </c>
      <c r="K202" s="82">
        <v>1</v>
      </c>
      <c r="L202" s="187">
        <v>1</v>
      </c>
      <c r="M202" s="187">
        <v>1</v>
      </c>
      <c r="N202" s="187">
        <v>1</v>
      </c>
      <c r="O202" s="187">
        <v>1</v>
      </c>
      <c r="P202" s="187">
        <v>1</v>
      </c>
    </row>
    <row r="203" spans="1:17" ht="15" customHeight="1">
      <c r="A203" s="51"/>
      <c r="B203" s="80" t="s">
        <v>276</v>
      </c>
      <c r="C203" s="83"/>
      <c r="D203" s="84"/>
      <c r="E203" s="83"/>
      <c r="F203" s="83"/>
      <c r="G203" s="82">
        <v>8</v>
      </c>
      <c r="H203" s="82">
        <v>8</v>
      </c>
      <c r="I203" s="82">
        <v>8</v>
      </c>
      <c r="J203" s="82">
        <v>8</v>
      </c>
      <c r="K203" s="82">
        <v>8</v>
      </c>
      <c r="L203" s="187">
        <v>8</v>
      </c>
      <c r="M203" s="187">
        <v>8</v>
      </c>
      <c r="N203" s="187">
        <v>8</v>
      </c>
      <c r="O203" s="187">
        <v>8</v>
      </c>
      <c r="P203" s="187">
        <v>8</v>
      </c>
    </row>
    <row r="204" spans="1:17" ht="15" customHeight="1">
      <c r="A204" s="51"/>
      <c r="B204" s="80" t="s">
        <v>277</v>
      </c>
      <c r="C204" s="83"/>
      <c r="D204" s="84"/>
      <c r="E204" s="83"/>
      <c r="F204" s="83"/>
      <c r="G204" s="226">
        <f>(G17+G143)/G199/12*1000</f>
        <v>446116.22807017539</v>
      </c>
      <c r="H204" s="226">
        <f t="shared" ref="H204:K204" si="129">(H17+H143)/H199/12*1000</f>
        <v>468421.05263157893</v>
      </c>
      <c r="I204" s="226">
        <f t="shared" si="129"/>
        <v>491842.10526315792</v>
      </c>
      <c r="J204" s="226">
        <f t="shared" si="129"/>
        <v>516434.21052631573</v>
      </c>
      <c r="K204" s="226">
        <f t="shared" si="129"/>
        <v>542254.38596491236</v>
      </c>
      <c r="L204" s="227">
        <f>(L17+L143)/L199/12*1000</f>
        <v>339051.80701754382</v>
      </c>
      <c r="M204" s="227">
        <f t="shared" ref="M204:P204" si="130">(M17+M143)/M199/12*1000</f>
        <v>364480.69254385965</v>
      </c>
      <c r="N204" s="227">
        <f t="shared" si="130"/>
        <v>382704.7271710526</v>
      </c>
      <c r="O204" s="227">
        <f t="shared" si="130"/>
        <v>401839.96352960519</v>
      </c>
      <c r="P204" s="227">
        <f t="shared" si="130"/>
        <v>421931.96170608548</v>
      </c>
    </row>
    <row r="205" spans="1:17" s="78" customFormat="1" ht="18.75">
      <c r="A205" s="51"/>
      <c r="B205" s="80" t="s">
        <v>273</v>
      </c>
      <c r="C205" s="83"/>
      <c r="D205" s="84"/>
      <c r="E205" s="83"/>
      <c r="F205" s="83"/>
      <c r="G205" s="228"/>
      <c r="H205" s="228"/>
      <c r="I205" s="228"/>
      <c r="J205" s="228"/>
      <c r="K205" s="229"/>
      <c r="L205" s="185"/>
      <c r="M205" s="185"/>
      <c r="N205" s="180"/>
      <c r="O205" s="185"/>
      <c r="P205" s="185"/>
    </row>
    <row r="206" spans="1:17" s="78" customFormat="1" ht="18.75">
      <c r="A206" s="51"/>
      <c r="B206" s="80" t="s">
        <v>274</v>
      </c>
      <c r="C206" s="83"/>
      <c r="D206" s="84"/>
      <c r="E206" s="83"/>
      <c r="F206" s="83"/>
      <c r="G206" s="226">
        <f>G17/G201/12*1000</f>
        <v>443459.77011494257</v>
      </c>
      <c r="H206" s="226">
        <f t="shared" ref="H206:K206" si="131">H17/H201/12*1000</f>
        <v>465632.18390804599</v>
      </c>
      <c r="I206" s="226">
        <f t="shared" si="131"/>
        <v>488913.79310344829</v>
      </c>
      <c r="J206" s="226">
        <f t="shared" si="131"/>
        <v>513359.19540229882</v>
      </c>
      <c r="K206" s="226">
        <f t="shared" si="131"/>
        <v>539025.86206896545</v>
      </c>
      <c r="L206" s="227">
        <f>L17/L201/12*1000</f>
        <v>378021.26436781604</v>
      </c>
      <c r="M206" s="227">
        <f t="shared" ref="M206:P206" si="132">M17/M201/12*1000</f>
        <v>406372.85919540224</v>
      </c>
      <c r="N206" s="227">
        <f t="shared" si="132"/>
        <v>426691.50215517235</v>
      </c>
      <c r="O206" s="227">
        <f t="shared" si="132"/>
        <v>448026.07726293098</v>
      </c>
      <c r="P206" s="227">
        <f t="shared" si="132"/>
        <v>470427.38112607755</v>
      </c>
    </row>
    <row r="207" spans="1:17" s="78" customFormat="1" ht="18.75">
      <c r="A207" s="51"/>
      <c r="B207" s="80" t="s">
        <v>275</v>
      </c>
      <c r="C207" s="83"/>
      <c r="D207" s="84"/>
      <c r="E207" s="83"/>
      <c r="F207" s="83"/>
      <c r="G207" s="230">
        <f>G75/G202/12*1000</f>
        <v>361282.91816666664</v>
      </c>
      <c r="H207" s="230">
        <f>H75/H202/12*1000</f>
        <v>379210.31407500006</v>
      </c>
      <c r="I207" s="230">
        <f>I75/I202/12*1000</f>
        <v>397971.16311208333</v>
      </c>
      <c r="J207" s="230">
        <f>J75/J202/12*1000</f>
        <v>417639.80460102082</v>
      </c>
      <c r="K207" s="230">
        <f>K75/K202/12*1000</f>
        <v>438219.91983107181</v>
      </c>
      <c r="L207" s="227">
        <f>L76/L202/12*1000</f>
        <v>157583.33333333334</v>
      </c>
      <c r="M207" s="227">
        <f t="shared" ref="M207:P207" si="133">M76/M202/12*1000</f>
        <v>169402.08333333331</v>
      </c>
      <c r="N207" s="227">
        <f t="shared" si="133"/>
        <v>177872.1875</v>
      </c>
      <c r="O207" s="227">
        <f t="shared" si="133"/>
        <v>186765.796875</v>
      </c>
      <c r="P207" s="227">
        <f t="shared" si="133"/>
        <v>196104.08671875004</v>
      </c>
      <c r="Q207" s="79"/>
    </row>
    <row r="208" spans="1:17" s="78" customFormat="1">
      <c r="A208" s="51"/>
      <c r="B208" s="85" t="s">
        <v>276</v>
      </c>
      <c r="C208" s="85"/>
      <c r="D208" s="85"/>
      <c r="E208" s="85"/>
      <c r="F208" s="85"/>
      <c r="G208" s="226">
        <f>G142/G203/12*1000</f>
        <v>638656.25</v>
      </c>
      <c r="H208" s="226">
        <f>H142/H203/12*1000</f>
        <v>670583.33333333337</v>
      </c>
      <c r="I208" s="226">
        <f>I142/I203/12*1000</f>
        <v>704104.16666666663</v>
      </c>
      <c r="J208" s="226">
        <f>J142/J203/12*1000</f>
        <v>739312.5</v>
      </c>
      <c r="K208" s="226">
        <f>K142/K203/12*1000</f>
        <v>776281.25</v>
      </c>
      <c r="L208" s="227">
        <f>L143/L203/12*1000</f>
        <v>240168.99999999997</v>
      </c>
      <c r="M208" s="227">
        <f t="shared" ref="M208:P208" si="134">M143/M203/12*1000</f>
        <v>258181.67499999999</v>
      </c>
      <c r="N208" s="227">
        <f t="shared" si="134"/>
        <v>271090.75874999998</v>
      </c>
      <c r="O208" s="227">
        <f t="shared" si="134"/>
        <v>284645.29668749997</v>
      </c>
      <c r="P208" s="227">
        <f t="shared" si="134"/>
        <v>298877.56152187497</v>
      </c>
    </row>
    <row r="209" spans="1:40" s="78" customFormat="1" ht="25.5" customHeight="1">
      <c r="A209" s="40"/>
      <c r="B209" s="42"/>
      <c r="C209" s="2"/>
      <c r="D209" s="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</row>
    <row r="210" spans="1:40" s="78" customFormat="1">
      <c r="A210" s="40"/>
      <c r="B210" s="42"/>
      <c r="C210" s="418" t="s">
        <v>275</v>
      </c>
      <c r="D210" s="418" t="s">
        <v>274</v>
      </c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</row>
    <row r="211" spans="1:40" s="78" customFormat="1">
      <c r="A211" s="40"/>
      <c r="B211" s="42" t="s">
        <v>278</v>
      </c>
      <c r="C211" s="418"/>
      <c r="D211" s="418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</row>
    <row r="212" spans="1:40" s="78" customFormat="1" ht="47.25">
      <c r="A212" s="40"/>
      <c r="B212" s="224" t="s">
        <v>279</v>
      </c>
      <c r="C212" s="223">
        <v>240169</v>
      </c>
      <c r="D212" s="223">
        <v>296403</v>
      </c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</row>
    <row r="213" spans="1:40" ht="15" customHeight="1">
      <c r="D213" s="41"/>
      <c r="E213" s="41"/>
      <c r="F213" s="41">
        <f t="shared" ref="F213:F220" si="135">F204-F189</f>
        <v>-267.08112484595051</v>
      </c>
      <c r="G213" s="41"/>
      <c r="H213" s="41"/>
      <c r="I213" s="41"/>
      <c r="J213" s="41"/>
      <c r="K213" s="41"/>
      <c r="O213" s="44"/>
      <c r="S213" s="408" t="s">
        <v>543</v>
      </c>
      <c r="T213" s="408"/>
      <c r="U213" s="408"/>
      <c r="V213" s="408"/>
      <c r="W213" s="408"/>
      <c r="X213" s="408"/>
      <c r="Y213" s="408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</row>
    <row r="214" spans="1:40" ht="15" customHeight="1">
      <c r="D214" s="41"/>
      <c r="E214" s="41"/>
      <c r="F214" s="41">
        <f t="shared" si="135"/>
        <v>-165.97407878017788</v>
      </c>
      <c r="G214" s="41"/>
      <c r="H214" s="41"/>
      <c r="I214" s="41"/>
      <c r="J214" s="41"/>
      <c r="K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</row>
    <row r="215" spans="1:40" ht="55.5" customHeight="1">
      <c r="D215" s="41"/>
      <c r="E215" s="41"/>
      <c r="F215" s="41">
        <f t="shared" si="135"/>
        <v>-165.97407878017788</v>
      </c>
      <c r="G215" s="41"/>
      <c r="H215" s="41"/>
      <c r="I215" s="41"/>
      <c r="J215" s="41"/>
      <c r="K215" s="41"/>
      <c r="Q215" s="66"/>
      <c r="S215" s="193" t="s">
        <v>533</v>
      </c>
      <c r="T215" s="193" t="s">
        <v>525</v>
      </c>
      <c r="U215" s="193" t="s">
        <v>522</v>
      </c>
      <c r="V215" s="193" t="s">
        <v>534</v>
      </c>
      <c r="W215" s="193" t="s">
        <v>523</v>
      </c>
      <c r="X215" s="194" t="s">
        <v>524</v>
      </c>
      <c r="Y215" s="195" t="s">
        <v>546</v>
      </c>
    </row>
    <row r="216" spans="1:40" ht="15" customHeight="1">
      <c r="D216" s="41"/>
      <c r="E216" s="41"/>
      <c r="F216" s="41">
        <f t="shared" si="135"/>
        <v>-199.16399999999999</v>
      </c>
      <c r="G216" s="41"/>
      <c r="H216" s="41"/>
      <c r="I216" s="41"/>
      <c r="J216" s="41"/>
      <c r="K216" s="41"/>
      <c r="S216" s="196" t="s">
        <v>518</v>
      </c>
      <c r="T216" s="197">
        <v>2503</v>
      </c>
      <c r="U216" s="198">
        <f>T216/T219</f>
        <v>0.56297795771479986</v>
      </c>
      <c r="V216" s="197">
        <f>L184</f>
        <v>2503</v>
      </c>
      <c r="W216" s="198">
        <f>V216/V219</f>
        <v>0.56297795771479986</v>
      </c>
      <c r="X216" s="199">
        <f>W216-U216</f>
        <v>0</v>
      </c>
      <c r="Y216" s="200">
        <f>$V$219*U216</f>
        <v>2503</v>
      </c>
    </row>
    <row r="217" spans="1:40" ht="15" customHeight="1">
      <c r="D217" s="41"/>
      <c r="E217" s="41"/>
      <c r="F217" s="41">
        <f t="shared" si="135"/>
        <v>-248.96111817026681</v>
      </c>
      <c r="G217" s="41"/>
      <c r="H217" s="41"/>
      <c r="I217" s="41"/>
      <c r="J217" s="41"/>
      <c r="K217" s="41"/>
      <c r="S217" s="196" t="s">
        <v>520</v>
      </c>
      <c r="T217" s="197">
        <v>1559</v>
      </c>
      <c r="U217" s="198">
        <f>T217/T219</f>
        <v>0.35065227170490326</v>
      </c>
      <c r="V217" s="197">
        <f t="shared" ref="V217:V218" si="136">L185</f>
        <v>1559</v>
      </c>
      <c r="W217" s="198">
        <f>V217/V219</f>
        <v>0.35065227170490326</v>
      </c>
      <c r="X217" s="199">
        <f>W217-U217</f>
        <v>0</v>
      </c>
      <c r="Y217" s="200">
        <f>$V$219*U217</f>
        <v>1559</v>
      </c>
    </row>
    <row r="218" spans="1:40" ht="15" customHeight="1">
      <c r="D218" s="41"/>
      <c r="E218" s="41"/>
      <c r="F218" s="41">
        <f t="shared" si="135"/>
        <v>-331.94</v>
      </c>
      <c r="G218" s="41"/>
      <c r="H218" s="41"/>
      <c r="I218" s="41"/>
      <c r="J218" s="41"/>
      <c r="K218" s="41"/>
      <c r="S218" s="196" t="s">
        <v>521</v>
      </c>
      <c r="T218" s="197">
        <v>384</v>
      </c>
      <c r="U218" s="198">
        <f>T218/T219</f>
        <v>8.6369770580296892E-2</v>
      </c>
      <c r="V218" s="197">
        <f t="shared" si="136"/>
        <v>384</v>
      </c>
      <c r="W218" s="198">
        <f>V218/V219</f>
        <v>8.6369770580296892E-2</v>
      </c>
      <c r="X218" s="199">
        <f>W218-U218</f>
        <v>0</v>
      </c>
      <c r="Y218" s="200">
        <f>$V$219*U218</f>
        <v>384</v>
      </c>
    </row>
    <row r="219" spans="1:40" ht="15" customHeight="1">
      <c r="D219" s="41"/>
      <c r="E219" s="41"/>
      <c r="F219" s="41">
        <f t="shared" si="135"/>
        <v>-425.13983739837397</v>
      </c>
      <c r="G219" s="41"/>
      <c r="H219" s="41"/>
      <c r="I219" s="41"/>
      <c r="J219" s="41"/>
      <c r="K219" s="41"/>
      <c r="S219" s="201" t="s">
        <v>516</v>
      </c>
      <c r="T219" s="202">
        <f>SUM(T216:T218)</f>
        <v>4446</v>
      </c>
      <c r="U219" s="203">
        <f>SUM(U216:U218)</f>
        <v>1</v>
      </c>
      <c r="V219" s="202">
        <f>SUM(V216:V218)</f>
        <v>4446</v>
      </c>
      <c r="W219" s="203">
        <f>SUM(W216:W218)</f>
        <v>1</v>
      </c>
      <c r="X219" s="204"/>
      <c r="Y219" s="205">
        <f>SUM(Y216:Y218)</f>
        <v>4446</v>
      </c>
    </row>
    <row r="220" spans="1:40" ht="15" customHeight="1">
      <c r="D220" s="41"/>
      <c r="E220" s="41"/>
      <c r="F220" s="41">
        <f t="shared" si="135"/>
        <v>-458.79817351598172</v>
      </c>
      <c r="G220" s="41"/>
      <c r="H220" s="41"/>
      <c r="I220" s="41"/>
      <c r="J220" s="41"/>
      <c r="K220" s="41"/>
    </row>
    <row r="221" spans="1:40" ht="15" customHeight="1">
      <c r="D221" s="41"/>
      <c r="E221" s="41"/>
      <c r="F221" s="41"/>
      <c r="G221" s="41"/>
      <c r="H221" s="41"/>
      <c r="I221" s="41"/>
      <c r="J221" s="41"/>
      <c r="K221" s="41"/>
      <c r="S221" s="409" t="s">
        <v>544</v>
      </c>
      <c r="T221" s="409"/>
      <c r="U221" s="409"/>
      <c r="V221" s="409"/>
      <c r="W221" s="409"/>
      <c r="X221" s="409"/>
      <c r="Y221" s="409"/>
      <c r="Z221" s="409"/>
      <c r="AA221" s="409"/>
      <c r="AB221" s="409"/>
      <c r="AC221" s="409"/>
      <c r="AD221" s="409"/>
      <c r="AE221" s="409"/>
      <c r="AF221" s="409"/>
      <c r="AG221" s="409"/>
      <c r="AH221" s="409"/>
      <c r="AI221" s="409"/>
      <c r="AJ221" s="409"/>
      <c r="AK221" s="409"/>
      <c r="AL221" s="409"/>
      <c r="AM221" s="409"/>
      <c r="AN221" s="409"/>
    </row>
    <row r="222" spans="1:40" ht="15" customHeight="1">
      <c r="D222" s="41"/>
      <c r="E222" s="41"/>
      <c r="F222" s="41"/>
      <c r="G222" s="41"/>
      <c r="H222" s="41"/>
      <c r="I222" s="41"/>
      <c r="J222" s="41"/>
      <c r="K222" s="41"/>
      <c r="S222"/>
      <c r="T222"/>
      <c r="U222"/>
      <c r="V222"/>
      <c r="W222"/>
      <c r="X222"/>
      <c r="Y222" s="191"/>
      <c r="Z222"/>
      <c r="AA222"/>
      <c r="AB222" s="192"/>
      <c r="AC222"/>
      <c r="AD222"/>
      <c r="AE222"/>
      <c r="AF222"/>
      <c r="AG222"/>
      <c r="AH222"/>
      <c r="AI222"/>
      <c r="AJ222"/>
      <c r="AK222"/>
      <c r="AL222"/>
      <c r="AM222"/>
      <c r="AN222"/>
    </row>
    <row r="223" spans="1:40">
      <c r="D223" s="41"/>
      <c r="E223" s="41"/>
      <c r="F223" s="41"/>
      <c r="G223" s="41"/>
      <c r="H223" s="41"/>
      <c r="I223" s="41"/>
      <c r="J223" s="41"/>
      <c r="K223" s="41"/>
      <c r="S223" s="410" t="s">
        <v>529</v>
      </c>
      <c r="T223" s="411" t="s">
        <v>535</v>
      </c>
      <c r="U223" s="413" t="s">
        <v>9</v>
      </c>
      <c r="V223" s="414"/>
      <c r="W223" s="414"/>
      <c r="X223" s="415"/>
      <c r="Y223" s="416" t="s">
        <v>10</v>
      </c>
      <c r="Z223" s="416"/>
      <c r="AA223" s="416"/>
      <c r="AB223" s="416"/>
      <c r="AC223" s="416" t="s">
        <v>11</v>
      </c>
      <c r="AD223" s="416"/>
      <c r="AE223" s="416"/>
      <c r="AF223" s="416"/>
      <c r="AG223" s="416" t="s">
        <v>12</v>
      </c>
      <c r="AH223" s="416"/>
      <c r="AI223" s="416"/>
      <c r="AJ223" s="416"/>
      <c r="AK223" s="416" t="s">
        <v>13</v>
      </c>
      <c r="AL223" s="416"/>
      <c r="AM223" s="416"/>
      <c r="AN223" s="416"/>
    </row>
    <row r="224" spans="1:40" ht="85.5">
      <c r="D224" s="41"/>
      <c r="E224" s="41"/>
      <c r="F224" s="41"/>
      <c r="G224" s="41"/>
      <c r="H224" s="41"/>
      <c r="I224" s="41"/>
      <c r="J224" s="41"/>
      <c r="K224" s="41"/>
      <c r="S224" s="410"/>
      <c r="T224" s="412"/>
      <c r="U224" s="206" t="s">
        <v>532</v>
      </c>
      <c r="V224" s="206" t="s">
        <v>530</v>
      </c>
      <c r="W224" s="206" t="s">
        <v>531</v>
      </c>
      <c r="X224" s="206" t="s">
        <v>526</v>
      </c>
      <c r="Y224" s="206" t="s">
        <v>532</v>
      </c>
      <c r="Z224" s="206" t="s">
        <v>530</v>
      </c>
      <c r="AA224" s="206" t="s">
        <v>531</v>
      </c>
      <c r="AB224" s="206" t="s">
        <v>536</v>
      </c>
      <c r="AC224" s="206" t="s">
        <v>532</v>
      </c>
      <c r="AD224" s="206" t="s">
        <v>530</v>
      </c>
      <c r="AE224" s="206" t="s">
        <v>531</v>
      </c>
      <c r="AF224" s="206" t="s">
        <v>537</v>
      </c>
      <c r="AG224" s="206" t="s">
        <v>532</v>
      </c>
      <c r="AH224" s="206" t="s">
        <v>530</v>
      </c>
      <c r="AI224" s="206" t="s">
        <v>531</v>
      </c>
      <c r="AJ224" s="206" t="s">
        <v>538</v>
      </c>
      <c r="AK224" s="206" t="s">
        <v>532</v>
      </c>
      <c r="AL224" s="206" t="s">
        <v>530</v>
      </c>
      <c r="AM224" s="206" t="s">
        <v>531</v>
      </c>
      <c r="AN224" s="206" t="s">
        <v>539</v>
      </c>
    </row>
    <row r="225" spans="4:40" ht="30">
      <c r="D225" s="41"/>
      <c r="E225" s="41"/>
      <c r="F225" s="41"/>
      <c r="G225" s="41"/>
      <c r="H225" s="41"/>
      <c r="I225" s="41"/>
      <c r="J225" s="41"/>
      <c r="K225" s="41"/>
      <c r="S225" s="207" t="s">
        <v>527</v>
      </c>
      <c r="T225" s="208">
        <v>73.099999999999994</v>
      </c>
      <c r="U225" s="208">
        <f>L189</f>
        <v>99.047975452091762</v>
      </c>
      <c r="V225" s="209">
        <f>Y219</f>
        <v>4446</v>
      </c>
      <c r="W225" s="210">
        <f>U225*V225</f>
        <v>440367.29885999998</v>
      </c>
      <c r="X225" s="211">
        <f>U225/T225-1</f>
        <v>0.35496546446089972</v>
      </c>
      <c r="Y225" s="208">
        <f>M189</f>
        <v>106.4589679316239</v>
      </c>
      <c r="Z225" s="210">
        <f>V225</f>
        <v>4446</v>
      </c>
      <c r="AA225" s="210">
        <f>Y225*Z225</f>
        <v>473316.57142399985</v>
      </c>
      <c r="AB225" s="211">
        <f>Y225/U225-1</f>
        <v>7.4822250992063299E-2</v>
      </c>
      <c r="AC225" s="208">
        <f>N189</f>
        <v>111.78088000341879</v>
      </c>
      <c r="AD225" s="210">
        <f>Z225</f>
        <v>4446</v>
      </c>
      <c r="AE225" s="210">
        <f>AC225*AD225</f>
        <v>496977.79249519994</v>
      </c>
      <c r="AF225" s="211">
        <f>AC225/Y225-1</f>
        <v>4.9990265500347686E-2</v>
      </c>
      <c r="AG225" s="208">
        <f>O189</f>
        <v>117.37056514169142</v>
      </c>
      <c r="AH225" s="210">
        <f>AD225</f>
        <v>4446</v>
      </c>
      <c r="AI225" s="210">
        <f>AG225*AH225</f>
        <v>521829.53261996002</v>
      </c>
      <c r="AJ225" s="211">
        <f>AG225/AC225-1</f>
        <v>5.0005735668762652E-2</v>
      </c>
      <c r="AK225" s="208">
        <f>P189</f>
        <v>123.23836352923031</v>
      </c>
      <c r="AL225" s="210">
        <f>AH225</f>
        <v>4446</v>
      </c>
      <c r="AM225" s="210">
        <f>AK225*AL225</f>
        <v>547917.76425095799</v>
      </c>
      <c r="AN225" s="211">
        <f>AK225/AG225-1</f>
        <v>4.9993781494152456E-2</v>
      </c>
    </row>
    <row r="226" spans="4:40">
      <c r="D226" s="41"/>
      <c r="E226" s="41"/>
      <c r="F226" s="41"/>
      <c r="G226" s="41"/>
      <c r="H226" s="41"/>
      <c r="I226" s="41"/>
      <c r="J226" s="41"/>
      <c r="K226" s="41"/>
      <c r="S226" s="212" t="s">
        <v>518</v>
      </c>
      <c r="T226" s="208">
        <v>43</v>
      </c>
      <c r="U226" s="208">
        <f>T226*1.2</f>
        <v>51.6</v>
      </c>
      <c r="V226" s="209">
        <f>Y216</f>
        <v>2503</v>
      </c>
      <c r="W226" s="210">
        <f>U226*V226</f>
        <v>129154.8</v>
      </c>
      <c r="X226" s="211">
        <f>U226/T226-1</f>
        <v>0.19999999999999996</v>
      </c>
      <c r="Y226" s="208">
        <f>U226*1.0748223</f>
        <v>55.460830679999994</v>
      </c>
      <c r="Z226" s="210">
        <f t="shared" ref="Z226:Z228" si="137">V226</f>
        <v>2503</v>
      </c>
      <c r="AA226" s="210">
        <f>AA225-AA227-AA228</f>
        <v>138818.43761054732</v>
      </c>
      <c r="AB226" s="211">
        <f>Y226/U226-1</f>
        <v>7.4822299999999897E-2</v>
      </c>
      <c r="AC226" s="208">
        <f>Y226*1.04999</f>
        <v>58.233317605693195</v>
      </c>
      <c r="AD226" s="210">
        <f t="shared" ref="AD226:AD228" si="138">Z226</f>
        <v>2503</v>
      </c>
      <c r="AE226" s="210">
        <f>AE225-AE227-AE228</f>
        <v>145758.09697241292</v>
      </c>
      <c r="AF226" s="211">
        <f>AC226/Y226-1</f>
        <v>4.9989999999999979E-2</v>
      </c>
      <c r="AG226" s="208">
        <f>AC226*1.050006</f>
        <v>61.145332885883491</v>
      </c>
      <c r="AH226" s="210">
        <f t="shared" ref="AH226:AH228" si="139">AD226</f>
        <v>2503</v>
      </c>
      <c r="AI226" s="210">
        <f>AI225-AI227-AI228</f>
        <v>153046.74500286055</v>
      </c>
      <c r="AJ226" s="211">
        <f>AG226/AC226-1</f>
        <v>5.0005999999999995E-2</v>
      </c>
      <c r="AK226" s="208">
        <f>AG226*1.049994</f>
        <v>64.20223265818035</v>
      </c>
      <c r="AL226" s="210">
        <f t="shared" ref="AL226:AL228" si="140">AH226</f>
        <v>2503</v>
      </c>
      <c r="AM226" s="210">
        <f>AM225-AM227-AM228</f>
        <v>160698.04994972917</v>
      </c>
      <c r="AN226" s="211">
        <f>AK226/AG226-1</f>
        <v>4.9994000000000094E-2</v>
      </c>
    </row>
    <row r="227" spans="4:40">
      <c r="D227" s="41"/>
      <c r="E227" s="41"/>
      <c r="F227" s="41"/>
      <c r="G227" s="41"/>
      <c r="H227" s="41"/>
      <c r="I227" s="41"/>
      <c r="J227" s="41"/>
      <c r="K227" s="41"/>
      <c r="S227" s="212" t="s">
        <v>540</v>
      </c>
      <c r="T227" s="208">
        <v>110.15</v>
      </c>
      <c r="U227" s="208">
        <f>W227/V227</f>
        <v>157.6201934057205</v>
      </c>
      <c r="V227" s="209">
        <f t="shared" ref="V227:V228" si="141">Y217</f>
        <v>1559</v>
      </c>
      <c r="W227" s="210">
        <f>W225-W226-W228</f>
        <v>245729.88151951827</v>
      </c>
      <c r="X227" s="211">
        <f>U227/T227-1</f>
        <v>0.43095954067835218</v>
      </c>
      <c r="Y227" s="208">
        <f>U227*1.0748223</f>
        <v>169.41369880278131</v>
      </c>
      <c r="Z227" s="210">
        <f t="shared" si="137"/>
        <v>1559</v>
      </c>
      <c r="AA227" s="210">
        <f>Y227*Z227</f>
        <v>264115.95643353608</v>
      </c>
      <c r="AB227" s="211">
        <f>Y227/U227-1</f>
        <v>7.4822299999999897E-2</v>
      </c>
      <c r="AC227" s="208">
        <f>Y227*1.04999</f>
        <v>177.88268960593234</v>
      </c>
      <c r="AD227" s="210">
        <f t="shared" si="138"/>
        <v>1559</v>
      </c>
      <c r="AE227" s="210">
        <f>AC227*AD227</f>
        <v>277319.11309564853</v>
      </c>
      <c r="AF227" s="211">
        <f>AC227/Y227-1</f>
        <v>4.9989999999999979E-2</v>
      </c>
      <c r="AG227" s="208">
        <f t="shared" ref="AG227:AG228" si="142">AC227*1.050006</f>
        <v>186.77789138236659</v>
      </c>
      <c r="AH227" s="210">
        <f t="shared" si="139"/>
        <v>1559</v>
      </c>
      <c r="AI227" s="210">
        <f>AG227*AH227</f>
        <v>291186.73266510951</v>
      </c>
      <c r="AJ227" s="211">
        <f>AG227/AC227-1</f>
        <v>5.0005999999999995E-2</v>
      </c>
      <c r="AK227" s="208">
        <f t="shared" ref="AK227:AK228" si="143">AG227*1.049994</f>
        <v>196.11566528413664</v>
      </c>
      <c r="AL227" s="210">
        <f t="shared" si="140"/>
        <v>1559</v>
      </c>
      <c r="AM227" s="210">
        <f>AK227*AL227</f>
        <v>305744.32217796904</v>
      </c>
      <c r="AN227" s="211">
        <f>AK227/AG227-1</f>
        <v>4.9994000000000094E-2</v>
      </c>
    </row>
    <row r="228" spans="4:40">
      <c r="D228" s="41"/>
      <c r="E228" s="41"/>
      <c r="F228" s="41"/>
      <c r="G228" s="41"/>
      <c r="H228" s="41"/>
      <c r="I228" s="41"/>
      <c r="J228" s="41"/>
      <c r="K228" s="41"/>
      <c r="S228" s="212" t="s">
        <v>521</v>
      </c>
      <c r="T228" s="208">
        <v>118.87</v>
      </c>
      <c r="U228" s="208">
        <f>T228*1.43457263669699</f>
        <v>170.52764932417119</v>
      </c>
      <c r="V228" s="209">
        <f t="shared" si="141"/>
        <v>384</v>
      </c>
      <c r="W228" s="210">
        <f>U228*V228</f>
        <v>65482.617340481738</v>
      </c>
      <c r="X228" s="211">
        <f>U228/T228-1</f>
        <v>0.43457263669698998</v>
      </c>
      <c r="Y228" s="208">
        <f>U228*1.0748223</f>
        <v>183.28692026019911</v>
      </c>
      <c r="Z228" s="210">
        <f t="shared" si="137"/>
        <v>384</v>
      </c>
      <c r="AA228" s="210">
        <f>Y228*Z228</f>
        <v>70382.177379916451</v>
      </c>
      <c r="AB228" s="211">
        <f>Y228/U228-1</f>
        <v>7.4822299999999897E-2</v>
      </c>
      <c r="AC228" s="208">
        <f>Y228*1.04999</f>
        <v>192.44943340400647</v>
      </c>
      <c r="AD228" s="210">
        <f t="shared" si="138"/>
        <v>384</v>
      </c>
      <c r="AE228" s="210">
        <f>AC228*AD228</f>
        <v>73900.582427138492</v>
      </c>
      <c r="AF228" s="211">
        <f>AC228/Y228-1</f>
        <v>4.9989999999999979E-2</v>
      </c>
      <c r="AG228" s="208">
        <f t="shared" si="142"/>
        <v>202.07305977080722</v>
      </c>
      <c r="AH228" s="210">
        <f t="shared" si="139"/>
        <v>384</v>
      </c>
      <c r="AI228" s="210">
        <f>AG228*AH228</f>
        <v>77596.054951989965</v>
      </c>
      <c r="AJ228" s="211">
        <f>AG228/AC228-1</f>
        <v>5.0005999999999995E-2</v>
      </c>
      <c r="AK228" s="208">
        <f t="shared" si="143"/>
        <v>212.17550032098899</v>
      </c>
      <c r="AL228" s="210">
        <f t="shared" si="140"/>
        <v>384</v>
      </c>
      <c r="AM228" s="210">
        <f>AK228*AL228</f>
        <v>81475.392123259779</v>
      </c>
      <c r="AN228" s="211">
        <f>AK228/AG228-1</f>
        <v>4.9994000000000094E-2</v>
      </c>
    </row>
    <row r="229" spans="4:40">
      <c r="D229" s="41"/>
      <c r="E229" s="41"/>
      <c r="F229" s="41"/>
      <c r="G229" s="41"/>
      <c r="H229" s="41"/>
      <c r="I229" s="41"/>
      <c r="J229" s="41"/>
      <c r="K229" s="41"/>
      <c r="S229" s="213" t="s">
        <v>528</v>
      </c>
      <c r="T229" s="214">
        <f>T225</f>
        <v>73.099999999999994</v>
      </c>
      <c r="U229" s="215">
        <f>W229/V229</f>
        <v>99.047975452091762</v>
      </c>
      <c r="V229" s="216">
        <f>SUM(V226:V228)</f>
        <v>4446</v>
      </c>
      <c r="W229" s="216">
        <f>SUM(W226:W228)</f>
        <v>440367.29885999998</v>
      </c>
      <c r="X229" s="217">
        <f>U229/T229-1</f>
        <v>0.35496546446089972</v>
      </c>
      <c r="Y229" s="215">
        <f>AA229/Z229</f>
        <v>106.4589679316239</v>
      </c>
      <c r="Z229" s="216">
        <f>SUM(Z226:Z228)</f>
        <v>4446</v>
      </c>
      <c r="AA229" s="216">
        <f>SUM(AA226:AA228)</f>
        <v>473316.57142399985</v>
      </c>
      <c r="AB229" s="217">
        <f>Y229/U229-1</f>
        <v>7.4822250992063299E-2</v>
      </c>
      <c r="AC229" s="215">
        <f>AE229/AD229</f>
        <v>111.78088000341879</v>
      </c>
      <c r="AD229" s="216">
        <f>SUM(AD226:AD228)</f>
        <v>4446</v>
      </c>
      <c r="AE229" s="216">
        <f>SUM(AE226:AE228)</f>
        <v>496977.79249519994</v>
      </c>
      <c r="AF229" s="217">
        <f>AC229/Y229-1</f>
        <v>4.9990265500347686E-2</v>
      </c>
      <c r="AG229" s="215">
        <f>AI229/AH229</f>
        <v>117.37056514169142</v>
      </c>
      <c r="AH229" s="216">
        <f>SUM(AH226:AH228)</f>
        <v>4446</v>
      </c>
      <c r="AI229" s="216">
        <f>SUM(AI226:AI228)</f>
        <v>521829.53261996002</v>
      </c>
      <c r="AJ229" s="217">
        <f>AG229/AC229-1</f>
        <v>5.0005735668762652E-2</v>
      </c>
      <c r="AK229" s="215">
        <f>AM229/AL229</f>
        <v>123.23836352923031</v>
      </c>
      <c r="AL229" s="216">
        <f>SUM(AL226:AL228)</f>
        <v>4446</v>
      </c>
      <c r="AM229" s="216">
        <f>SUM(AM226:AM228)</f>
        <v>547917.76425095799</v>
      </c>
      <c r="AN229" s="217">
        <f>AK229/AG229-1</f>
        <v>4.9993781494152456E-2</v>
      </c>
    </row>
    <row r="230" spans="4:40">
      <c r="D230" s="41"/>
      <c r="E230" s="41"/>
      <c r="F230" s="41"/>
      <c r="G230" s="41"/>
      <c r="H230" s="41"/>
      <c r="I230" s="41"/>
      <c r="J230" s="41"/>
      <c r="K230" s="41"/>
    </row>
    <row r="231" spans="4:40">
      <c r="D231" s="41"/>
      <c r="E231" s="41"/>
      <c r="F231" s="41"/>
      <c r="G231" s="41"/>
      <c r="H231" s="41"/>
      <c r="I231" s="41"/>
      <c r="J231" s="41"/>
      <c r="K231" s="41"/>
      <c r="S231" s="2" t="s">
        <v>518</v>
      </c>
      <c r="W231" s="225">
        <f>W226/$W$225</f>
        <v>0.29328880762570075</v>
      </c>
      <c r="AA231" s="225">
        <f>AA226/$AA$225</f>
        <v>0.29328877540227283</v>
      </c>
      <c r="AE231" s="225">
        <f>AE226/$AE$225</f>
        <v>0.29328895410114475</v>
      </c>
      <c r="AI231" s="225">
        <f>AI226/$AI$225</f>
        <v>0.29328877619182586</v>
      </c>
      <c r="AM231" s="225">
        <f>AM226/$AM$225</f>
        <v>0.29328862912377862</v>
      </c>
    </row>
    <row r="232" spans="4:40">
      <c r="D232" s="41"/>
      <c r="E232" s="41"/>
      <c r="F232" s="41"/>
      <c r="G232" s="41"/>
      <c r="H232" s="41"/>
      <c r="I232" s="41"/>
      <c r="J232" s="41"/>
      <c r="K232" s="41"/>
      <c r="S232" s="2" t="s">
        <v>540</v>
      </c>
      <c r="W232" s="225">
        <f t="shared" ref="W232:W233" si="144">W227/$W$225</f>
        <v>0.55801119237429986</v>
      </c>
      <c r="AA232" s="225">
        <f t="shared" ref="AA232:AA233" si="145">AA227/$AA$225</f>
        <v>0.55801121781755536</v>
      </c>
      <c r="AE232" s="225">
        <f t="shared" ref="AE232:AE233" si="146">AE227/$AE$225</f>
        <v>0.55801107671894012</v>
      </c>
      <c r="AI232" s="225">
        <f t="shared" ref="AI232:AI233" si="147">AI227/$AI$225</f>
        <v>0.55801121719413316</v>
      </c>
      <c r="AM232" s="225">
        <f t="shared" ref="AM232:AM233" si="148">AM227/$AM$225</f>
        <v>0.55801133331740571</v>
      </c>
    </row>
    <row r="233" spans="4:40">
      <c r="D233" s="41"/>
      <c r="E233" s="41"/>
      <c r="F233" s="41"/>
      <c r="G233" s="41"/>
      <c r="H233" s="41"/>
      <c r="I233" s="41"/>
      <c r="J233" s="41"/>
      <c r="K233" s="41"/>
      <c r="S233" s="2" t="s">
        <v>521</v>
      </c>
      <c r="W233" s="225">
        <f t="shared" si="144"/>
        <v>0.14869999999999942</v>
      </c>
      <c r="AA233" s="225">
        <f t="shared" si="145"/>
        <v>0.14870000678017181</v>
      </c>
      <c r="AE233" s="225">
        <f t="shared" si="146"/>
        <v>0.14869996917991513</v>
      </c>
      <c r="AI233" s="225">
        <f t="shared" si="147"/>
        <v>0.14870000661404098</v>
      </c>
      <c r="AM233" s="225">
        <f t="shared" si="148"/>
        <v>0.1487000375588157</v>
      </c>
    </row>
    <row r="234" spans="4:40">
      <c r="D234" s="41"/>
      <c r="E234" s="41"/>
      <c r="F234" s="41"/>
      <c r="G234" s="41"/>
      <c r="H234" s="41"/>
      <c r="I234" s="41"/>
      <c r="J234" s="41"/>
      <c r="K234" s="41"/>
    </row>
    <row r="235" spans="4:40">
      <c r="D235" s="41"/>
      <c r="E235" s="41"/>
      <c r="F235" s="41"/>
      <c r="G235" s="41"/>
      <c r="H235" s="41"/>
      <c r="I235" s="41"/>
      <c r="J235" s="41"/>
      <c r="K235" s="41"/>
    </row>
    <row r="236" spans="4:40">
      <c r="D236" s="41"/>
      <c r="E236" s="41"/>
      <c r="F236" s="41"/>
      <c r="G236" s="41"/>
      <c r="H236" s="41"/>
      <c r="I236" s="41"/>
      <c r="J236" s="41"/>
      <c r="K236" s="41"/>
    </row>
    <row r="237" spans="4:40">
      <c r="S237" s="2" t="s">
        <v>542</v>
      </c>
    </row>
    <row r="238" spans="4:40">
      <c r="S238" s="2" t="s">
        <v>541</v>
      </c>
      <c r="W238" s="66">
        <f>W225-L179</f>
        <v>0</v>
      </c>
      <c r="AA238" s="66">
        <f>AA225-M179</f>
        <v>0</v>
      </c>
      <c r="AE238" s="66">
        <f>AE225-N179</f>
        <v>0</v>
      </c>
      <c r="AI238" s="66">
        <f>AI225-O179</f>
        <v>0</v>
      </c>
      <c r="AM238" s="66">
        <f>AM225-P179</f>
        <v>0</v>
      </c>
    </row>
    <row r="239" spans="4:40">
      <c r="S239" s="2" t="s">
        <v>518</v>
      </c>
      <c r="W239" s="66">
        <f t="shared" ref="W239:W241" si="149">W226-L180</f>
        <v>0</v>
      </c>
      <c r="AA239" s="66">
        <f t="shared" ref="AA239:AA241" si="150">AA226-M180</f>
        <v>0</v>
      </c>
      <c r="AE239" s="66">
        <f t="shared" ref="AE239:AE241" si="151">AE226-N180</f>
        <v>0</v>
      </c>
      <c r="AI239" s="66">
        <f t="shared" ref="AI239:AI241" si="152">AI226-O180</f>
        <v>0</v>
      </c>
      <c r="AM239" s="66">
        <f t="shared" ref="AM239:AM241" si="153">AM226-P180</f>
        <v>0</v>
      </c>
    </row>
    <row r="240" spans="4:40">
      <c r="S240" s="2" t="s">
        <v>540</v>
      </c>
      <c r="W240" s="66">
        <f t="shared" si="149"/>
        <v>0</v>
      </c>
      <c r="AA240" s="66">
        <f t="shared" si="150"/>
        <v>0</v>
      </c>
      <c r="AE240" s="66">
        <f t="shared" si="151"/>
        <v>0</v>
      </c>
      <c r="AI240" s="66">
        <f t="shared" si="152"/>
        <v>0</v>
      </c>
      <c r="AM240" s="66">
        <f t="shared" si="153"/>
        <v>0</v>
      </c>
    </row>
    <row r="241" spans="19:39">
      <c r="S241" s="2" t="s">
        <v>521</v>
      </c>
      <c r="W241" s="66">
        <f t="shared" si="149"/>
        <v>0</v>
      </c>
      <c r="AA241" s="66">
        <f t="shared" si="150"/>
        <v>0</v>
      </c>
      <c r="AE241" s="66">
        <f t="shared" si="151"/>
        <v>0</v>
      </c>
      <c r="AI241" s="66">
        <f t="shared" si="152"/>
        <v>0</v>
      </c>
      <c r="AM241" s="66">
        <f t="shared" si="153"/>
        <v>0</v>
      </c>
    </row>
    <row r="242" spans="19:39">
      <c r="AI242" s="66"/>
    </row>
    <row r="244" spans="19:39">
      <c r="S244" s="2" t="s">
        <v>545</v>
      </c>
    </row>
    <row r="245" spans="19:39">
      <c r="S245" s="2" t="s">
        <v>541</v>
      </c>
      <c r="U245" s="44">
        <f>U225-L189</f>
        <v>0</v>
      </c>
      <c r="Y245" s="44">
        <f>Y225-M189</f>
        <v>0</v>
      </c>
      <c r="AC245" s="44">
        <f>AC225-N189</f>
        <v>0</v>
      </c>
      <c r="AG245" s="44">
        <f>AG225-O189</f>
        <v>0</v>
      </c>
      <c r="AK245" s="44">
        <f>AK225-P189</f>
        <v>0</v>
      </c>
    </row>
    <row r="246" spans="19:39">
      <c r="S246" s="2" t="s">
        <v>518</v>
      </c>
      <c r="U246" s="44">
        <f t="shared" ref="U246" si="154">U226-L190</f>
        <v>0</v>
      </c>
      <c r="Y246" s="44">
        <f t="shared" ref="Y246" si="155">Y226-M190</f>
        <v>8.6222503625776881E-6</v>
      </c>
      <c r="AC246" s="44">
        <f t="shared" ref="AC246" si="156">AC226-N190</f>
        <v>-4.115276183114247E-5</v>
      </c>
      <c r="AG246" s="44">
        <f t="shared" ref="AG246" si="157">AG226-O190</f>
        <v>9.2730746388269836E-6</v>
      </c>
      <c r="AK246" s="44">
        <f t="shared" ref="AK246" si="158">AK226-P190</f>
        <v>5.5291129143597573E-5</v>
      </c>
    </row>
    <row r="247" spans="19:39">
      <c r="S247" s="2" t="s">
        <v>540</v>
      </c>
      <c r="U247" s="44">
        <f>U227-L195</f>
        <v>0</v>
      </c>
      <c r="Y247" s="44">
        <f>Y227-M195</f>
        <v>0</v>
      </c>
      <c r="AC247" s="44">
        <f>AC227-N195</f>
        <v>0</v>
      </c>
      <c r="AG247" s="44">
        <f>AG227-O195</f>
        <v>0</v>
      </c>
      <c r="AK247" s="44">
        <f>AK227-P195</f>
        <v>0</v>
      </c>
    </row>
    <row r="248" spans="19:39">
      <c r="S248" s="2" t="s">
        <v>521</v>
      </c>
      <c r="U248" s="44">
        <f>U228-L196</f>
        <v>0</v>
      </c>
      <c r="Y248" s="44">
        <f>Y228-M196</f>
        <v>0</v>
      </c>
      <c r="AC248" s="44">
        <f>AC228-N196</f>
        <v>0</v>
      </c>
      <c r="AG248" s="44">
        <f>AG228-O196</f>
        <v>0</v>
      </c>
      <c r="AK248" s="44">
        <f>AK228-P196</f>
        <v>0</v>
      </c>
    </row>
  </sheetData>
  <mergeCells count="24">
    <mergeCell ref="F5:K5"/>
    <mergeCell ref="A1:P1"/>
    <mergeCell ref="A2:P2"/>
    <mergeCell ref="A3:P3"/>
    <mergeCell ref="C210:C211"/>
    <mergeCell ref="D210:D211"/>
    <mergeCell ref="L5:P5"/>
    <mergeCell ref="A187:A188"/>
    <mergeCell ref="B187:B188"/>
    <mergeCell ref="A198:P198"/>
    <mergeCell ref="A5:A6"/>
    <mergeCell ref="B5:B6"/>
    <mergeCell ref="C5:C6"/>
    <mergeCell ref="D5:D6"/>
    <mergeCell ref="E5:E6"/>
    <mergeCell ref="S213:Y213"/>
    <mergeCell ref="S221:AN221"/>
    <mergeCell ref="S223:S224"/>
    <mergeCell ref="T223:T224"/>
    <mergeCell ref="U223:X223"/>
    <mergeCell ref="Y223:AB223"/>
    <mergeCell ref="AC223:AF223"/>
    <mergeCell ref="AG223:AJ223"/>
    <mergeCell ref="AK223:AN223"/>
  </mergeCells>
  <pageMargins left="0.19685039370078741" right="0.19685039370078741" top="0.15748031496062992" bottom="0.15748031496062992" header="0.15748031496062992" footer="0.19685039370078741"/>
  <pageSetup paperSize="9" scale="56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AA273"/>
  <sheetViews>
    <sheetView view="pageBreakPreview" topLeftCell="B73" zoomScaleNormal="100" zoomScaleSheetLayoutView="100" workbookViewId="0">
      <selection activeCell="H273" sqref="H273"/>
    </sheetView>
  </sheetViews>
  <sheetFormatPr defaultColWidth="10.1640625" defaultRowHeight="15.75"/>
  <cols>
    <col min="1" max="1" width="11.5" style="88" customWidth="1"/>
    <col min="2" max="2" width="17.5" style="88" customWidth="1"/>
    <col min="3" max="3" width="62.5" style="88" customWidth="1"/>
    <col min="4" max="4" width="12.5" style="88" customWidth="1"/>
    <col min="5" max="5" width="14.83203125" style="89" customWidth="1"/>
    <col min="6" max="6" width="20.1640625" style="89" customWidth="1"/>
    <col min="7" max="10" width="20.1640625" style="88" customWidth="1"/>
    <col min="11" max="20" width="15.6640625" style="88" customWidth="1"/>
    <col min="21" max="21" width="19.5" style="88" customWidth="1"/>
    <col min="22" max="22" width="12.83203125" style="88" customWidth="1"/>
    <col min="23" max="23" width="19.5" style="88" customWidth="1"/>
    <col min="24" max="24" width="12.83203125" style="88" customWidth="1"/>
    <col min="25" max="25" width="19.5" style="88" customWidth="1"/>
    <col min="26" max="26" width="12.83203125" style="88" customWidth="1"/>
    <col min="27" max="27" width="19.5" style="88" customWidth="1"/>
    <col min="28" max="16384" width="10.1640625" style="118"/>
  </cols>
  <sheetData>
    <row r="1" spans="1:10" s="88" customFormat="1">
      <c r="A1" s="87" t="s">
        <v>322</v>
      </c>
      <c r="E1" s="89"/>
      <c r="F1" s="89"/>
    </row>
    <row r="2" spans="1:10">
      <c r="J2" s="90" t="s">
        <v>323</v>
      </c>
    </row>
    <row r="3" spans="1:10" s="88" customFormat="1" ht="38.25" customHeight="1">
      <c r="A3" s="437" t="s">
        <v>324</v>
      </c>
      <c r="B3" s="440" t="s">
        <v>325</v>
      </c>
      <c r="C3" s="441"/>
      <c r="D3" s="446" t="s">
        <v>326</v>
      </c>
      <c r="E3" s="449" t="s">
        <v>327</v>
      </c>
      <c r="F3" s="449"/>
      <c r="G3" s="449"/>
      <c r="H3" s="449"/>
      <c r="I3" s="449"/>
      <c r="J3" s="449"/>
    </row>
    <row r="4" spans="1:10" s="88" customFormat="1">
      <c r="A4" s="438"/>
      <c r="B4" s="442"/>
      <c r="C4" s="443"/>
      <c r="D4" s="447"/>
      <c r="E4" s="91" t="s">
        <v>328</v>
      </c>
      <c r="F4" s="91" t="s">
        <v>329</v>
      </c>
      <c r="G4" s="450"/>
      <c r="H4" s="450"/>
      <c r="I4" s="450"/>
      <c r="J4" s="451"/>
    </row>
    <row r="5" spans="1:10" s="88" customFormat="1">
      <c r="A5" s="438"/>
      <c r="B5" s="442"/>
      <c r="C5" s="443"/>
      <c r="D5" s="447"/>
      <c r="E5" s="452" t="s">
        <v>330</v>
      </c>
      <c r="F5" s="452"/>
      <c r="G5" s="91" t="s">
        <v>331</v>
      </c>
      <c r="H5" s="91" t="s">
        <v>332</v>
      </c>
      <c r="I5" s="91" t="s">
        <v>333</v>
      </c>
      <c r="J5" s="91" t="s">
        <v>334</v>
      </c>
    </row>
    <row r="6" spans="1:10" s="88" customFormat="1">
      <c r="A6" s="439"/>
      <c r="B6" s="444"/>
      <c r="C6" s="445"/>
      <c r="D6" s="448"/>
      <c r="E6" s="453" t="s">
        <v>335</v>
      </c>
      <c r="F6" s="451"/>
      <c r="G6" s="92">
        <v>2.0597405912267226E-2</v>
      </c>
      <c r="H6" s="92">
        <v>4.0209147950118006E-2</v>
      </c>
      <c r="I6" s="92">
        <v>2.3435337104588546E-3</v>
      </c>
      <c r="J6" s="92">
        <v>2.1562193324716709E-3</v>
      </c>
    </row>
    <row r="7" spans="1:10" s="88" customFormat="1">
      <c r="A7" s="93" t="s">
        <v>336</v>
      </c>
      <c r="B7" s="94"/>
      <c r="C7" s="94"/>
      <c r="D7" s="95"/>
      <c r="E7" s="96"/>
      <c r="F7" s="96"/>
      <c r="G7" s="94"/>
      <c r="H7" s="94"/>
      <c r="I7" s="94"/>
      <c r="J7" s="94"/>
    </row>
    <row r="8" spans="1:10" s="88" customFormat="1">
      <c r="A8" s="97">
        <v>44</v>
      </c>
      <c r="B8" s="97">
        <v>8051426</v>
      </c>
      <c r="C8" s="98" t="s">
        <v>337</v>
      </c>
      <c r="D8" s="99" t="s">
        <v>338</v>
      </c>
      <c r="E8" s="97">
        <v>1</v>
      </c>
      <c r="F8" s="100">
        <v>2420</v>
      </c>
      <c r="G8" s="100">
        <f t="shared" ref="G8:G71" si="0">F8*$G$6</f>
        <v>49.845722307686685</v>
      </c>
      <c r="H8" s="100">
        <f t="shared" ref="H8:H71" si="1">F8*$H$6</f>
        <v>97.306138039285571</v>
      </c>
      <c r="I8" s="100">
        <f t="shared" ref="I8:I71" si="2">F8*$I$6</f>
        <v>5.6713515793104277</v>
      </c>
      <c r="J8" s="100">
        <f t="shared" ref="J8:J71" si="3">F8*$J$6</f>
        <v>5.2180507845814432</v>
      </c>
    </row>
    <row r="9" spans="1:10" s="88" customFormat="1">
      <c r="A9" s="97">
        <v>44</v>
      </c>
      <c r="B9" s="97">
        <v>8051426</v>
      </c>
      <c r="C9" s="98" t="s">
        <v>337</v>
      </c>
      <c r="D9" s="99" t="s">
        <v>338</v>
      </c>
      <c r="E9" s="97">
        <v>1</v>
      </c>
      <c r="F9" s="100">
        <v>2420</v>
      </c>
      <c r="G9" s="100">
        <f t="shared" si="0"/>
        <v>49.845722307686685</v>
      </c>
      <c r="H9" s="100">
        <f t="shared" si="1"/>
        <v>97.306138039285571</v>
      </c>
      <c r="I9" s="100">
        <f t="shared" si="2"/>
        <v>5.6713515793104277</v>
      </c>
      <c r="J9" s="100">
        <f t="shared" si="3"/>
        <v>5.2180507845814432</v>
      </c>
    </row>
    <row r="10" spans="1:10" s="88" customFormat="1">
      <c r="A10" s="97">
        <v>44</v>
      </c>
      <c r="B10" s="97">
        <v>8060704</v>
      </c>
      <c r="C10" s="98" t="s">
        <v>337</v>
      </c>
      <c r="D10" s="99" t="s">
        <v>338</v>
      </c>
      <c r="E10" s="97">
        <v>100</v>
      </c>
      <c r="F10" s="100">
        <v>166600</v>
      </c>
      <c r="G10" s="100">
        <f t="shared" si="0"/>
        <v>3431.5278249837197</v>
      </c>
      <c r="H10" s="100">
        <f t="shared" si="1"/>
        <v>6698.8440484896601</v>
      </c>
      <c r="I10" s="100">
        <f t="shared" si="2"/>
        <v>390.43271616244516</v>
      </c>
      <c r="J10" s="100">
        <f t="shared" si="3"/>
        <v>359.22614078978035</v>
      </c>
    </row>
    <row r="11" spans="1:10" s="88" customFormat="1">
      <c r="A11" s="97">
        <v>44</v>
      </c>
      <c r="B11" s="97">
        <v>8060661</v>
      </c>
      <c r="C11" s="98" t="s">
        <v>339</v>
      </c>
      <c r="D11" s="99" t="s">
        <v>338</v>
      </c>
      <c r="E11" s="97">
        <v>4</v>
      </c>
      <c r="F11" s="100">
        <v>25000</v>
      </c>
      <c r="G11" s="100">
        <f t="shared" si="0"/>
        <v>514.93514780668067</v>
      </c>
      <c r="H11" s="100">
        <f t="shared" si="1"/>
        <v>1005.2286987529501</v>
      </c>
      <c r="I11" s="100">
        <f t="shared" si="2"/>
        <v>58.588342761471367</v>
      </c>
      <c r="J11" s="100">
        <f t="shared" si="3"/>
        <v>53.90548331179177</v>
      </c>
    </row>
    <row r="12" spans="1:10" s="88" customFormat="1">
      <c r="A12" s="97">
        <v>44</v>
      </c>
      <c r="B12" s="97">
        <v>8060663</v>
      </c>
      <c r="C12" s="98" t="s">
        <v>340</v>
      </c>
      <c r="D12" s="99" t="s">
        <v>338</v>
      </c>
      <c r="E12" s="97">
        <v>1</v>
      </c>
      <c r="F12" s="100">
        <v>5100</v>
      </c>
      <c r="G12" s="100">
        <f t="shared" si="0"/>
        <v>105.04677015256286</v>
      </c>
      <c r="H12" s="100">
        <f t="shared" si="1"/>
        <v>205.06665454560184</v>
      </c>
      <c r="I12" s="100">
        <f t="shared" si="2"/>
        <v>11.952021923340158</v>
      </c>
      <c r="J12" s="100">
        <f t="shared" si="3"/>
        <v>10.996718595605522</v>
      </c>
    </row>
    <row r="13" spans="1:10" s="88" customFormat="1">
      <c r="A13" s="97">
        <v>44</v>
      </c>
      <c r="B13" s="97">
        <v>8460608</v>
      </c>
      <c r="C13" s="98" t="s">
        <v>341</v>
      </c>
      <c r="D13" s="99" t="s">
        <v>338</v>
      </c>
      <c r="E13" s="97">
        <v>5</v>
      </c>
      <c r="F13" s="100">
        <v>42920</v>
      </c>
      <c r="G13" s="100">
        <f t="shared" si="0"/>
        <v>884.0406617545093</v>
      </c>
      <c r="H13" s="100">
        <f t="shared" si="1"/>
        <v>1725.7766300190649</v>
      </c>
      <c r="I13" s="100">
        <f t="shared" si="2"/>
        <v>100.58446685289404</v>
      </c>
      <c r="J13" s="100">
        <f t="shared" si="3"/>
        <v>92.54493374968412</v>
      </c>
    </row>
    <row r="14" spans="1:10" s="88" customFormat="1">
      <c r="A14" s="97">
        <v>44</v>
      </c>
      <c r="B14" s="97">
        <v>8460608</v>
      </c>
      <c r="C14" s="98" t="s">
        <v>341</v>
      </c>
      <c r="D14" s="99" t="s">
        <v>338</v>
      </c>
      <c r="E14" s="97">
        <v>6</v>
      </c>
      <c r="F14" s="100">
        <v>51504</v>
      </c>
      <c r="G14" s="100">
        <f t="shared" si="0"/>
        <v>1060.8487941054111</v>
      </c>
      <c r="H14" s="100">
        <f t="shared" si="1"/>
        <v>2070.9319560228778</v>
      </c>
      <c r="I14" s="100">
        <f t="shared" si="2"/>
        <v>120.70136022347285</v>
      </c>
      <c r="J14" s="100">
        <f t="shared" si="3"/>
        <v>111.05392049962094</v>
      </c>
    </row>
    <row r="15" spans="1:10" s="88" customFormat="1">
      <c r="A15" s="97">
        <v>44</v>
      </c>
      <c r="B15" s="97">
        <v>8460610</v>
      </c>
      <c r="C15" s="98" t="s">
        <v>342</v>
      </c>
      <c r="D15" s="99" t="s">
        <v>338</v>
      </c>
      <c r="E15" s="97">
        <v>1</v>
      </c>
      <c r="F15" s="100">
        <v>18999</v>
      </c>
      <c r="G15" s="100">
        <f t="shared" si="0"/>
        <v>391.33011492716503</v>
      </c>
      <c r="H15" s="100">
        <f t="shared" si="1"/>
        <v>763.933601904292</v>
      </c>
      <c r="I15" s="100">
        <f t="shared" si="2"/>
        <v>44.524796965007781</v>
      </c>
      <c r="J15" s="100">
        <f t="shared" si="3"/>
        <v>40.966011097629277</v>
      </c>
    </row>
    <row r="16" spans="1:10" s="88" customFormat="1">
      <c r="A16" s="101">
        <v>44</v>
      </c>
      <c r="B16" s="102">
        <v>8060585</v>
      </c>
      <c r="C16" s="103" t="s">
        <v>343</v>
      </c>
      <c r="D16" s="104" t="s">
        <v>338</v>
      </c>
      <c r="E16" s="97">
        <v>200</v>
      </c>
      <c r="F16" s="100">
        <v>145000</v>
      </c>
      <c r="G16" s="100">
        <f t="shared" si="0"/>
        <v>2986.6238572787479</v>
      </c>
      <c r="H16" s="100">
        <f t="shared" si="1"/>
        <v>5830.3264527671108</v>
      </c>
      <c r="I16" s="100">
        <f t="shared" si="2"/>
        <v>339.81238801653393</v>
      </c>
      <c r="J16" s="100">
        <f t="shared" si="3"/>
        <v>312.65180320839227</v>
      </c>
    </row>
    <row r="17" spans="1:10" s="88" customFormat="1">
      <c r="A17" s="105">
        <v>44</v>
      </c>
      <c r="B17" s="106">
        <v>8060678</v>
      </c>
      <c r="C17" s="107" t="s">
        <v>344</v>
      </c>
      <c r="D17" s="108" t="s">
        <v>338</v>
      </c>
      <c r="E17" s="97">
        <v>1</v>
      </c>
      <c r="F17" s="100">
        <v>12344</v>
      </c>
      <c r="G17" s="100">
        <f t="shared" si="0"/>
        <v>254.25437858102663</v>
      </c>
      <c r="H17" s="100">
        <f t="shared" si="1"/>
        <v>496.34172229625665</v>
      </c>
      <c r="I17" s="100">
        <f t="shared" si="2"/>
        <v>28.928580121904101</v>
      </c>
      <c r="J17" s="100">
        <f t="shared" si="3"/>
        <v>26.616371440030306</v>
      </c>
    </row>
    <row r="18" spans="1:10" s="88" customFormat="1">
      <c r="A18" s="105">
        <v>44</v>
      </c>
      <c r="B18" s="106">
        <v>5410325</v>
      </c>
      <c r="C18" s="107" t="s">
        <v>345</v>
      </c>
      <c r="D18" s="108" t="s">
        <v>346</v>
      </c>
      <c r="E18" s="97">
        <v>60</v>
      </c>
      <c r="F18" s="100">
        <v>109601.4</v>
      </c>
      <c r="G18" s="100">
        <f t="shared" si="0"/>
        <v>2257.5045243527652</v>
      </c>
      <c r="H18" s="100">
        <f t="shared" si="1"/>
        <v>4406.9789081400631</v>
      </c>
      <c r="I18" s="100">
        <f t="shared" si="2"/>
        <v>256.85457561348511</v>
      </c>
      <c r="J18" s="100">
        <f t="shared" si="3"/>
        <v>236.32465754596058</v>
      </c>
    </row>
    <row r="19" spans="1:10" s="88" customFormat="1">
      <c r="A19" s="105">
        <v>44</v>
      </c>
      <c r="B19" s="106">
        <v>5410325</v>
      </c>
      <c r="C19" s="107" t="s">
        <v>345</v>
      </c>
      <c r="D19" s="108" t="s">
        <v>346</v>
      </c>
      <c r="E19" s="97">
        <v>110</v>
      </c>
      <c r="F19" s="100">
        <f>126182.1+279.5</f>
        <v>126461.6</v>
      </c>
      <c r="G19" s="100">
        <f t="shared" si="0"/>
        <v>2604.7809075147734</v>
      </c>
      <c r="H19" s="100">
        <f t="shared" si="1"/>
        <v>5084.9131844086432</v>
      </c>
      <c r="I19" s="100">
        <f t="shared" si="2"/>
        <v>296.3670226785635</v>
      </c>
      <c r="J19" s="100">
        <f t="shared" si="3"/>
        <v>272.67894673529946</v>
      </c>
    </row>
    <row r="20" spans="1:10" s="88" customFormat="1">
      <c r="A20" s="105">
        <v>44</v>
      </c>
      <c r="B20" s="106">
        <v>5410325</v>
      </c>
      <c r="C20" s="107" t="s">
        <v>345</v>
      </c>
      <c r="D20" s="108" t="s">
        <v>346</v>
      </c>
      <c r="E20" s="97">
        <v>100</v>
      </c>
      <c r="F20" s="100">
        <f>114711+270.5</f>
        <v>114981.5</v>
      </c>
      <c r="G20" s="100">
        <f t="shared" si="0"/>
        <v>2368.3206279013539</v>
      </c>
      <c r="H20" s="100">
        <f t="shared" si="1"/>
        <v>4623.3081450264935</v>
      </c>
      <c r="I20" s="100">
        <f t="shared" si="2"/>
        <v>269.46302132912479</v>
      </c>
      <c r="J20" s="100">
        <f t="shared" si="3"/>
        <v>247.92533317659144</v>
      </c>
    </row>
    <row r="21" spans="1:10" s="88" customFormat="1">
      <c r="A21" s="105">
        <v>44</v>
      </c>
      <c r="B21" s="106">
        <v>5410325</v>
      </c>
      <c r="C21" s="107" t="s">
        <v>345</v>
      </c>
      <c r="D21" s="108" t="s">
        <v>346</v>
      </c>
      <c r="E21" s="97">
        <v>250</v>
      </c>
      <c r="F21" s="100">
        <v>456672.5</v>
      </c>
      <c r="G21" s="100">
        <f t="shared" si="0"/>
        <v>9406.2688514698548</v>
      </c>
      <c r="H21" s="100">
        <f t="shared" si="1"/>
        <v>18362.412117250264</v>
      </c>
      <c r="I21" s="100">
        <f t="shared" si="2"/>
        <v>1070.2273983895213</v>
      </c>
      <c r="J21" s="100">
        <f t="shared" si="3"/>
        <v>984.68607310816913</v>
      </c>
    </row>
    <row r="22" spans="1:10" s="88" customFormat="1">
      <c r="A22" s="105">
        <v>44</v>
      </c>
      <c r="B22" s="106">
        <v>5410325</v>
      </c>
      <c r="C22" s="107" t="s">
        <v>345</v>
      </c>
      <c r="D22" s="108" t="s">
        <v>346</v>
      </c>
      <c r="E22" s="97">
        <v>55</v>
      </c>
      <c r="F22" s="100">
        <v>100467.95</v>
      </c>
      <c r="G22" s="100">
        <f t="shared" si="0"/>
        <v>2069.3791473233682</v>
      </c>
      <c r="H22" s="100">
        <f t="shared" si="1"/>
        <v>4039.730665795058</v>
      </c>
      <c r="I22" s="100">
        <f t="shared" si="2"/>
        <v>235.45002764569466</v>
      </c>
      <c r="J22" s="100">
        <f t="shared" si="3"/>
        <v>216.6309360837972</v>
      </c>
    </row>
    <row r="23" spans="1:10" s="88" customFormat="1">
      <c r="A23" s="105">
        <v>44</v>
      </c>
      <c r="B23" s="106">
        <v>5410325</v>
      </c>
      <c r="C23" s="107" t="s">
        <v>345</v>
      </c>
      <c r="D23" s="108" t="s">
        <v>346</v>
      </c>
      <c r="E23" s="97">
        <v>70</v>
      </c>
      <c r="F23" s="100">
        <v>127868.3</v>
      </c>
      <c r="G23" s="100">
        <f t="shared" si="0"/>
        <v>2633.7552784115596</v>
      </c>
      <c r="H23" s="100">
        <f t="shared" si="1"/>
        <v>5141.4753928300743</v>
      </c>
      <c r="I23" s="100">
        <f t="shared" si="2"/>
        <v>299.66367154906595</v>
      </c>
      <c r="J23" s="100">
        <f t="shared" si="3"/>
        <v>275.71210047028734</v>
      </c>
    </row>
    <row r="24" spans="1:10" s="88" customFormat="1">
      <c r="A24" s="105">
        <v>44</v>
      </c>
      <c r="B24" s="106">
        <v>5410325</v>
      </c>
      <c r="C24" s="107" t="s">
        <v>345</v>
      </c>
      <c r="D24" s="108" t="s">
        <v>346</v>
      </c>
      <c r="E24" s="97">
        <v>48</v>
      </c>
      <c r="F24" s="100">
        <v>87681.12</v>
      </c>
      <c r="G24" s="100">
        <f t="shared" si="0"/>
        <v>1806.0036194822121</v>
      </c>
      <c r="H24" s="100">
        <f t="shared" si="1"/>
        <v>3525.5831265120505</v>
      </c>
      <c r="I24" s="100">
        <f t="shared" si="2"/>
        <v>205.48366049078808</v>
      </c>
      <c r="J24" s="100">
        <f t="shared" si="3"/>
        <v>189.05972603676847</v>
      </c>
    </row>
    <row r="25" spans="1:10" s="88" customFormat="1">
      <c r="A25" s="105">
        <v>44</v>
      </c>
      <c r="B25" s="106">
        <v>5410325</v>
      </c>
      <c r="C25" s="107" t="s">
        <v>345</v>
      </c>
      <c r="D25" s="108" t="s">
        <v>346</v>
      </c>
      <c r="E25" s="97">
        <v>50</v>
      </c>
      <c r="F25" s="100">
        <v>91334.5</v>
      </c>
      <c r="G25" s="100">
        <f t="shared" si="0"/>
        <v>1881.253770293971</v>
      </c>
      <c r="H25" s="100">
        <f t="shared" si="1"/>
        <v>3672.4824234500529</v>
      </c>
      <c r="I25" s="100">
        <f t="shared" si="2"/>
        <v>214.04547967790424</v>
      </c>
      <c r="J25" s="100">
        <f t="shared" si="3"/>
        <v>196.93721462163381</v>
      </c>
    </row>
    <row r="26" spans="1:10" s="88" customFormat="1">
      <c r="A26" s="105">
        <v>44</v>
      </c>
      <c r="B26" s="106">
        <v>5410325</v>
      </c>
      <c r="C26" s="107" t="s">
        <v>345</v>
      </c>
      <c r="D26" s="108" t="s">
        <v>346</v>
      </c>
      <c r="E26" s="97">
        <v>77</v>
      </c>
      <c r="F26" s="100">
        <v>140655.13</v>
      </c>
      <c r="G26" s="100">
        <f t="shared" si="0"/>
        <v>2897.1308062527155</v>
      </c>
      <c r="H26" s="100">
        <f t="shared" si="1"/>
        <v>5655.6229321130822</v>
      </c>
      <c r="I26" s="100">
        <f t="shared" si="2"/>
        <v>329.63003870397256</v>
      </c>
      <c r="J26" s="100">
        <f t="shared" si="3"/>
        <v>303.28331051731612</v>
      </c>
    </row>
    <row r="27" spans="1:10" s="88" customFormat="1">
      <c r="A27" s="105">
        <v>44</v>
      </c>
      <c r="B27" s="106">
        <v>5410325</v>
      </c>
      <c r="C27" s="107" t="s">
        <v>345</v>
      </c>
      <c r="D27" s="108" t="s">
        <v>346</v>
      </c>
      <c r="E27" s="97">
        <v>75</v>
      </c>
      <c r="F27" s="100">
        <v>137001.75</v>
      </c>
      <c r="G27" s="100">
        <f t="shared" si="0"/>
        <v>2821.8806554409566</v>
      </c>
      <c r="H27" s="100">
        <f t="shared" si="1"/>
        <v>5508.7236351750798</v>
      </c>
      <c r="I27" s="100">
        <f t="shared" si="2"/>
        <v>321.0682195168564</v>
      </c>
      <c r="J27" s="100">
        <f t="shared" si="3"/>
        <v>295.40582193245075</v>
      </c>
    </row>
    <row r="28" spans="1:10" s="88" customFormat="1">
      <c r="A28" s="105">
        <v>44</v>
      </c>
      <c r="B28" s="106">
        <v>5410325</v>
      </c>
      <c r="C28" s="107" t="s">
        <v>345</v>
      </c>
      <c r="D28" s="108" t="s">
        <v>346</v>
      </c>
      <c r="E28" s="97">
        <v>125</v>
      </c>
      <c r="F28" s="100">
        <v>228336.25</v>
      </c>
      <c r="G28" s="100">
        <f t="shared" si="0"/>
        <v>4703.1344257349274</v>
      </c>
      <c r="H28" s="100">
        <f t="shared" si="1"/>
        <v>9181.2060586251318</v>
      </c>
      <c r="I28" s="100">
        <f t="shared" si="2"/>
        <v>535.11369919476067</v>
      </c>
      <c r="J28" s="100">
        <f t="shared" si="3"/>
        <v>492.34303655408456</v>
      </c>
    </row>
    <row r="29" spans="1:10" s="88" customFormat="1">
      <c r="A29" s="105">
        <v>44</v>
      </c>
      <c r="B29" s="106">
        <v>5410325</v>
      </c>
      <c r="C29" s="107" t="s">
        <v>345</v>
      </c>
      <c r="D29" s="108" t="s">
        <v>346</v>
      </c>
      <c r="E29" s="97">
        <v>37</v>
      </c>
      <c r="F29" s="100">
        <v>67587.53</v>
      </c>
      <c r="G29" s="100">
        <f t="shared" si="0"/>
        <v>1392.1277900175385</v>
      </c>
      <c r="H29" s="100">
        <f t="shared" si="1"/>
        <v>2717.6369933530391</v>
      </c>
      <c r="I29" s="100">
        <f t="shared" si="2"/>
        <v>158.39365496164913</v>
      </c>
      <c r="J29" s="100">
        <f t="shared" si="3"/>
        <v>145.73353882000902</v>
      </c>
    </row>
    <row r="30" spans="1:10" s="88" customFormat="1">
      <c r="A30" s="105">
        <v>44</v>
      </c>
      <c r="B30" s="106">
        <v>1050238</v>
      </c>
      <c r="C30" s="141" t="s">
        <v>347</v>
      </c>
      <c r="D30" s="108" t="s">
        <v>338</v>
      </c>
      <c r="E30" s="97">
        <v>11</v>
      </c>
      <c r="F30" s="100">
        <v>3953.51</v>
      </c>
      <c r="G30" s="100">
        <f t="shared" si="0"/>
        <v>81.432050248207602</v>
      </c>
      <c r="H30" s="142">
        <f t="shared" si="1"/>
        <v>158.96726851227103</v>
      </c>
      <c r="I30" s="142">
        <f t="shared" si="2"/>
        <v>9.265183959636186</v>
      </c>
      <c r="J30" s="100">
        <f t="shared" si="3"/>
        <v>8.5246346931200758</v>
      </c>
    </row>
    <row r="31" spans="1:10" s="88" customFormat="1">
      <c r="A31" s="105">
        <v>44</v>
      </c>
      <c r="B31" s="106">
        <v>1050238</v>
      </c>
      <c r="C31" s="141" t="s">
        <v>347</v>
      </c>
      <c r="D31" s="108" t="s">
        <v>338</v>
      </c>
      <c r="E31" s="97">
        <v>2</v>
      </c>
      <c r="F31" s="109">
        <v>718.82</v>
      </c>
      <c r="G31" s="100">
        <f t="shared" si="0"/>
        <v>14.805827317855929</v>
      </c>
      <c r="H31" s="142">
        <f t="shared" si="1"/>
        <v>28.903139729503827</v>
      </c>
      <c r="I31" s="142">
        <f t="shared" si="2"/>
        <v>1.6845789017520341</v>
      </c>
      <c r="J31" s="100">
        <f t="shared" si="3"/>
        <v>1.5499335805672865</v>
      </c>
    </row>
    <row r="32" spans="1:10" s="88" customFormat="1">
      <c r="A32" s="105">
        <v>44</v>
      </c>
      <c r="B32" s="106">
        <v>1050002</v>
      </c>
      <c r="C32" s="141" t="s">
        <v>348</v>
      </c>
      <c r="D32" s="108" t="s">
        <v>349</v>
      </c>
      <c r="E32" s="97">
        <v>35</v>
      </c>
      <c r="F32" s="100">
        <v>13092.8</v>
      </c>
      <c r="G32" s="100">
        <f t="shared" si="0"/>
        <v>269.67771612813232</v>
      </c>
      <c r="H32" s="142">
        <f t="shared" si="1"/>
        <v>526.45033228130501</v>
      </c>
      <c r="I32" s="142">
        <f t="shared" si="2"/>
        <v>30.683418164295688</v>
      </c>
      <c r="J32" s="100">
        <f t="shared" si="3"/>
        <v>28.230948476185091</v>
      </c>
    </row>
    <row r="33" spans="1:10" s="88" customFormat="1">
      <c r="A33" s="105">
        <v>44</v>
      </c>
      <c r="B33" s="106">
        <v>1050002</v>
      </c>
      <c r="C33" s="141" t="s">
        <v>348</v>
      </c>
      <c r="D33" s="108" t="s">
        <v>349</v>
      </c>
      <c r="E33" s="97">
        <v>22</v>
      </c>
      <c r="F33" s="100">
        <v>8229.76</v>
      </c>
      <c r="G33" s="100">
        <f t="shared" si="0"/>
        <v>169.51170728054032</v>
      </c>
      <c r="H33" s="142">
        <f t="shared" si="1"/>
        <v>330.91163743396316</v>
      </c>
      <c r="I33" s="142">
        <f t="shared" si="2"/>
        <v>19.286719988985865</v>
      </c>
      <c r="J33" s="100">
        <f t="shared" si="3"/>
        <v>17.74516761360206</v>
      </c>
    </row>
    <row r="34" spans="1:10" s="88" customFormat="1">
      <c r="A34" s="105">
        <v>44</v>
      </c>
      <c r="B34" s="106">
        <v>1050007</v>
      </c>
      <c r="C34" s="141" t="s">
        <v>350</v>
      </c>
      <c r="D34" s="108" t="s">
        <v>338</v>
      </c>
      <c r="E34" s="97">
        <v>60</v>
      </c>
      <c r="F34" s="100">
        <v>9540</v>
      </c>
      <c r="G34" s="100">
        <f t="shared" si="0"/>
        <v>196.49925240302935</v>
      </c>
      <c r="H34" s="142">
        <f t="shared" si="1"/>
        <v>383.59527144412579</v>
      </c>
      <c r="I34" s="142">
        <f t="shared" si="2"/>
        <v>22.357311597777471</v>
      </c>
      <c r="J34" s="100">
        <f t="shared" si="3"/>
        <v>20.57033243177974</v>
      </c>
    </row>
    <row r="35" spans="1:10" s="88" customFormat="1">
      <c r="A35" s="105">
        <v>44</v>
      </c>
      <c r="B35" s="106">
        <v>1050007</v>
      </c>
      <c r="C35" s="141" t="s">
        <v>350</v>
      </c>
      <c r="D35" s="108" t="s">
        <v>338</v>
      </c>
      <c r="E35" s="97">
        <v>200</v>
      </c>
      <c r="F35" s="100">
        <v>37600</v>
      </c>
      <c r="G35" s="100">
        <f t="shared" si="0"/>
        <v>774.46246230124768</v>
      </c>
      <c r="H35" s="142">
        <f t="shared" si="1"/>
        <v>1511.8639629244369</v>
      </c>
      <c r="I35" s="142">
        <f t="shared" si="2"/>
        <v>88.116867513252927</v>
      </c>
      <c r="J35" s="100">
        <f t="shared" si="3"/>
        <v>81.073846900934825</v>
      </c>
    </row>
    <row r="36" spans="1:10" s="88" customFormat="1">
      <c r="A36" s="105">
        <v>44</v>
      </c>
      <c r="B36" s="106">
        <v>4350025</v>
      </c>
      <c r="C36" s="107" t="s">
        <v>351</v>
      </c>
      <c r="D36" s="108" t="s">
        <v>338</v>
      </c>
      <c r="E36" s="97">
        <v>1</v>
      </c>
      <c r="F36" s="109">
        <v>489</v>
      </c>
      <c r="G36" s="100">
        <f t="shared" si="0"/>
        <v>10.072131491098673</v>
      </c>
      <c r="H36" s="100">
        <f t="shared" si="1"/>
        <v>19.662273347607705</v>
      </c>
      <c r="I36" s="100">
        <f t="shared" si="2"/>
        <v>1.1459879844143799</v>
      </c>
      <c r="J36" s="100">
        <f t="shared" si="3"/>
        <v>1.054391253578647</v>
      </c>
    </row>
    <row r="37" spans="1:10" s="88" customFormat="1">
      <c r="A37" s="105">
        <v>44</v>
      </c>
      <c r="B37" s="106">
        <v>4350025</v>
      </c>
      <c r="C37" s="107" t="s">
        <v>351</v>
      </c>
      <c r="D37" s="108" t="s">
        <v>338</v>
      </c>
      <c r="E37" s="97">
        <v>1</v>
      </c>
      <c r="F37" s="109">
        <v>489</v>
      </c>
      <c r="G37" s="100">
        <f t="shared" si="0"/>
        <v>10.072131491098673</v>
      </c>
      <c r="H37" s="100">
        <f t="shared" si="1"/>
        <v>19.662273347607705</v>
      </c>
      <c r="I37" s="100">
        <f t="shared" si="2"/>
        <v>1.1459879844143799</v>
      </c>
      <c r="J37" s="100">
        <f t="shared" si="3"/>
        <v>1.054391253578647</v>
      </c>
    </row>
    <row r="38" spans="1:10" s="88" customFormat="1">
      <c r="A38" s="105">
        <v>44</v>
      </c>
      <c r="B38" s="106">
        <v>4350024</v>
      </c>
      <c r="C38" s="107" t="s">
        <v>352</v>
      </c>
      <c r="D38" s="108" t="s">
        <v>338</v>
      </c>
      <c r="E38" s="97">
        <v>1</v>
      </c>
      <c r="F38" s="109">
        <v>444.2</v>
      </c>
      <c r="G38" s="100">
        <f t="shared" si="0"/>
        <v>9.1493677062291017</v>
      </c>
      <c r="H38" s="100">
        <f t="shared" si="1"/>
        <v>17.860903519442417</v>
      </c>
      <c r="I38" s="100">
        <f t="shared" si="2"/>
        <v>1.0409976741858231</v>
      </c>
      <c r="J38" s="100">
        <f t="shared" si="3"/>
        <v>0.95779262748391614</v>
      </c>
    </row>
    <row r="39" spans="1:10" s="88" customFormat="1">
      <c r="A39" s="105">
        <v>44</v>
      </c>
      <c r="B39" s="106">
        <v>4350024</v>
      </c>
      <c r="C39" s="107" t="s">
        <v>352</v>
      </c>
      <c r="D39" s="108" t="s">
        <v>338</v>
      </c>
      <c r="E39" s="97">
        <v>1</v>
      </c>
      <c r="F39" s="109">
        <v>444.2</v>
      </c>
      <c r="G39" s="100">
        <f t="shared" si="0"/>
        <v>9.1493677062291017</v>
      </c>
      <c r="H39" s="100">
        <f t="shared" si="1"/>
        <v>17.860903519442417</v>
      </c>
      <c r="I39" s="100">
        <f t="shared" si="2"/>
        <v>1.0409976741858231</v>
      </c>
      <c r="J39" s="100">
        <f t="shared" si="3"/>
        <v>0.95779262748391614</v>
      </c>
    </row>
    <row r="40" spans="1:10" s="88" customFormat="1">
      <c r="A40" s="105">
        <v>44</v>
      </c>
      <c r="B40" s="106">
        <v>4350021</v>
      </c>
      <c r="C40" s="107" t="s">
        <v>353</v>
      </c>
      <c r="D40" s="108" t="s">
        <v>338</v>
      </c>
      <c r="E40" s="97">
        <v>2</v>
      </c>
      <c r="F40" s="100">
        <v>1221.8399999999999</v>
      </c>
      <c r="G40" s="100">
        <f t="shared" si="0"/>
        <v>25.166734439844586</v>
      </c>
      <c r="H40" s="100">
        <f t="shared" si="1"/>
        <v>49.129145331372179</v>
      </c>
      <c r="I40" s="100">
        <f t="shared" si="2"/>
        <v>2.8634232287870467</v>
      </c>
      <c r="J40" s="100">
        <f t="shared" si="3"/>
        <v>2.6345550291871862</v>
      </c>
    </row>
    <row r="41" spans="1:10" s="88" customFormat="1">
      <c r="A41" s="105">
        <v>44</v>
      </c>
      <c r="B41" s="106">
        <v>4350151</v>
      </c>
      <c r="C41" s="107" t="s">
        <v>354</v>
      </c>
      <c r="D41" s="108" t="s">
        <v>338</v>
      </c>
      <c r="E41" s="97">
        <v>1</v>
      </c>
      <c r="F41" s="100">
        <v>1800</v>
      </c>
      <c r="G41" s="100">
        <f t="shared" si="0"/>
        <v>37.075330642081006</v>
      </c>
      <c r="H41" s="100">
        <f t="shared" si="1"/>
        <v>72.376466310212408</v>
      </c>
      <c r="I41" s="100">
        <f t="shared" si="2"/>
        <v>4.2183606788259382</v>
      </c>
      <c r="J41" s="100">
        <f t="shared" si="3"/>
        <v>3.8811947984490076</v>
      </c>
    </row>
    <row r="42" spans="1:10" s="88" customFormat="1">
      <c r="A42" s="105">
        <v>44</v>
      </c>
      <c r="B42" s="106">
        <v>6916025</v>
      </c>
      <c r="C42" s="141" t="s">
        <v>355</v>
      </c>
      <c r="D42" s="108" t="s">
        <v>338</v>
      </c>
      <c r="E42" s="97">
        <v>1</v>
      </c>
      <c r="F42" s="100">
        <v>44888.5</v>
      </c>
      <c r="G42" s="100">
        <f t="shared" si="0"/>
        <v>924.58665529280734</v>
      </c>
      <c r="H42" s="142">
        <f t="shared" si="1"/>
        <v>1804.9283377588722</v>
      </c>
      <c r="I42" s="142">
        <f t="shared" si="2"/>
        <v>105.1977129619323</v>
      </c>
      <c r="J42" s="100">
        <f t="shared" si="3"/>
        <v>96.789451505654597</v>
      </c>
    </row>
    <row r="43" spans="1:10" s="88" customFormat="1">
      <c r="A43" s="105">
        <v>44</v>
      </c>
      <c r="B43" s="106">
        <v>8080083</v>
      </c>
      <c r="C43" s="107" t="s">
        <v>356</v>
      </c>
      <c r="D43" s="108" t="s">
        <v>338</v>
      </c>
      <c r="E43" s="97">
        <v>2</v>
      </c>
      <c r="F43" s="100">
        <v>25296.7</v>
      </c>
      <c r="G43" s="100">
        <f t="shared" si="0"/>
        <v>521.04639814085033</v>
      </c>
      <c r="H43" s="100">
        <f t="shared" si="1"/>
        <v>1017.1587529497502</v>
      </c>
      <c r="I43" s="100">
        <f t="shared" si="2"/>
        <v>59.283669213364512</v>
      </c>
      <c r="J43" s="100">
        <f t="shared" si="3"/>
        <v>54.545233587736121</v>
      </c>
    </row>
    <row r="44" spans="1:10" s="88" customFormat="1">
      <c r="A44" s="105">
        <v>44</v>
      </c>
      <c r="B44" s="106">
        <v>8080220</v>
      </c>
      <c r="C44" s="107" t="s">
        <v>357</v>
      </c>
      <c r="D44" s="108" t="s">
        <v>338</v>
      </c>
      <c r="E44" s="97">
        <v>2</v>
      </c>
      <c r="F44" s="100">
        <v>32520.5</v>
      </c>
      <c r="G44" s="100">
        <f t="shared" si="0"/>
        <v>669.8379389698863</v>
      </c>
      <c r="H44" s="100">
        <f t="shared" si="1"/>
        <v>1307.6215959118126</v>
      </c>
      <c r="I44" s="100">
        <f t="shared" si="2"/>
        <v>76.212888030977183</v>
      </c>
      <c r="J44" s="100">
        <f t="shared" si="3"/>
        <v>70.121330801644973</v>
      </c>
    </row>
    <row r="45" spans="1:10" s="88" customFormat="1">
      <c r="A45" s="105">
        <v>44</v>
      </c>
      <c r="B45" s="106">
        <v>8080363</v>
      </c>
      <c r="C45" s="107" t="s">
        <v>358</v>
      </c>
      <c r="D45" s="108" t="s">
        <v>338</v>
      </c>
      <c r="E45" s="97">
        <v>1</v>
      </c>
      <c r="F45" s="100">
        <v>10222.049999999999</v>
      </c>
      <c r="G45" s="100">
        <f t="shared" si="0"/>
        <v>210.5477131054912</v>
      </c>
      <c r="H45" s="100">
        <f t="shared" si="1"/>
        <v>411.01992080350374</v>
      </c>
      <c r="I45" s="100">
        <f t="shared" si="2"/>
        <v>23.955718764995932</v>
      </c>
      <c r="J45" s="100">
        <f t="shared" si="3"/>
        <v>22.040981827492043</v>
      </c>
    </row>
    <row r="46" spans="1:10" s="88" customFormat="1">
      <c r="A46" s="105">
        <v>44</v>
      </c>
      <c r="B46" s="106">
        <v>8080031</v>
      </c>
      <c r="C46" s="107" t="s">
        <v>359</v>
      </c>
      <c r="D46" s="108" t="s">
        <v>338</v>
      </c>
      <c r="E46" s="97">
        <v>7</v>
      </c>
      <c r="F46" s="100">
        <v>54429.06</v>
      </c>
      <c r="G46" s="100">
        <f t="shared" si="0"/>
        <v>1121.0974422431475</v>
      </c>
      <c r="H46" s="100">
        <f t="shared" si="1"/>
        <v>2188.5461263258499</v>
      </c>
      <c r="I46" s="100">
        <f t="shared" si="2"/>
        <v>127.55633693858762</v>
      </c>
      <c r="J46" s="100">
        <f t="shared" si="3"/>
        <v>117.36099142026052</v>
      </c>
    </row>
    <row r="47" spans="1:10" s="88" customFormat="1">
      <c r="A47" s="105">
        <v>44</v>
      </c>
      <c r="B47" s="106">
        <v>8080031</v>
      </c>
      <c r="C47" s="107" t="s">
        <v>359</v>
      </c>
      <c r="D47" s="108" t="s">
        <v>338</v>
      </c>
      <c r="E47" s="97">
        <v>14</v>
      </c>
      <c r="F47" s="100">
        <v>108858.12</v>
      </c>
      <c r="G47" s="100">
        <f t="shared" si="0"/>
        <v>2242.194884486295</v>
      </c>
      <c r="H47" s="100">
        <f t="shared" si="1"/>
        <v>4377.0922526516997</v>
      </c>
      <c r="I47" s="100">
        <f t="shared" si="2"/>
        <v>255.11267387717524</v>
      </c>
      <c r="J47" s="100">
        <f t="shared" si="3"/>
        <v>234.72198284052104</v>
      </c>
    </row>
    <row r="48" spans="1:10" s="88" customFormat="1" ht="47.25">
      <c r="A48" s="105">
        <v>44</v>
      </c>
      <c r="B48" s="106">
        <v>8080268</v>
      </c>
      <c r="C48" s="107" t="s">
        <v>360</v>
      </c>
      <c r="D48" s="108" t="s">
        <v>338</v>
      </c>
      <c r="E48" s="97">
        <v>2</v>
      </c>
      <c r="F48" s="100">
        <v>3521.14</v>
      </c>
      <c r="G48" s="100">
        <f t="shared" si="0"/>
        <v>72.526349853920621</v>
      </c>
      <c r="H48" s="100">
        <f t="shared" si="1"/>
        <v>141.5820392130785</v>
      </c>
      <c r="I48" s="100">
        <f t="shared" si="2"/>
        <v>8.2519102892450906</v>
      </c>
      <c r="J48" s="100">
        <f t="shared" si="3"/>
        <v>7.592350140339299</v>
      </c>
    </row>
    <row r="49" spans="1:10" s="88" customFormat="1">
      <c r="A49" s="105">
        <v>44</v>
      </c>
      <c r="B49" s="106">
        <v>8080337</v>
      </c>
      <c r="C49" s="107" t="s">
        <v>361</v>
      </c>
      <c r="D49" s="108" t="s">
        <v>338</v>
      </c>
      <c r="E49" s="97">
        <v>2</v>
      </c>
      <c r="F49" s="100">
        <v>4648</v>
      </c>
      <c r="G49" s="100">
        <f t="shared" si="0"/>
        <v>95.736742680218072</v>
      </c>
      <c r="H49" s="100">
        <f t="shared" si="1"/>
        <v>186.89211967214848</v>
      </c>
      <c r="I49" s="100">
        <f t="shared" si="2"/>
        <v>10.892744686212756</v>
      </c>
      <c r="J49" s="100">
        <f t="shared" si="3"/>
        <v>10.022107457328326</v>
      </c>
    </row>
    <row r="50" spans="1:10" s="88" customFormat="1">
      <c r="A50" s="105">
        <v>44</v>
      </c>
      <c r="B50" s="106">
        <v>8080237</v>
      </c>
      <c r="C50" s="107" t="s">
        <v>362</v>
      </c>
      <c r="D50" s="108" t="s">
        <v>338</v>
      </c>
      <c r="E50" s="97">
        <v>2</v>
      </c>
      <c r="F50" s="100">
        <v>12462.5</v>
      </c>
      <c r="G50" s="100">
        <f t="shared" si="0"/>
        <v>256.69517118163031</v>
      </c>
      <c r="H50" s="100">
        <f t="shared" si="1"/>
        <v>501.10650632834563</v>
      </c>
      <c r="I50" s="100">
        <f t="shared" si="2"/>
        <v>29.206288866593475</v>
      </c>
      <c r="J50" s="100">
        <f t="shared" si="3"/>
        <v>26.871883430928197</v>
      </c>
    </row>
    <row r="51" spans="1:10" s="88" customFormat="1">
      <c r="A51" s="105">
        <v>44</v>
      </c>
      <c r="B51" s="106">
        <v>8060656</v>
      </c>
      <c r="C51" s="107" t="s">
        <v>363</v>
      </c>
      <c r="D51" s="108" t="s">
        <v>338</v>
      </c>
      <c r="E51" s="97">
        <v>1</v>
      </c>
      <c r="F51" s="100">
        <v>1875</v>
      </c>
      <c r="G51" s="100">
        <f t="shared" si="0"/>
        <v>38.620136085501052</v>
      </c>
      <c r="H51" s="100">
        <f t="shared" si="1"/>
        <v>75.392152406471254</v>
      </c>
      <c r="I51" s="100">
        <f t="shared" si="2"/>
        <v>4.3941257071103523</v>
      </c>
      <c r="J51" s="100">
        <f t="shared" si="3"/>
        <v>4.0429112483843825</v>
      </c>
    </row>
    <row r="52" spans="1:10" s="88" customFormat="1">
      <c r="A52" s="105">
        <v>44</v>
      </c>
      <c r="B52" s="106">
        <v>5650040</v>
      </c>
      <c r="C52" s="107" t="s">
        <v>364</v>
      </c>
      <c r="D52" s="108" t="s">
        <v>365</v>
      </c>
      <c r="E52" s="97">
        <v>5</v>
      </c>
      <c r="F52" s="100">
        <v>12012.9</v>
      </c>
      <c r="G52" s="100">
        <f t="shared" si="0"/>
        <v>247.43457748347495</v>
      </c>
      <c r="H52" s="100">
        <f t="shared" si="1"/>
        <v>483.02847340997255</v>
      </c>
      <c r="I52" s="100">
        <f t="shared" si="2"/>
        <v>28.152636110371173</v>
      </c>
      <c r="J52" s="100">
        <f t="shared" si="3"/>
        <v>25.902447219048934</v>
      </c>
    </row>
    <row r="53" spans="1:10" s="88" customFormat="1">
      <c r="A53" s="105">
        <v>44</v>
      </c>
      <c r="B53" s="106">
        <v>8060664</v>
      </c>
      <c r="C53" s="107" t="s">
        <v>366</v>
      </c>
      <c r="D53" s="108" t="s">
        <v>338</v>
      </c>
      <c r="E53" s="97">
        <v>1</v>
      </c>
      <c r="F53" s="100">
        <v>11200</v>
      </c>
      <c r="G53" s="100">
        <f t="shared" si="0"/>
        <v>230.69094621739293</v>
      </c>
      <c r="H53" s="100">
        <f t="shared" si="1"/>
        <v>450.34245704132167</v>
      </c>
      <c r="I53" s="100">
        <f t="shared" si="2"/>
        <v>26.24757755713917</v>
      </c>
      <c r="J53" s="100">
        <f t="shared" si="3"/>
        <v>24.149656523682715</v>
      </c>
    </row>
    <row r="54" spans="1:10" s="88" customFormat="1">
      <c r="A54" s="105">
        <v>44</v>
      </c>
      <c r="B54" s="106">
        <v>4321083</v>
      </c>
      <c r="C54" s="107" t="s">
        <v>367</v>
      </c>
      <c r="D54" s="108" t="s">
        <v>368</v>
      </c>
      <c r="E54" s="97">
        <v>1</v>
      </c>
      <c r="F54" s="100">
        <v>2605.4</v>
      </c>
      <c r="G54" s="100">
        <f t="shared" si="0"/>
        <v>53.664481363821032</v>
      </c>
      <c r="H54" s="100">
        <f t="shared" si="1"/>
        <v>104.76091406923746</v>
      </c>
      <c r="I54" s="100">
        <f t="shared" si="2"/>
        <v>6.1058427292294999</v>
      </c>
      <c r="J54" s="100">
        <f t="shared" si="3"/>
        <v>5.6178138488216911</v>
      </c>
    </row>
    <row r="55" spans="1:10" s="88" customFormat="1">
      <c r="A55" s="105">
        <v>44</v>
      </c>
      <c r="B55" s="106">
        <v>5827401</v>
      </c>
      <c r="C55" s="141" t="s">
        <v>369</v>
      </c>
      <c r="D55" s="108" t="s">
        <v>370</v>
      </c>
      <c r="E55" s="109">
        <v>75.42</v>
      </c>
      <c r="F55" s="100">
        <v>6406174.7999999998</v>
      </c>
      <c r="G55" s="100">
        <f t="shared" si="0"/>
        <v>131950.58270053731</v>
      </c>
      <c r="H55" s="142">
        <f t="shared" si="1"/>
        <v>257586.83032751761</v>
      </c>
      <c r="I55" s="142">
        <f t="shared" si="2"/>
        <v>15013.08659889201</v>
      </c>
      <c r="J55" s="100">
        <f t="shared" si="3"/>
        <v>13813.117950952839</v>
      </c>
    </row>
    <row r="56" spans="1:10" s="88" customFormat="1">
      <c r="A56" s="105">
        <v>44</v>
      </c>
      <c r="B56" s="106">
        <v>8060639</v>
      </c>
      <c r="C56" s="107" t="s">
        <v>371</v>
      </c>
      <c r="D56" s="108" t="s">
        <v>338</v>
      </c>
      <c r="E56" s="97">
        <v>800</v>
      </c>
      <c r="F56" s="100">
        <v>197600</v>
      </c>
      <c r="G56" s="100">
        <f t="shared" si="0"/>
        <v>4070.0474082640039</v>
      </c>
      <c r="H56" s="100">
        <f t="shared" si="1"/>
        <v>7945.3276349433181</v>
      </c>
      <c r="I56" s="100">
        <f t="shared" si="2"/>
        <v>463.08226118666965</v>
      </c>
      <c r="J56" s="100">
        <f t="shared" si="3"/>
        <v>426.06894009640217</v>
      </c>
    </row>
    <row r="57" spans="1:10" s="88" customFormat="1">
      <c r="A57" s="105">
        <v>44</v>
      </c>
      <c r="B57" s="106">
        <v>8060639</v>
      </c>
      <c r="C57" s="107" t="s">
        <v>371</v>
      </c>
      <c r="D57" s="108" t="s">
        <v>338</v>
      </c>
      <c r="E57" s="97">
        <v>200</v>
      </c>
      <c r="F57" s="100">
        <v>49400</v>
      </c>
      <c r="G57" s="100">
        <f t="shared" si="0"/>
        <v>1017.511852066001</v>
      </c>
      <c r="H57" s="100">
        <f t="shared" si="1"/>
        <v>1986.3319087358295</v>
      </c>
      <c r="I57" s="100">
        <f t="shared" si="2"/>
        <v>115.77056529666741</v>
      </c>
      <c r="J57" s="100">
        <f t="shared" si="3"/>
        <v>106.51723502410054</v>
      </c>
    </row>
    <row r="58" spans="1:10" s="88" customFormat="1">
      <c r="A58" s="105">
        <v>44</v>
      </c>
      <c r="B58" s="106">
        <v>8460609</v>
      </c>
      <c r="C58" s="107" t="s">
        <v>372</v>
      </c>
      <c r="D58" s="108" t="s">
        <v>338</v>
      </c>
      <c r="E58" s="97">
        <v>3</v>
      </c>
      <c r="F58" s="100">
        <v>60714</v>
      </c>
      <c r="G58" s="100">
        <f t="shared" si="0"/>
        <v>1250.5509025573924</v>
      </c>
      <c r="H58" s="100">
        <f t="shared" si="1"/>
        <v>2441.2582086434645</v>
      </c>
      <c r="I58" s="100">
        <f t="shared" si="2"/>
        <v>142.2853056967989</v>
      </c>
      <c r="J58" s="100">
        <f t="shared" si="3"/>
        <v>130.91270055168502</v>
      </c>
    </row>
    <row r="59" spans="1:10" s="88" customFormat="1">
      <c r="A59" s="105">
        <v>44</v>
      </c>
      <c r="B59" s="106">
        <v>8460609</v>
      </c>
      <c r="C59" s="107" t="s">
        <v>372</v>
      </c>
      <c r="D59" s="108" t="s">
        <v>338</v>
      </c>
      <c r="E59" s="97">
        <v>2</v>
      </c>
      <c r="F59" s="100">
        <v>40476</v>
      </c>
      <c r="G59" s="100">
        <f t="shared" si="0"/>
        <v>833.7006017049282</v>
      </c>
      <c r="H59" s="100">
        <f t="shared" si="1"/>
        <v>1627.5054724289764</v>
      </c>
      <c r="I59" s="100">
        <f t="shared" si="2"/>
        <v>94.856870464532605</v>
      </c>
      <c r="J59" s="100">
        <f t="shared" si="3"/>
        <v>87.275133701123352</v>
      </c>
    </row>
    <row r="60" spans="1:10" s="88" customFormat="1">
      <c r="A60" s="105">
        <v>44</v>
      </c>
      <c r="B60" s="106">
        <v>8460609</v>
      </c>
      <c r="C60" s="107" t="s">
        <v>372</v>
      </c>
      <c r="D60" s="108" t="s">
        <v>338</v>
      </c>
      <c r="E60" s="97">
        <v>1</v>
      </c>
      <c r="F60" s="100">
        <v>20238</v>
      </c>
      <c r="G60" s="100">
        <f t="shared" si="0"/>
        <v>416.8503008524641</v>
      </c>
      <c r="H60" s="100">
        <f t="shared" si="1"/>
        <v>813.75273621448821</v>
      </c>
      <c r="I60" s="100">
        <f t="shared" si="2"/>
        <v>47.428435232266303</v>
      </c>
      <c r="J60" s="100">
        <f t="shared" si="3"/>
        <v>43.637566850561676</v>
      </c>
    </row>
    <row r="61" spans="1:10" s="88" customFormat="1">
      <c r="A61" s="105">
        <v>44</v>
      </c>
      <c r="B61" s="106">
        <v>4350016</v>
      </c>
      <c r="C61" s="107" t="s">
        <v>373</v>
      </c>
      <c r="D61" s="108" t="s">
        <v>338</v>
      </c>
      <c r="E61" s="97">
        <v>3</v>
      </c>
      <c r="F61" s="100">
        <v>2364.0300000000002</v>
      </c>
      <c r="G61" s="100">
        <f t="shared" si="0"/>
        <v>48.692885498777095</v>
      </c>
      <c r="H61" s="100">
        <f t="shared" si="1"/>
        <v>95.055632028517479</v>
      </c>
      <c r="I61" s="100">
        <f t="shared" si="2"/>
        <v>5.5401839975360465</v>
      </c>
      <c r="J61" s="100">
        <f t="shared" si="3"/>
        <v>5.0973671885430045</v>
      </c>
    </row>
    <row r="62" spans="1:10" s="88" customFormat="1">
      <c r="A62" s="105">
        <v>44</v>
      </c>
      <c r="B62" s="106">
        <v>4350016</v>
      </c>
      <c r="C62" s="107" t="s">
        <v>373</v>
      </c>
      <c r="D62" s="108" t="s">
        <v>338</v>
      </c>
      <c r="E62" s="97">
        <v>1</v>
      </c>
      <c r="F62" s="109">
        <v>788.01</v>
      </c>
      <c r="G62" s="100">
        <f t="shared" si="0"/>
        <v>16.230961832925697</v>
      </c>
      <c r="H62" s="100">
        <f t="shared" si="1"/>
        <v>31.685210676172488</v>
      </c>
      <c r="I62" s="100">
        <f t="shared" si="2"/>
        <v>1.846727999178682</v>
      </c>
      <c r="J62" s="100">
        <f t="shared" si="3"/>
        <v>1.6991223961810014</v>
      </c>
    </row>
    <row r="63" spans="1:10" s="88" customFormat="1">
      <c r="A63" s="105">
        <v>44</v>
      </c>
      <c r="B63" s="106">
        <v>4350009</v>
      </c>
      <c r="C63" s="107" t="s">
        <v>374</v>
      </c>
      <c r="D63" s="108" t="s">
        <v>338</v>
      </c>
      <c r="E63" s="97">
        <v>1</v>
      </c>
      <c r="F63" s="109">
        <v>506.47</v>
      </c>
      <c r="G63" s="100">
        <f t="shared" si="0"/>
        <v>10.431968172385982</v>
      </c>
      <c r="H63" s="100">
        <f t="shared" si="1"/>
        <v>20.364727162296269</v>
      </c>
      <c r="I63" s="100">
        <f t="shared" si="2"/>
        <v>1.1869295183360962</v>
      </c>
      <c r="J63" s="100">
        <f t="shared" si="3"/>
        <v>1.0920604053169272</v>
      </c>
    </row>
    <row r="64" spans="1:10" s="88" customFormat="1">
      <c r="A64" s="105">
        <v>44</v>
      </c>
      <c r="B64" s="106">
        <v>4350009</v>
      </c>
      <c r="C64" s="107" t="s">
        <v>374</v>
      </c>
      <c r="D64" s="108" t="s">
        <v>338</v>
      </c>
      <c r="E64" s="97">
        <v>2</v>
      </c>
      <c r="F64" s="100">
        <v>1012.94</v>
      </c>
      <c r="G64" s="100">
        <f t="shared" si="0"/>
        <v>20.863936344771965</v>
      </c>
      <c r="H64" s="100">
        <f t="shared" si="1"/>
        <v>40.729454324592538</v>
      </c>
      <c r="I64" s="100">
        <f t="shared" si="2"/>
        <v>2.3738590366721923</v>
      </c>
      <c r="J64" s="100">
        <f t="shared" si="3"/>
        <v>2.1841208106338543</v>
      </c>
    </row>
    <row r="65" spans="1:10" s="88" customFormat="1">
      <c r="A65" s="105">
        <v>44</v>
      </c>
      <c r="B65" s="106">
        <v>4350009</v>
      </c>
      <c r="C65" s="107" t="s">
        <v>374</v>
      </c>
      <c r="D65" s="108" t="s">
        <v>338</v>
      </c>
      <c r="E65" s="97">
        <v>1</v>
      </c>
      <c r="F65" s="109">
        <v>506.47</v>
      </c>
      <c r="G65" s="100">
        <f t="shared" si="0"/>
        <v>10.431968172385982</v>
      </c>
      <c r="H65" s="100">
        <f t="shared" si="1"/>
        <v>20.364727162296269</v>
      </c>
      <c r="I65" s="100">
        <f t="shared" si="2"/>
        <v>1.1869295183360962</v>
      </c>
      <c r="J65" s="100">
        <f t="shared" si="3"/>
        <v>1.0920604053169272</v>
      </c>
    </row>
    <row r="66" spans="1:10" s="88" customFormat="1">
      <c r="A66" s="105">
        <v>44</v>
      </c>
      <c r="B66" s="106">
        <v>4350000</v>
      </c>
      <c r="C66" s="107" t="s">
        <v>375</v>
      </c>
      <c r="D66" s="108" t="s">
        <v>338</v>
      </c>
      <c r="E66" s="97">
        <v>2</v>
      </c>
      <c r="F66" s="100">
        <v>1166.2</v>
      </c>
      <c r="G66" s="100">
        <f t="shared" si="0"/>
        <v>24.020694774886039</v>
      </c>
      <c r="H66" s="100">
        <f t="shared" si="1"/>
        <v>46.891908339427623</v>
      </c>
      <c r="I66" s="100">
        <f t="shared" si="2"/>
        <v>2.7330290131371164</v>
      </c>
      <c r="J66" s="100">
        <f t="shared" si="3"/>
        <v>2.5145829855284627</v>
      </c>
    </row>
    <row r="67" spans="1:10" s="88" customFormat="1">
      <c r="A67" s="105">
        <v>44</v>
      </c>
      <c r="B67" s="106">
        <v>4350001</v>
      </c>
      <c r="C67" s="107" t="s">
        <v>376</v>
      </c>
      <c r="D67" s="108" t="s">
        <v>338</v>
      </c>
      <c r="E67" s="97">
        <v>1</v>
      </c>
      <c r="F67" s="109">
        <v>544.86</v>
      </c>
      <c r="G67" s="100">
        <f t="shared" si="0"/>
        <v>11.22270258535792</v>
      </c>
      <c r="H67" s="100">
        <f t="shared" si="1"/>
        <v>21.908356352101297</v>
      </c>
      <c r="I67" s="100">
        <f t="shared" si="2"/>
        <v>1.2768977774806116</v>
      </c>
      <c r="J67" s="100">
        <f t="shared" si="3"/>
        <v>1.1748376654905146</v>
      </c>
    </row>
    <row r="68" spans="1:10" s="88" customFormat="1">
      <c r="A68" s="105">
        <v>44</v>
      </c>
      <c r="B68" s="106">
        <v>4311580</v>
      </c>
      <c r="C68" s="107" t="s">
        <v>377</v>
      </c>
      <c r="D68" s="108" t="s">
        <v>338</v>
      </c>
      <c r="E68" s="97">
        <v>1</v>
      </c>
      <c r="F68" s="100">
        <v>5233.2</v>
      </c>
      <c r="G68" s="100">
        <f t="shared" si="0"/>
        <v>107.79034462007685</v>
      </c>
      <c r="H68" s="100">
        <f t="shared" si="1"/>
        <v>210.42251305255755</v>
      </c>
      <c r="I68" s="100">
        <f t="shared" si="2"/>
        <v>12.264180613573277</v>
      </c>
      <c r="J68" s="100">
        <f t="shared" si="3"/>
        <v>11.283927010690748</v>
      </c>
    </row>
    <row r="69" spans="1:10" s="88" customFormat="1">
      <c r="A69" s="105">
        <v>44</v>
      </c>
      <c r="B69" s="106">
        <v>4311532</v>
      </c>
      <c r="C69" s="107" t="s">
        <v>378</v>
      </c>
      <c r="D69" s="108" t="s">
        <v>338</v>
      </c>
      <c r="E69" s="97">
        <v>8</v>
      </c>
      <c r="F69" s="100">
        <v>26246</v>
      </c>
      <c r="G69" s="100">
        <f t="shared" si="0"/>
        <v>540.59951557336558</v>
      </c>
      <c r="H69" s="100">
        <f t="shared" si="1"/>
        <v>1055.3292970987973</v>
      </c>
      <c r="I69" s="100">
        <f t="shared" si="2"/>
        <v>61.5083857647031</v>
      </c>
      <c r="J69" s="100">
        <f t="shared" si="3"/>
        <v>56.592132600051471</v>
      </c>
    </row>
    <row r="70" spans="1:10" s="88" customFormat="1">
      <c r="A70" s="105">
        <v>44</v>
      </c>
      <c r="B70" s="106">
        <v>8060659</v>
      </c>
      <c r="C70" s="107" t="s">
        <v>379</v>
      </c>
      <c r="D70" s="108" t="s">
        <v>338</v>
      </c>
      <c r="E70" s="97">
        <v>1</v>
      </c>
      <c r="F70" s="100">
        <v>1679</v>
      </c>
      <c r="G70" s="100">
        <f t="shared" si="0"/>
        <v>34.583044526696675</v>
      </c>
      <c r="H70" s="100">
        <f t="shared" si="1"/>
        <v>67.511159408248133</v>
      </c>
      <c r="I70" s="100">
        <f t="shared" si="2"/>
        <v>3.9347930998604168</v>
      </c>
      <c r="J70" s="100">
        <f t="shared" si="3"/>
        <v>3.6202922592199354</v>
      </c>
    </row>
    <row r="71" spans="1:10" s="88" customFormat="1">
      <c r="A71" s="105">
        <v>44</v>
      </c>
      <c r="B71" s="106">
        <v>8060659</v>
      </c>
      <c r="C71" s="107" t="s">
        <v>379</v>
      </c>
      <c r="D71" s="108" t="s">
        <v>338</v>
      </c>
      <c r="E71" s="97">
        <v>2</v>
      </c>
      <c r="F71" s="100">
        <v>3358</v>
      </c>
      <c r="G71" s="100">
        <f t="shared" si="0"/>
        <v>69.16608905339335</v>
      </c>
      <c r="H71" s="100">
        <f t="shared" si="1"/>
        <v>135.02231881649627</v>
      </c>
      <c r="I71" s="100">
        <f t="shared" si="2"/>
        <v>7.8695861997208336</v>
      </c>
      <c r="J71" s="100">
        <f t="shared" si="3"/>
        <v>7.2405845184398707</v>
      </c>
    </row>
    <row r="72" spans="1:10" s="88" customFormat="1">
      <c r="A72" s="105">
        <v>44</v>
      </c>
      <c r="B72" s="106">
        <v>8060659</v>
      </c>
      <c r="C72" s="107" t="s">
        <v>379</v>
      </c>
      <c r="D72" s="108" t="s">
        <v>338</v>
      </c>
      <c r="E72" s="97">
        <v>1</v>
      </c>
      <c r="F72" s="100">
        <v>1679</v>
      </c>
      <c r="G72" s="100">
        <f t="shared" ref="G72:G96" si="4">F72*$G$6</f>
        <v>34.583044526696675</v>
      </c>
      <c r="H72" s="100">
        <f t="shared" ref="H72:H96" si="5">F72*$H$6</f>
        <v>67.511159408248133</v>
      </c>
      <c r="I72" s="100">
        <f t="shared" ref="I72:I96" si="6">F72*$I$6</f>
        <v>3.9347930998604168</v>
      </c>
      <c r="J72" s="100">
        <f t="shared" ref="J72:J96" si="7">F72*$J$6</f>
        <v>3.6202922592199354</v>
      </c>
    </row>
    <row r="73" spans="1:10" s="88" customFormat="1">
      <c r="A73" s="105">
        <v>44</v>
      </c>
      <c r="B73" s="106">
        <v>4355079</v>
      </c>
      <c r="C73" s="107" t="s">
        <v>380</v>
      </c>
      <c r="D73" s="108" t="s">
        <v>338</v>
      </c>
      <c r="E73" s="97">
        <v>1</v>
      </c>
      <c r="F73" s="100">
        <v>2484</v>
      </c>
      <c r="G73" s="100">
        <f t="shared" si="4"/>
        <v>51.163956286071787</v>
      </c>
      <c r="H73" s="100">
        <f t="shared" si="5"/>
        <v>99.879523508093129</v>
      </c>
      <c r="I73" s="100">
        <f t="shared" si="6"/>
        <v>5.8213377367797952</v>
      </c>
      <c r="J73" s="100">
        <f t="shared" si="7"/>
        <v>5.3560488218596305</v>
      </c>
    </row>
    <row r="74" spans="1:10" s="88" customFormat="1">
      <c r="A74" s="105">
        <v>44</v>
      </c>
      <c r="B74" s="106">
        <v>5670024</v>
      </c>
      <c r="C74" s="107" t="s">
        <v>381</v>
      </c>
      <c r="D74" s="108" t="s">
        <v>368</v>
      </c>
      <c r="E74" s="97">
        <v>800</v>
      </c>
      <c r="F74" s="100">
        <v>184760</v>
      </c>
      <c r="G74" s="100">
        <f t="shared" si="4"/>
        <v>3805.5767163504929</v>
      </c>
      <c r="H74" s="100">
        <f t="shared" si="5"/>
        <v>7429.0421752638031</v>
      </c>
      <c r="I74" s="100">
        <f t="shared" si="6"/>
        <v>432.99128834437795</v>
      </c>
      <c r="J74" s="100">
        <f t="shared" si="7"/>
        <v>398.38308386746593</v>
      </c>
    </row>
    <row r="75" spans="1:10" s="88" customFormat="1">
      <c r="A75" s="105">
        <v>44</v>
      </c>
      <c r="B75" s="106">
        <v>4350199</v>
      </c>
      <c r="C75" s="107" t="s">
        <v>382</v>
      </c>
      <c r="D75" s="108" t="s">
        <v>338</v>
      </c>
      <c r="E75" s="97">
        <v>3</v>
      </c>
      <c r="F75" s="100">
        <v>8749.41</v>
      </c>
      <c r="G75" s="100">
        <f t="shared" si="4"/>
        <v>180.21514926284999</v>
      </c>
      <c r="H75" s="100">
        <f t="shared" si="5"/>
        <v>351.80632116624196</v>
      </c>
      <c r="I75" s="100">
        <f t="shared" si="6"/>
        <v>20.504537281625808</v>
      </c>
      <c r="J75" s="100">
        <f t="shared" si="7"/>
        <v>18.865646989720961</v>
      </c>
    </row>
    <row r="76" spans="1:10" s="88" customFormat="1">
      <c r="A76" s="105">
        <v>44</v>
      </c>
      <c r="B76" s="106">
        <v>4350205</v>
      </c>
      <c r="C76" s="107" t="s">
        <v>383</v>
      </c>
      <c r="D76" s="108" t="s">
        <v>338</v>
      </c>
      <c r="E76" s="97">
        <v>3</v>
      </c>
      <c r="F76" s="100">
        <v>4684.53</v>
      </c>
      <c r="G76" s="100">
        <f t="shared" si="4"/>
        <v>96.48916591819318</v>
      </c>
      <c r="H76" s="100">
        <f t="shared" si="5"/>
        <v>188.36095984676629</v>
      </c>
      <c r="I76" s="100">
        <f t="shared" si="6"/>
        <v>10.978353972655817</v>
      </c>
      <c r="J76" s="100">
        <f t="shared" si="7"/>
        <v>10.100874149543516</v>
      </c>
    </row>
    <row r="77" spans="1:10" s="88" customFormat="1">
      <c r="A77" s="105">
        <v>44</v>
      </c>
      <c r="B77" s="106">
        <v>4350205</v>
      </c>
      <c r="C77" s="107" t="s">
        <v>383</v>
      </c>
      <c r="D77" s="108" t="s">
        <v>338</v>
      </c>
      <c r="E77" s="97">
        <v>2</v>
      </c>
      <c r="F77" s="100">
        <v>3123.02</v>
      </c>
      <c r="G77" s="100">
        <f t="shared" si="4"/>
        <v>64.326110612128787</v>
      </c>
      <c r="H77" s="100">
        <f t="shared" si="5"/>
        <v>125.57397323117753</v>
      </c>
      <c r="I77" s="100">
        <f t="shared" si="6"/>
        <v>7.3189026484372119</v>
      </c>
      <c r="J77" s="100">
        <f t="shared" si="7"/>
        <v>6.7339160996956773</v>
      </c>
    </row>
    <row r="78" spans="1:10" s="88" customFormat="1">
      <c r="A78" s="105">
        <v>44</v>
      </c>
      <c r="B78" s="106">
        <v>4350205</v>
      </c>
      <c r="C78" s="107" t="s">
        <v>383</v>
      </c>
      <c r="D78" s="108" t="s">
        <v>338</v>
      </c>
      <c r="E78" s="97">
        <v>4</v>
      </c>
      <c r="F78" s="100">
        <v>6246.04</v>
      </c>
      <c r="G78" s="100">
        <f t="shared" si="4"/>
        <v>128.65222122425757</v>
      </c>
      <c r="H78" s="100">
        <f t="shared" si="5"/>
        <v>251.14794646235507</v>
      </c>
      <c r="I78" s="100">
        <f t="shared" si="6"/>
        <v>14.637805296874424</v>
      </c>
      <c r="J78" s="100">
        <f t="shared" si="7"/>
        <v>13.467832199391355</v>
      </c>
    </row>
    <row r="79" spans="1:10" s="88" customFormat="1">
      <c r="A79" s="105">
        <v>44</v>
      </c>
      <c r="B79" s="106">
        <v>4350205</v>
      </c>
      <c r="C79" s="107" t="s">
        <v>383</v>
      </c>
      <c r="D79" s="108" t="s">
        <v>338</v>
      </c>
      <c r="E79" s="97">
        <v>20</v>
      </c>
      <c r="F79" s="100">
        <v>31230.2</v>
      </c>
      <c r="G79" s="100">
        <f t="shared" si="4"/>
        <v>643.26110612128798</v>
      </c>
      <c r="H79" s="100">
        <f t="shared" si="5"/>
        <v>1255.7397323117755</v>
      </c>
      <c r="I79" s="100">
        <f t="shared" si="6"/>
        <v>73.189026484372121</v>
      </c>
      <c r="J79" s="100">
        <f t="shared" si="7"/>
        <v>67.339160996956778</v>
      </c>
    </row>
    <row r="80" spans="1:10" s="88" customFormat="1">
      <c r="A80" s="105">
        <v>44</v>
      </c>
      <c r="B80" s="106">
        <v>4350205</v>
      </c>
      <c r="C80" s="107" t="s">
        <v>383</v>
      </c>
      <c r="D80" s="108" t="s">
        <v>338</v>
      </c>
      <c r="E80" s="97">
        <v>1</v>
      </c>
      <c r="F80" s="100">
        <v>1561.51</v>
      </c>
      <c r="G80" s="100">
        <f t="shared" si="4"/>
        <v>32.163055306064393</v>
      </c>
      <c r="H80" s="100">
        <f t="shared" si="5"/>
        <v>62.786986615588766</v>
      </c>
      <c r="I80" s="100">
        <f t="shared" si="6"/>
        <v>3.659451324218606</v>
      </c>
      <c r="J80" s="100">
        <f t="shared" si="7"/>
        <v>3.3669580498478386</v>
      </c>
    </row>
    <row r="81" spans="1:10" s="88" customFormat="1">
      <c r="A81" s="105">
        <v>44</v>
      </c>
      <c r="B81" s="106">
        <v>4350205</v>
      </c>
      <c r="C81" s="107" t="s">
        <v>383</v>
      </c>
      <c r="D81" s="108" t="s">
        <v>338</v>
      </c>
      <c r="E81" s="97">
        <v>6</v>
      </c>
      <c r="F81" s="100">
        <v>9369.06</v>
      </c>
      <c r="G81" s="100">
        <f t="shared" si="4"/>
        <v>192.97833183638636</v>
      </c>
      <c r="H81" s="100">
        <f t="shared" si="5"/>
        <v>376.72191969353258</v>
      </c>
      <c r="I81" s="100">
        <f t="shared" si="6"/>
        <v>21.956707945311635</v>
      </c>
      <c r="J81" s="100">
        <f t="shared" si="7"/>
        <v>20.201748299087033</v>
      </c>
    </row>
    <row r="82" spans="1:10" s="88" customFormat="1">
      <c r="A82" s="105">
        <v>44</v>
      </c>
      <c r="B82" s="106">
        <v>4350205</v>
      </c>
      <c r="C82" s="107" t="s">
        <v>383</v>
      </c>
      <c r="D82" s="108" t="s">
        <v>338</v>
      </c>
      <c r="E82" s="97">
        <v>2</v>
      </c>
      <c r="F82" s="100">
        <v>3123.02</v>
      </c>
      <c r="G82" s="100">
        <f t="shared" si="4"/>
        <v>64.326110612128787</v>
      </c>
      <c r="H82" s="100">
        <f t="shared" si="5"/>
        <v>125.57397323117753</v>
      </c>
      <c r="I82" s="100">
        <f t="shared" si="6"/>
        <v>7.3189026484372119</v>
      </c>
      <c r="J82" s="100">
        <f t="shared" si="7"/>
        <v>6.7339160996956773</v>
      </c>
    </row>
    <row r="83" spans="1:10" s="88" customFormat="1">
      <c r="A83" s="105">
        <v>44</v>
      </c>
      <c r="B83" s="106">
        <v>4350205</v>
      </c>
      <c r="C83" s="107" t="s">
        <v>383</v>
      </c>
      <c r="D83" s="108" t="s">
        <v>338</v>
      </c>
      <c r="E83" s="97">
        <v>1</v>
      </c>
      <c r="F83" s="100">
        <v>1561.51</v>
      </c>
      <c r="G83" s="100">
        <f t="shared" si="4"/>
        <v>32.163055306064393</v>
      </c>
      <c r="H83" s="100">
        <f t="shared" si="5"/>
        <v>62.786986615588766</v>
      </c>
      <c r="I83" s="100">
        <f t="shared" si="6"/>
        <v>3.659451324218606</v>
      </c>
      <c r="J83" s="100">
        <f t="shared" si="7"/>
        <v>3.3669580498478386</v>
      </c>
    </row>
    <row r="84" spans="1:10" s="88" customFormat="1">
      <c r="A84" s="105">
        <v>44</v>
      </c>
      <c r="B84" s="106">
        <v>4350205</v>
      </c>
      <c r="C84" s="107" t="s">
        <v>383</v>
      </c>
      <c r="D84" s="108" t="s">
        <v>338</v>
      </c>
      <c r="E84" s="97">
        <v>12</v>
      </c>
      <c r="F84" s="100">
        <v>18738.12</v>
      </c>
      <c r="G84" s="100">
        <f t="shared" si="4"/>
        <v>385.95666367277272</v>
      </c>
      <c r="H84" s="100">
        <f t="shared" si="5"/>
        <v>753.44383938706517</v>
      </c>
      <c r="I84" s="100">
        <f t="shared" si="6"/>
        <v>43.91341589062327</v>
      </c>
      <c r="J84" s="100">
        <f t="shared" si="7"/>
        <v>40.403496598174065</v>
      </c>
    </row>
    <row r="85" spans="1:10" s="88" customFormat="1">
      <c r="A85" s="105">
        <v>44</v>
      </c>
      <c r="B85" s="106">
        <v>4350200</v>
      </c>
      <c r="C85" s="107" t="s">
        <v>384</v>
      </c>
      <c r="D85" s="108" t="s">
        <v>338</v>
      </c>
      <c r="E85" s="97">
        <v>3</v>
      </c>
      <c r="F85" s="100">
        <v>7494.42</v>
      </c>
      <c r="G85" s="100">
        <f t="shared" si="4"/>
        <v>154.36561081701376</v>
      </c>
      <c r="H85" s="100">
        <f t="shared" si="5"/>
        <v>301.3442425803234</v>
      </c>
      <c r="I85" s="100">
        <f t="shared" si="6"/>
        <v>17.563425910337049</v>
      </c>
      <c r="J85" s="100">
        <f t="shared" si="7"/>
        <v>16.159613289662339</v>
      </c>
    </row>
    <row r="86" spans="1:10" s="88" customFormat="1">
      <c r="A86" s="105">
        <v>44</v>
      </c>
      <c r="B86" s="106">
        <v>4350200</v>
      </c>
      <c r="C86" s="107" t="s">
        <v>384</v>
      </c>
      <c r="D86" s="108" t="s">
        <v>338</v>
      </c>
      <c r="E86" s="97">
        <v>10</v>
      </c>
      <c r="F86" s="100">
        <v>24983.200000000001</v>
      </c>
      <c r="G86" s="100">
        <f t="shared" si="4"/>
        <v>514.58911138735459</v>
      </c>
      <c r="H86" s="100">
        <f t="shared" si="5"/>
        <v>1004.5531850673882</v>
      </c>
      <c r="I86" s="100">
        <f t="shared" si="6"/>
        <v>58.548971395135659</v>
      </c>
      <c r="J86" s="100">
        <f t="shared" si="7"/>
        <v>53.869258827006249</v>
      </c>
    </row>
    <row r="87" spans="1:10" s="88" customFormat="1">
      <c r="A87" s="105">
        <v>44</v>
      </c>
      <c r="B87" s="106">
        <v>4350200</v>
      </c>
      <c r="C87" s="107" t="s">
        <v>384</v>
      </c>
      <c r="D87" s="108" t="s">
        <v>338</v>
      </c>
      <c r="E87" s="97">
        <v>4</v>
      </c>
      <c r="F87" s="100">
        <v>9992.56</v>
      </c>
      <c r="G87" s="100">
        <f t="shared" si="4"/>
        <v>205.82081442268498</v>
      </c>
      <c r="H87" s="100">
        <f t="shared" si="5"/>
        <v>401.79232344043118</v>
      </c>
      <c r="I87" s="100">
        <f t="shared" si="6"/>
        <v>23.417901213782731</v>
      </c>
      <c r="J87" s="100">
        <f t="shared" si="7"/>
        <v>21.546151052883118</v>
      </c>
    </row>
    <row r="88" spans="1:10" s="88" customFormat="1">
      <c r="A88" s="105">
        <v>44</v>
      </c>
      <c r="B88" s="106">
        <v>4350200</v>
      </c>
      <c r="C88" s="107" t="s">
        <v>384</v>
      </c>
      <c r="D88" s="108" t="s">
        <v>338</v>
      </c>
      <c r="E88" s="97">
        <v>1</v>
      </c>
      <c r="F88" s="100">
        <v>2498.14</v>
      </c>
      <c r="G88" s="100">
        <f t="shared" si="4"/>
        <v>51.455203605671244</v>
      </c>
      <c r="H88" s="100">
        <f t="shared" si="5"/>
        <v>100.44808086010779</v>
      </c>
      <c r="I88" s="100">
        <f t="shared" si="6"/>
        <v>5.8544753034456827</v>
      </c>
      <c r="J88" s="100">
        <f t="shared" si="7"/>
        <v>5.3865377632207796</v>
      </c>
    </row>
    <row r="89" spans="1:10" s="88" customFormat="1">
      <c r="A89" s="105">
        <v>44</v>
      </c>
      <c r="B89" s="106">
        <v>4350200</v>
      </c>
      <c r="C89" s="107" t="s">
        <v>384</v>
      </c>
      <c r="D89" s="108" t="s">
        <v>338</v>
      </c>
      <c r="E89" s="97">
        <v>8</v>
      </c>
      <c r="F89" s="100">
        <v>19985.12</v>
      </c>
      <c r="G89" s="100">
        <f t="shared" si="4"/>
        <v>411.64162884536995</v>
      </c>
      <c r="H89" s="100">
        <f t="shared" si="5"/>
        <v>803.58464688086235</v>
      </c>
      <c r="I89" s="100">
        <f t="shared" si="6"/>
        <v>46.835802427565461</v>
      </c>
      <c r="J89" s="100">
        <f t="shared" si="7"/>
        <v>43.092302105766237</v>
      </c>
    </row>
    <row r="90" spans="1:10" s="88" customFormat="1">
      <c r="A90" s="105">
        <v>44</v>
      </c>
      <c r="B90" s="106">
        <v>4350200</v>
      </c>
      <c r="C90" s="107" t="s">
        <v>384</v>
      </c>
      <c r="D90" s="108" t="s">
        <v>338</v>
      </c>
      <c r="E90" s="97">
        <v>2</v>
      </c>
      <c r="F90" s="100">
        <v>4996.6400000000003</v>
      </c>
      <c r="G90" s="100">
        <f t="shared" si="4"/>
        <v>102.91782227747092</v>
      </c>
      <c r="H90" s="100">
        <f t="shared" si="5"/>
        <v>200.91063701347764</v>
      </c>
      <c r="I90" s="100">
        <f t="shared" si="6"/>
        <v>11.709794279027133</v>
      </c>
      <c r="J90" s="100">
        <f t="shared" si="7"/>
        <v>10.77385176540125</v>
      </c>
    </row>
    <row r="91" spans="1:10" s="88" customFormat="1">
      <c r="A91" s="105">
        <v>44</v>
      </c>
      <c r="B91" s="106">
        <v>4350070</v>
      </c>
      <c r="C91" s="107" t="s">
        <v>385</v>
      </c>
      <c r="D91" s="108" t="s">
        <v>338</v>
      </c>
      <c r="E91" s="97">
        <v>3</v>
      </c>
      <c r="F91" s="109">
        <v>959.25</v>
      </c>
      <c r="G91" s="100">
        <f t="shared" si="4"/>
        <v>19.758061621342335</v>
      </c>
      <c r="H91" s="100">
        <f t="shared" si="5"/>
        <v>38.570625171150695</v>
      </c>
      <c r="I91" s="100">
        <f t="shared" si="6"/>
        <v>2.2480347117576565</v>
      </c>
      <c r="J91" s="100">
        <f t="shared" si="7"/>
        <v>2.0683533946734505</v>
      </c>
    </row>
    <row r="92" spans="1:10" s="88" customFormat="1">
      <c r="A92" s="105">
        <v>44</v>
      </c>
      <c r="B92" s="106">
        <v>4350070</v>
      </c>
      <c r="C92" s="107" t="s">
        <v>385</v>
      </c>
      <c r="D92" s="108" t="s">
        <v>338</v>
      </c>
      <c r="E92" s="97">
        <v>1</v>
      </c>
      <c r="F92" s="109">
        <v>319.75</v>
      </c>
      <c r="G92" s="100">
        <f t="shared" si="4"/>
        <v>6.5860205404474454</v>
      </c>
      <c r="H92" s="100">
        <f t="shared" si="5"/>
        <v>12.856875057050232</v>
      </c>
      <c r="I92" s="100">
        <f t="shared" si="6"/>
        <v>0.74934490391921871</v>
      </c>
      <c r="J92" s="100">
        <f t="shared" si="7"/>
        <v>0.68945113155781679</v>
      </c>
    </row>
    <row r="93" spans="1:10" s="88" customFormat="1">
      <c r="A93" s="105">
        <v>44</v>
      </c>
      <c r="B93" s="106">
        <v>4350070</v>
      </c>
      <c r="C93" s="107" t="s">
        <v>385</v>
      </c>
      <c r="D93" s="108" t="s">
        <v>338</v>
      </c>
      <c r="E93" s="97">
        <v>2</v>
      </c>
      <c r="F93" s="109">
        <v>639.5</v>
      </c>
      <c r="G93" s="100">
        <f t="shared" si="4"/>
        <v>13.172041080894891</v>
      </c>
      <c r="H93" s="100">
        <f t="shared" si="5"/>
        <v>25.713750114100463</v>
      </c>
      <c r="I93" s="100">
        <f t="shared" si="6"/>
        <v>1.4986898078384374</v>
      </c>
      <c r="J93" s="100">
        <f t="shared" si="7"/>
        <v>1.3789022631156336</v>
      </c>
    </row>
    <row r="94" spans="1:10" s="88" customFormat="1">
      <c r="A94" s="105">
        <v>44</v>
      </c>
      <c r="B94" s="106">
        <v>4355073</v>
      </c>
      <c r="C94" s="107" t="s">
        <v>386</v>
      </c>
      <c r="D94" s="108" t="s">
        <v>338</v>
      </c>
      <c r="E94" s="97">
        <v>1</v>
      </c>
      <c r="F94" s="109">
        <v>231.09</v>
      </c>
      <c r="G94" s="100">
        <f t="shared" si="4"/>
        <v>4.759854532265833</v>
      </c>
      <c r="H94" s="100">
        <f t="shared" si="5"/>
        <v>9.2919319997927694</v>
      </c>
      <c r="I94" s="100">
        <f t="shared" si="6"/>
        <v>0.54156720514993673</v>
      </c>
      <c r="J94" s="100">
        <f t="shared" si="7"/>
        <v>0.49828072554087843</v>
      </c>
    </row>
    <row r="95" spans="1:10" s="88" customFormat="1">
      <c r="A95" s="105">
        <v>44</v>
      </c>
      <c r="B95" s="106">
        <v>4355073</v>
      </c>
      <c r="C95" s="107" t="s">
        <v>386</v>
      </c>
      <c r="D95" s="108" t="s">
        <v>338</v>
      </c>
      <c r="E95" s="97">
        <v>7</v>
      </c>
      <c r="F95" s="100">
        <v>1617.63</v>
      </c>
      <c r="G95" s="100">
        <f t="shared" si="4"/>
        <v>33.318981725860837</v>
      </c>
      <c r="H95" s="100">
        <f t="shared" si="5"/>
        <v>65.043523998549389</v>
      </c>
      <c r="I95" s="100">
        <f t="shared" si="6"/>
        <v>3.7909704360495571</v>
      </c>
      <c r="J95" s="100">
        <f t="shared" si="7"/>
        <v>3.4879650787861491</v>
      </c>
    </row>
    <row r="96" spans="1:10" s="88" customFormat="1">
      <c r="A96" s="105">
        <v>44</v>
      </c>
      <c r="B96" s="106">
        <v>4355073</v>
      </c>
      <c r="C96" s="107" t="s">
        <v>386</v>
      </c>
      <c r="D96" s="108" t="s">
        <v>338</v>
      </c>
      <c r="E96" s="97">
        <v>5</v>
      </c>
      <c r="F96" s="100">
        <v>1155.45</v>
      </c>
      <c r="G96" s="100">
        <f t="shared" si="4"/>
        <v>23.799272661329166</v>
      </c>
      <c r="H96" s="100">
        <f t="shared" si="5"/>
        <v>46.459659998963851</v>
      </c>
      <c r="I96" s="100">
        <f t="shared" si="6"/>
        <v>2.7078360257496836</v>
      </c>
      <c r="J96" s="100">
        <f t="shared" si="7"/>
        <v>2.4914036277043921</v>
      </c>
    </row>
    <row r="97" spans="1:10" s="114" customFormat="1">
      <c r="A97" s="110" t="s">
        <v>387</v>
      </c>
      <c r="B97" s="110"/>
      <c r="C97" s="110"/>
      <c r="D97" s="111"/>
      <c r="E97" s="112"/>
      <c r="F97" s="113">
        <f>SUM(F8:F96)</f>
        <v>9833709.6799999923</v>
      </c>
      <c r="G97" s="113">
        <f t="shared" ref="G97:J97" si="8">SUM(G8:G96)</f>
        <v>202548.90990235144</v>
      </c>
      <c r="H97" s="113">
        <f t="shared" si="8"/>
        <v>395405.08742162731</v>
      </c>
      <c r="I97" s="113">
        <f t="shared" si="8"/>
        <v>23045.630133945546</v>
      </c>
      <c r="J97" s="113">
        <f t="shared" si="8"/>
        <v>21203.634921929821</v>
      </c>
    </row>
    <row r="98" spans="1:10" s="88" customFormat="1">
      <c r="A98" s="87" t="s">
        <v>388</v>
      </c>
      <c r="E98" s="96"/>
      <c r="F98" s="96"/>
      <c r="G98" s="94"/>
      <c r="H98" s="94"/>
      <c r="I98" s="94"/>
      <c r="J98" s="94"/>
    </row>
    <row r="99" spans="1:10" s="88" customFormat="1">
      <c r="A99" s="105">
        <v>47</v>
      </c>
      <c r="B99" s="106">
        <v>6250681</v>
      </c>
      <c r="C99" s="141" t="s">
        <v>389</v>
      </c>
      <c r="D99" s="108" t="s">
        <v>338</v>
      </c>
      <c r="E99" s="97">
        <v>18</v>
      </c>
      <c r="F99" s="100">
        <v>86620.5</v>
      </c>
      <c r="G99" s="100">
        <f t="shared" ref="G99:G109" si="9">F99*$G$6</f>
        <v>1784.1575988235434</v>
      </c>
      <c r="H99" s="142">
        <f t="shared" ref="H99:H109" si="10">F99*$H$6</f>
        <v>3482.9365000131966</v>
      </c>
      <c r="I99" s="142">
        <f t="shared" ref="I99:I109" si="11">F99*$I$6</f>
        <v>202.99806176680121</v>
      </c>
      <c r="J99" s="100">
        <f t="shared" ref="J99:J109" si="12">F99*$J$6</f>
        <v>186.77279668836238</v>
      </c>
    </row>
    <row r="100" spans="1:10" s="88" customFormat="1">
      <c r="A100" s="105">
        <v>47</v>
      </c>
      <c r="B100" s="106">
        <v>6260112</v>
      </c>
      <c r="C100" s="141" t="s">
        <v>390</v>
      </c>
      <c r="D100" s="108" t="s">
        <v>338</v>
      </c>
      <c r="E100" s="97">
        <v>8</v>
      </c>
      <c r="F100" s="100">
        <v>116792</v>
      </c>
      <c r="G100" s="100">
        <f t="shared" si="9"/>
        <v>2405.6122313055139</v>
      </c>
      <c r="H100" s="142">
        <f t="shared" si="10"/>
        <v>4696.1068073901824</v>
      </c>
      <c r="I100" s="142">
        <f t="shared" si="11"/>
        <v>273.70598911191053</v>
      </c>
      <c r="J100" s="100">
        <f t="shared" si="12"/>
        <v>251.82916827803137</v>
      </c>
    </row>
    <row r="101" spans="1:10" s="88" customFormat="1">
      <c r="A101" s="105">
        <v>47</v>
      </c>
      <c r="B101" s="106">
        <v>6276102</v>
      </c>
      <c r="C101" s="141" t="s">
        <v>391</v>
      </c>
      <c r="D101" s="108" t="s">
        <v>392</v>
      </c>
      <c r="E101" s="97">
        <v>2</v>
      </c>
      <c r="F101" s="100">
        <v>249290</v>
      </c>
      <c r="G101" s="100">
        <f t="shared" si="9"/>
        <v>5134.7273198690964</v>
      </c>
      <c r="H101" s="142">
        <f t="shared" si="10"/>
        <v>10023.738492484918</v>
      </c>
      <c r="I101" s="142">
        <f t="shared" si="11"/>
        <v>584.21951868028782</v>
      </c>
      <c r="J101" s="100">
        <f t="shared" si="12"/>
        <v>537.52391739186282</v>
      </c>
    </row>
    <row r="102" spans="1:10" s="88" customFormat="1">
      <c r="A102" s="105">
        <v>47</v>
      </c>
      <c r="B102" s="106">
        <v>6911905</v>
      </c>
      <c r="C102" s="141" t="s">
        <v>393</v>
      </c>
      <c r="D102" s="108" t="s">
        <v>338</v>
      </c>
      <c r="E102" s="97">
        <v>8</v>
      </c>
      <c r="F102" s="100">
        <v>1068872</v>
      </c>
      <c r="G102" s="100">
        <f t="shared" si="9"/>
        <v>22015.990452256894</v>
      </c>
      <c r="H102" s="142">
        <f t="shared" si="10"/>
        <v>42978.432387738532</v>
      </c>
      <c r="I102" s="142">
        <f t="shared" si="11"/>
        <v>2504.937564165577</v>
      </c>
      <c r="J102" s="100">
        <f t="shared" si="12"/>
        <v>2304.7224703376596</v>
      </c>
    </row>
    <row r="103" spans="1:10" s="88" customFormat="1">
      <c r="A103" s="105">
        <v>47</v>
      </c>
      <c r="B103" s="106">
        <v>6250881</v>
      </c>
      <c r="C103" s="107" t="s">
        <v>394</v>
      </c>
      <c r="D103" s="108" t="s">
        <v>368</v>
      </c>
      <c r="E103" s="97">
        <v>1200</v>
      </c>
      <c r="F103" s="100">
        <v>91200</v>
      </c>
      <c r="G103" s="100">
        <f t="shared" si="9"/>
        <v>1878.4834191987711</v>
      </c>
      <c r="H103" s="100">
        <f t="shared" si="10"/>
        <v>3667.0742930507622</v>
      </c>
      <c r="I103" s="100">
        <f t="shared" si="11"/>
        <v>213.73027439384754</v>
      </c>
      <c r="J103" s="100">
        <f t="shared" si="12"/>
        <v>196.6472031214164</v>
      </c>
    </row>
    <row r="104" spans="1:10" s="88" customFormat="1">
      <c r="A104" s="105">
        <v>47</v>
      </c>
      <c r="B104" s="106">
        <v>6250881</v>
      </c>
      <c r="C104" s="107" t="s">
        <v>394</v>
      </c>
      <c r="D104" s="108" t="s">
        <v>368</v>
      </c>
      <c r="E104" s="97">
        <v>700</v>
      </c>
      <c r="F104" s="100">
        <v>53200</v>
      </c>
      <c r="G104" s="100">
        <f t="shared" si="9"/>
        <v>1095.7819945326164</v>
      </c>
      <c r="H104" s="100">
        <f t="shared" si="10"/>
        <v>2139.126670946278</v>
      </c>
      <c r="I104" s="100">
        <f t="shared" si="11"/>
        <v>124.67599339641106</v>
      </c>
      <c r="J104" s="100">
        <f t="shared" si="12"/>
        <v>114.71086848749289</v>
      </c>
    </row>
    <row r="105" spans="1:10" s="88" customFormat="1">
      <c r="A105" s="105">
        <v>47</v>
      </c>
      <c r="B105" s="106">
        <v>6250885</v>
      </c>
      <c r="C105" s="141" t="s">
        <v>395</v>
      </c>
      <c r="D105" s="108" t="s">
        <v>338</v>
      </c>
      <c r="E105" s="97">
        <v>16</v>
      </c>
      <c r="F105" s="100">
        <v>10720</v>
      </c>
      <c r="G105" s="100">
        <f t="shared" si="9"/>
        <v>220.80419137950466</v>
      </c>
      <c r="H105" s="142">
        <f t="shared" si="10"/>
        <v>431.042066025265</v>
      </c>
      <c r="I105" s="142">
        <f t="shared" si="11"/>
        <v>25.122681376118923</v>
      </c>
      <c r="J105" s="100">
        <f t="shared" si="12"/>
        <v>23.114671244096311</v>
      </c>
    </row>
    <row r="106" spans="1:10" s="88" customFormat="1">
      <c r="A106" s="105">
        <v>47</v>
      </c>
      <c r="B106" s="106">
        <v>6250881</v>
      </c>
      <c r="C106" s="107" t="s">
        <v>394</v>
      </c>
      <c r="D106" s="108" t="s">
        <v>368</v>
      </c>
      <c r="E106" s="97">
        <v>30</v>
      </c>
      <c r="F106" s="100">
        <v>2280</v>
      </c>
      <c r="G106" s="100">
        <f t="shared" si="9"/>
        <v>46.962085479969275</v>
      </c>
      <c r="H106" s="100">
        <f t="shared" si="10"/>
        <v>91.676857326269058</v>
      </c>
      <c r="I106" s="100">
        <f t="shared" si="11"/>
        <v>5.3432568598461883</v>
      </c>
      <c r="J106" s="100">
        <f t="shared" si="12"/>
        <v>4.9161800780354099</v>
      </c>
    </row>
    <row r="107" spans="1:10" s="88" customFormat="1">
      <c r="A107" s="105">
        <v>47</v>
      </c>
      <c r="B107" s="106">
        <v>6250885</v>
      </c>
      <c r="C107" s="141" t="s">
        <v>395</v>
      </c>
      <c r="D107" s="108" t="s">
        <v>338</v>
      </c>
      <c r="E107" s="97">
        <v>24</v>
      </c>
      <c r="F107" s="100">
        <v>16080</v>
      </c>
      <c r="G107" s="100">
        <f t="shared" si="9"/>
        <v>331.20628706925697</v>
      </c>
      <c r="H107" s="142">
        <f t="shared" si="10"/>
        <v>646.56309903789759</v>
      </c>
      <c r="I107" s="142">
        <f t="shared" si="11"/>
        <v>37.684022064178379</v>
      </c>
      <c r="J107" s="100">
        <f t="shared" si="12"/>
        <v>34.672006866144464</v>
      </c>
    </row>
    <row r="108" spans="1:10" s="88" customFormat="1">
      <c r="A108" s="105">
        <v>47</v>
      </c>
      <c r="B108" s="106">
        <v>6648071</v>
      </c>
      <c r="C108" s="141" t="s">
        <v>396</v>
      </c>
      <c r="D108" s="108" t="s">
        <v>338</v>
      </c>
      <c r="E108" s="97">
        <v>4</v>
      </c>
      <c r="F108" s="100">
        <v>1000</v>
      </c>
      <c r="G108" s="100">
        <f t="shared" si="9"/>
        <v>20.597405912267227</v>
      </c>
      <c r="H108" s="142">
        <f t="shared" si="10"/>
        <v>40.209147950118009</v>
      </c>
      <c r="I108" s="142">
        <f t="shared" si="11"/>
        <v>2.3435337104588547</v>
      </c>
      <c r="J108" s="100">
        <f t="shared" si="12"/>
        <v>2.1562193324716707</v>
      </c>
    </row>
    <row r="109" spans="1:10" s="88" customFormat="1">
      <c r="A109" s="105">
        <v>47</v>
      </c>
      <c r="B109" s="106">
        <v>6912946</v>
      </c>
      <c r="C109" s="141" t="s">
        <v>397</v>
      </c>
      <c r="D109" s="108" t="s">
        <v>338</v>
      </c>
      <c r="E109" s="97">
        <v>10</v>
      </c>
      <c r="F109" s="100">
        <v>33330</v>
      </c>
      <c r="G109" s="100">
        <f t="shared" si="9"/>
        <v>686.51153905586671</v>
      </c>
      <c r="H109" s="142">
        <f t="shared" si="10"/>
        <v>1340.1709011774331</v>
      </c>
      <c r="I109" s="142">
        <f t="shared" si="11"/>
        <v>78.109978569593622</v>
      </c>
      <c r="J109" s="100">
        <f t="shared" si="12"/>
        <v>71.866790351280784</v>
      </c>
    </row>
    <row r="110" spans="1:10" s="114" customFormat="1">
      <c r="A110" s="110" t="s">
        <v>398</v>
      </c>
      <c r="B110" s="110"/>
      <c r="C110" s="110"/>
      <c r="D110" s="111"/>
      <c r="E110" s="112"/>
      <c r="F110" s="113">
        <f>SUM(F99:F109)</f>
        <v>1729384.5</v>
      </c>
      <c r="G110" s="113">
        <f t="shared" ref="G110:J110" si="13">SUM(G99:G109)</f>
        <v>35620.834524883299</v>
      </c>
      <c r="H110" s="113">
        <f t="shared" si="13"/>
        <v>69537.077223140863</v>
      </c>
      <c r="I110" s="113">
        <f t="shared" si="13"/>
        <v>4052.8708740950315</v>
      </c>
      <c r="J110" s="113">
        <f t="shared" si="13"/>
        <v>3728.9322921768539</v>
      </c>
    </row>
    <row r="111" spans="1:10" s="88" customFormat="1">
      <c r="A111" s="87" t="s">
        <v>399</v>
      </c>
      <c r="E111" s="96"/>
      <c r="F111" s="96"/>
      <c r="G111" s="94"/>
      <c r="H111" s="94"/>
      <c r="I111" s="94"/>
      <c r="J111" s="94"/>
    </row>
    <row r="112" spans="1:10" s="88" customFormat="1">
      <c r="A112" s="105">
        <v>55</v>
      </c>
      <c r="B112" s="106">
        <v>5620004</v>
      </c>
      <c r="C112" s="107" t="s">
        <v>400</v>
      </c>
      <c r="D112" s="108" t="s">
        <v>338</v>
      </c>
      <c r="E112" s="97">
        <v>45</v>
      </c>
      <c r="F112" s="100">
        <v>14805</v>
      </c>
      <c r="G112" s="100">
        <f t="shared" ref="G112:G175" si="14">F112*$G$6</f>
        <v>304.94459453111631</v>
      </c>
      <c r="H112" s="100">
        <f t="shared" ref="H112:H175" si="15">F112*$H$6</f>
        <v>595.29643540149709</v>
      </c>
      <c r="I112" s="100">
        <f t="shared" ref="I112:I175" si="16">F112*$I$6</f>
        <v>34.696016583343344</v>
      </c>
      <c r="J112" s="100">
        <f t="shared" ref="J112:J175" si="17">F112*$J$6</f>
        <v>31.922827217243086</v>
      </c>
    </row>
    <row r="113" spans="1:10" s="88" customFormat="1">
      <c r="A113" s="105">
        <v>55</v>
      </c>
      <c r="B113" s="106">
        <v>5620024</v>
      </c>
      <c r="C113" s="107" t="s">
        <v>401</v>
      </c>
      <c r="D113" s="108" t="s">
        <v>338</v>
      </c>
      <c r="E113" s="97">
        <v>150</v>
      </c>
      <c r="F113" s="100">
        <v>139500</v>
      </c>
      <c r="G113" s="100">
        <f t="shared" si="14"/>
        <v>2873.3381247612779</v>
      </c>
      <c r="H113" s="100">
        <f t="shared" si="15"/>
        <v>5609.1761390414622</v>
      </c>
      <c r="I113" s="100">
        <f t="shared" si="16"/>
        <v>326.92295260901022</v>
      </c>
      <c r="J113" s="100">
        <f t="shared" si="17"/>
        <v>300.79259687979811</v>
      </c>
    </row>
    <row r="114" spans="1:10" s="88" customFormat="1">
      <c r="A114" s="105">
        <v>55</v>
      </c>
      <c r="B114" s="106">
        <v>5620031</v>
      </c>
      <c r="C114" s="107" t="s">
        <v>402</v>
      </c>
      <c r="D114" s="108" t="s">
        <v>403</v>
      </c>
      <c r="E114" s="97">
        <v>50</v>
      </c>
      <c r="F114" s="100">
        <v>55000</v>
      </c>
      <c r="G114" s="100">
        <f t="shared" si="14"/>
        <v>1132.8573251746975</v>
      </c>
      <c r="H114" s="100">
        <f t="shared" si="15"/>
        <v>2211.5031372564904</v>
      </c>
      <c r="I114" s="100">
        <f t="shared" si="16"/>
        <v>128.894354075237</v>
      </c>
      <c r="J114" s="100">
        <f t="shared" si="17"/>
        <v>118.5920632859419</v>
      </c>
    </row>
    <row r="115" spans="1:10" s="88" customFormat="1">
      <c r="A115" s="105">
        <v>55</v>
      </c>
      <c r="B115" s="106">
        <v>5621857</v>
      </c>
      <c r="C115" s="107" t="s">
        <v>404</v>
      </c>
      <c r="D115" s="108" t="s">
        <v>346</v>
      </c>
      <c r="E115" s="97">
        <v>80</v>
      </c>
      <c r="F115" s="100">
        <v>11408.8</v>
      </c>
      <c r="G115" s="100">
        <f t="shared" si="14"/>
        <v>234.99168457187432</v>
      </c>
      <c r="H115" s="100">
        <f t="shared" si="15"/>
        <v>458.73812713330625</v>
      </c>
      <c r="I115" s="100">
        <f t="shared" si="16"/>
        <v>26.73690739588298</v>
      </c>
      <c r="J115" s="100">
        <f t="shared" si="17"/>
        <v>24.599875120302798</v>
      </c>
    </row>
    <row r="116" spans="1:10" s="88" customFormat="1">
      <c r="A116" s="105">
        <v>55</v>
      </c>
      <c r="B116" s="106">
        <v>5630002</v>
      </c>
      <c r="C116" s="107" t="s">
        <v>405</v>
      </c>
      <c r="D116" s="108" t="s">
        <v>338</v>
      </c>
      <c r="E116" s="97">
        <v>20</v>
      </c>
      <c r="F116" s="100">
        <v>5769.4</v>
      </c>
      <c r="G116" s="100">
        <f t="shared" si="14"/>
        <v>118.83467367023452</v>
      </c>
      <c r="H116" s="100">
        <f t="shared" si="15"/>
        <v>231.98265818341082</v>
      </c>
      <c r="I116" s="100">
        <f t="shared" si="16"/>
        <v>13.520783389121314</v>
      </c>
      <c r="J116" s="100">
        <f t="shared" si="17"/>
        <v>12.440091816762058</v>
      </c>
    </row>
    <row r="117" spans="1:10" s="88" customFormat="1">
      <c r="A117" s="105">
        <v>55</v>
      </c>
      <c r="B117" s="106">
        <v>5630003</v>
      </c>
      <c r="C117" s="107" t="s">
        <v>406</v>
      </c>
      <c r="D117" s="108" t="s">
        <v>338</v>
      </c>
      <c r="E117" s="97">
        <v>10</v>
      </c>
      <c r="F117" s="109">
        <v>310</v>
      </c>
      <c r="G117" s="100">
        <f t="shared" si="14"/>
        <v>6.3851958328028404</v>
      </c>
      <c r="H117" s="100">
        <f t="shared" si="15"/>
        <v>12.464835864536582</v>
      </c>
      <c r="I117" s="100">
        <f t="shared" si="16"/>
        <v>0.72649545024224493</v>
      </c>
      <c r="J117" s="100">
        <f t="shared" si="17"/>
        <v>0.66842799306621792</v>
      </c>
    </row>
    <row r="118" spans="1:10" s="88" customFormat="1">
      <c r="A118" s="105">
        <v>55</v>
      </c>
      <c r="B118" s="106">
        <v>5630007</v>
      </c>
      <c r="C118" s="107" t="s">
        <v>407</v>
      </c>
      <c r="D118" s="108" t="s">
        <v>338</v>
      </c>
      <c r="E118" s="97">
        <v>50</v>
      </c>
      <c r="F118" s="100">
        <v>4144</v>
      </c>
      <c r="G118" s="100">
        <f t="shared" si="14"/>
        <v>85.355650100435383</v>
      </c>
      <c r="H118" s="100">
        <f t="shared" si="15"/>
        <v>166.62670910528902</v>
      </c>
      <c r="I118" s="100">
        <f t="shared" si="16"/>
        <v>9.7116036961414931</v>
      </c>
      <c r="J118" s="100">
        <f t="shared" si="17"/>
        <v>8.9353729137626043</v>
      </c>
    </row>
    <row r="119" spans="1:10" s="88" customFormat="1">
      <c r="A119" s="105">
        <v>55</v>
      </c>
      <c r="B119" s="106">
        <v>5630028</v>
      </c>
      <c r="C119" s="107" t="s">
        <v>408</v>
      </c>
      <c r="D119" s="108" t="s">
        <v>338</v>
      </c>
      <c r="E119" s="97">
        <v>5</v>
      </c>
      <c r="F119" s="100">
        <v>5555</v>
      </c>
      <c r="G119" s="100">
        <f t="shared" si="14"/>
        <v>114.41858984264444</v>
      </c>
      <c r="H119" s="100">
        <f t="shared" si="15"/>
        <v>223.36181686290553</v>
      </c>
      <c r="I119" s="100">
        <f t="shared" si="16"/>
        <v>13.018329761598936</v>
      </c>
      <c r="J119" s="100">
        <f t="shared" si="17"/>
        <v>11.977798391880132</v>
      </c>
    </row>
    <row r="120" spans="1:10" s="88" customFormat="1">
      <c r="A120" s="105">
        <v>55</v>
      </c>
      <c r="B120" s="106">
        <v>5630100</v>
      </c>
      <c r="C120" s="107" t="s">
        <v>409</v>
      </c>
      <c r="D120" s="108" t="s">
        <v>338</v>
      </c>
      <c r="E120" s="97">
        <v>120</v>
      </c>
      <c r="F120" s="100">
        <v>8710.7999999999993</v>
      </c>
      <c r="G120" s="100">
        <f t="shared" si="14"/>
        <v>179.41988342057735</v>
      </c>
      <c r="H120" s="100">
        <f t="shared" si="15"/>
        <v>350.2538459638879</v>
      </c>
      <c r="I120" s="100">
        <f t="shared" si="16"/>
        <v>20.41405344506499</v>
      </c>
      <c r="J120" s="100">
        <f t="shared" si="17"/>
        <v>18.782395361294228</v>
      </c>
    </row>
    <row r="121" spans="1:10" s="88" customFormat="1">
      <c r="A121" s="105">
        <v>55</v>
      </c>
      <c r="B121" s="106">
        <v>5630330</v>
      </c>
      <c r="C121" s="107" t="s">
        <v>410</v>
      </c>
      <c r="D121" s="108" t="s">
        <v>338</v>
      </c>
      <c r="E121" s="97">
        <v>90</v>
      </c>
      <c r="F121" s="100">
        <v>53910</v>
      </c>
      <c r="G121" s="100">
        <f t="shared" si="14"/>
        <v>1110.4061527303261</v>
      </c>
      <c r="H121" s="100">
        <f t="shared" si="15"/>
        <v>2167.6751659908618</v>
      </c>
      <c r="I121" s="100">
        <f t="shared" si="16"/>
        <v>126.33990233083685</v>
      </c>
      <c r="J121" s="100">
        <f t="shared" si="17"/>
        <v>116.24178421354777</v>
      </c>
    </row>
    <row r="122" spans="1:10" s="88" customFormat="1">
      <c r="A122" s="105">
        <v>55</v>
      </c>
      <c r="B122" s="106">
        <v>5630625</v>
      </c>
      <c r="C122" s="107" t="s">
        <v>411</v>
      </c>
      <c r="D122" s="108" t="s">
        <v>338</v>
      </c>
      <c r="E122" s="97">
        <v>151</v>
      </c>
      <c r="F122" s="100">
        <v>24386.5</v>
      </c>
      <c r="G122" s="100">
        <f t="shared" si="14"/>
        <v>502.2986392795047</v>
      </c>
      <c r="H122" s="100">
        <f t="shared" si="15"/>
        <v>980.56038648555273</v>
      </c>
      <c r="I122" s="100">
        <f t="shared" si="16"/>
        <v>57.150584830104854</v>
      </c>
      <c r="J122" s="100">
        <f t="shared" si="17"/>
        <v>52.5826427513204</v>
      </c>
    </row>
    <row r="123" spans="1:10" s="88" customFormat="1">
      <c r="A123" s="105">
        <v>55</v>
      </c>
      <c r="B123" s="106">
        <v>5630696</v>
      </c>
      <c r="C123" s="107" t="s">
        <v>412</v>
      </c>
      <c r="D123" s="108" t="s">
        <v>338</v>
      </c>
      <c r="E123" s="97">
        <v>150</v>
      </c>
      <c r="F123" s="100">
        <v>89415</v>
      </c>
      <c r="G123" s="100">
        <f t="shared" si="14"/>
        <v>1841.7170496453741</v>
      </c>
      <c r="H123" s="100">
        <f t="shared" si="15"/>
        <v>3595.3009639598013</v>
      </c>
      <c r="I123" s="100">
        <f t="shared" si="16"/>
        <v>209.54706672067849</v>
      </c>
      <c r="J123" s="100">
        <f t="shared" si="17"/>
        <v>192.79835161295446</v>
      </c>
    </row>
    <row r="124" spans="1:10" s="88" customFormat="1">
      <c r="A124" s="105">
        <v>55</v>
      </c>
      <c r="B124" s="106">
        <v>5630700</v>
      </c>
      <c r="C124" s="107" t="s">
        <v>413</v>
      </c>
      <c r="D124" s="108" t="s">
        <v>338</v>
      </c>
      <c r="E124" s="97">
        <v>1</v>
      </c>
      <c r="F124" s="109">
        <v>588</v>
      </c>
      <c r="G124" s="100">
        <f t="shared" si="14"/>
        <v>12.11127467641313</v>
      </c>
      <c r="H124" s="100">
        <f t="shared" si="15"/>
        <v>23.642978994669388</v>
      </c>
      <c r="I124" s="100">
        <f t="shared" si="16"/>
        <v>1.3779978217498066</v>
      </c>
      <c r="J124" s="100">
        <f t="shared" si="17"/>
        <v>1.2678569674933424</v>
      </c>
    </row>
    <row r="125" spans="1:10" s="88" customFormat="1">
      <c r="A125" s="105">
        <v>55</v>
      </c>
      <c r="B125" s="106">
        <v>5640380</v>
      </c>
      <c r="C125" s="107" t="s">
        <v>414</v>
      </c>
      <c r="D125" s="108" t="s">
        <v>338</v>
      </c>
      <c r="E125" s="97">
        <v>6</v>
      </c>
      <c r="F125" s="100">
        <v>11682.84</v>
      </c>
      <c r="G125" s="100">
        <f t="shared" si="14"/>
        <v>240.63619768807203</v>
      </c>
      <c r="H125" s="100">
        <f t="shared" si="15"/>
        <v>469.75704203755663</v>
      </c>
      <c r="I125" s="100">
        <f t="shared" si="16"/>
        <v>27.379129373897126</v>
      </c>
      <c r="J125" s="100">
        <f t="shared" si="17"/>
        <v>25.190765466173335</v>
      </c>
    </row>
    <row r="126" spans="1:10" s="88" customFormat="1">
      <c r="A126" s="105">
        <v>55</v>
      </c>
      <c r="B126" s="106">
        <v>5660000</v>
      </c>
      <c r="C126" s="107" t="s">
        <v>415</v>
      </c>
      <c r="D126" s="108" t="s">
        <v>338</v>
      </c>
      <c r="E126" s="97">
        <v>15</v>
      </c>
      <c r="F126" s="100">
        <v>5284.5</v>
      </c>
      <c r="G126" s="100">
        <f t="shared" si="14"/>
        <v>108.84699154337616</v>
      </c>
      <c r="H126" s="100">
        <f t="shared" si="15"/>
        <v>212.48524234239861</v>
      </c>
      <c r="I126" s="100">
        <f t="shared" si="16"/>
        <v>12.384403892919817</v>
      </c>
      <c r="J126" s="100">
        <f t="shared" si="17"/>
        <v>11.394541062446544</v>
      </c>
    </row>
    <row r="127" spans="1:10" s="88" customFormat="1">
      <c r="A127" s="105">
        <v>55</v>
      </c>
      <c r="B127" s="106">
        <v>5660003</v>
      </c>
      <c r="C127" s="107" t="s">
        <v>416</v>
      </c>
      <c r="D127" s="108" t="s">
        <v>338</v>
      </c>
      <c r="E127" s="97">
        <v>86</v>
      </c>
      <c r="F127" s="100">
        <v>8235.36</v>
      </c>
      <c r="G127" s="100">
        <f t="shared" si="14"/>
        <v>169.62705275364902</v>
      </c>
      <c r="H127" s="100">
        <f t="shared" si="15"/>
        <v>331.13680866248382</v>
      </c>
      <c r="I127" s="100">
        <f t="shared" si="16"/>
        <v>19.299843777764433</v>
      </c>
      <c r="J127" s="100">
        <f t="shared" si="17"/>
        <v>17.757242441863902</v>
      </c>
    </row>
    <row r="128" spans="1:10" s="88" customFormat="1">
      <c r="A128" s="105">
        <v>55</v>
      </c>
      <c r="B128" s="106">
        <v>5660006</v>
      </c>
      <c r="C128" s="107" t="s">
        <v>417</v>
      </c>
      <c r="D128" s="108" t="s">
        <v>338</v>
      </c>
      <c r="E128" s="97">
        <v>500</v>
      </c>
      <c r="F128" s="100">
        <v>20220</v>
      </c>
      <c r="G128" s="100">
        <f t="shared" si="14"/>
        <v>416.47954754604331</v>
      </c>
      <c r="H128" s="100">
        <f t="shared" si="15"/>
        <v>813.02897155138612</v>
      </c>
      <c r="I128" s="100">
        <f t="shared" si="16"/>
        <v>47.386251625478039</v>
      </c>
      <c r="J128" s="100">
        <f t="shared" si="17"/>
        <v>43.598754902577184</v>
      </c>
    </row>
    <row r="129" spans="1:10" s="88" customFormat="1">
      <c r="A129" s="105">
        <v>55</v>
      </c>
      <c r="B129" s="106">
        <v>5660007</v>
      </c>
      <c r="C129" s="107" t="s">
        <v>418</v>
      </c>
      <c r="D129" s="108" t="s">
        <v>338</v>
      </c>
      <c r="E129" s="97">
        <v>10</v>
      </c>
      <c r="F129" s="100">
        <v>3930.2</v>
      </c>
      <c r="G129" s="100">
        <f t="shared" si="14"/>
        <v>80.951924716392654</v>
      </c>
      <c r="H129" s="100">
        <f t="shared" si="15"/>
        <v>158.02999327355377</v>
      </c>
      <c r="I129" s="100">
        <f t="shared" si="16"/>
        <v>9.2105561888453895</v>
      </c>
      <c r="J129" s="100">
        <f t="shared" si="17"/>
        <v>8.4743732204801603</v>
      </c>
    </row>
    <row r="130" spans="1:10" s="88" customFormat="1">
      <c r="A130" s="105">
        <v>55</v>
      </c>
      <c r="B130" s="106">
        <v>5660010</v>
      </c>
      <c r="C130" s="107" t="s">
        <v>419</v>
      </c>
      <c r="D130" s="108" t="s">
        <v>338</v>
      </c>
      <c r="E130" s="97">
        <v>50</v>
      </c>
      <c r="F130" s="100">
        <v>2452.5</v>
      </c>
      <c r="G130" s="100">
        <f t="shared" si="14"/>
        <v>50.515137999835375</v>
      </c>
      <c r="H130" s="100">
        <f t="shared" si="15"/>
        <v>98.612935347664404</v>
      </c>
      <c r="I130" s="100">
        <f t="shared" si="16"/>
        <v>5.7475164249003408</v>
      </c>
      <c r="J130" s="100">
        <f t="shared" si="17"/>
        <v>5.2881279128867726</v>
      </c>
    </row>
    <row r="131" spans="1:10" s="88" customFormat="1">
      <c r="A131" s="105">
        <v>55</v>
      </c>
      <c r="B131" s="106">
        <v>5660030</v>
      </c>
      <c r="C131" s="107" t="s">
        <v>420</v>
      </c>
      <c r="D131" s="108" t="s">
        <v>338</v>
      </c>
      <c r="E131" s="97">
        <v>30</v>
      </c>
      <c r="F131" s="100">
        <v>5045.1000000000004</v>
      </c>
      <c r="G131" s="100">
        <f t="shared" si="14"/>
        <v>103.9159725679794</v>
      </c>
      <c r="H131" s="100">
        <f t="shared" si="15"/>
        <v>202.85917232314037</v>
      </c>
      <c r="I131" s="100">
        <f t="shared" si="16"/>
        <v>11.823361922635968</v>
      </c>
      <c r="J131" s="100">
        <f t="shared" si="17"/>
        <v>10.878342154252827</v>
      </c>
    </row>
    <row r="132" spans="1:10" s="88" customFormat="1">
      <c r="A132" s="105">
        <v>55</v>
      </c>
      <c r="B132" s="106">
        <v>5660036</v>
      </c>
      <c r="C132" s="107" t="s">
        <v>421</v>
      </c>
      <c r="D132" s="108" t="s">
        <v>392</v>
      </c>
      <c r="E132" s="97">
        <v>44</v>
      </c>
      <c r="F132" s="100">
        <v>6859.6</v>
      </c>
      <c r="G132" s="100">
        <f t="shared" si="14"/>
        <v>141.28996559578826</v>
      </c>
      <c r="H132" s="100">
        <f t="shared" si="15"/>
        <v>275.81867127862949</v>
      </c>
      <c r="I132" s="100">
        <f t="shared" si="16"/>
        <v>16.075703840263561</v>
      </c>
      <c r="J132" s="100">
        <f t="shared" si="17"/>
        <v>14.790802133022675</v>
      </c>
    </row>
    <row r="133" spans="1:10" s="88" customFormat="1">
      <c r="A133" s="105">
        <v>55</v>
      </c>
      <c r="B133" s="106">
        <v>5660038</v>
      </c>
      <c r="C133" s="107" t="s">
        <v>422</v>
      </c>
      <c r="D133" s="108" t="s">
        <v>338</v>
      </c>
      <c r="E133" s="97">
        <v>6</v>
      </c>
      <c r="F133" s="109">
        <v>742.02</v>
      </c>
      <c r="G133" s="100">
        <f t="shared" si="14"/>
        <v>15.283687135020527</v>
      </c>
      <c r="H133" s="100">
        <f t="shared" si="15"/>
        <v>29.835991961946561</v>
      </c>
      <c r="I133" s="100">
        <f t="shared" si="16"/>
        <v>1.7389488838346792</v>
      </c>
      <c r="J133" s="100">
        <f t="shared" si="17"/>
        <v>1.5999578690806291</v>
      </c>
    </row>
    <row r="134" spans="1:10" s="88" customFormat="1">
      <c r="A134" s="105">
        <v>55</v>
      </c>
      <c r="B134" s="106">
        <v>5660040</v>
      </c>
      <c r="C134" s="107" t="s">
        <v>423</v>
      </c>
      <c r="D134" s="108" t="s">
        <v>338</v>
      </c>
      <c r="E134" s="97">
        <v>1</v>
      </c>
      <c r="F134" s="100">
        <v>1941.05</v>
      </c>
      <c r="G134" s="100">
        <f t="shared" si="14"/>
        <v>39.980594746006297</v>
      </c>
      <c r="H134" s="100">
        <f t="shared" si="15"/>
        <v>78.04796662857656</v>
      </c>
      <c r="I134" s="100">
        <f t="shared" si="16"/>
        <v>4.5489161086861598</v>
      </c>
      <c r="J134" s="100">
        <f t="shared" si="17"/>
        <v>4.1853295352941364</v>
      </c>
    </row>
    <row r="135" spans="1:10" s="88" customFormat="1">
      <c r="A135" s="105">
        <v>55</v>
      </c>
      <c r="B135" s="106">
        <v>5660410</v>
      </c>
      <c r="C135" s="107" t="s">
        <v>424</v>
      </c>
      <c r="D135" s="108" t="s">
        <v>338</v>
      </c>
      <c r="E135" s="97">
        <v>300</v>
      </c>
      <c r="F135" s="100">
        <v>8478</v>
      </c>
      <c r="G135" s="100">
        <f t="shared" si="14"/>
        <v>174.62480732420156</v>
      </c>
      <c r="H135" s="100">
        <f t="shared" si="15"/>
        <v>340.89315632110043</v>
      </c>
      <c r="I135" s="100">
        <f t="shared" si="16"/>
        <v>19.868478797270168</v>
      </c>
      <c r="J135" s="100">
        <f t="shared" si="17"/>
        <v>18.280427500694827</v>
      </c>
    </row>
    <row r="136" spans="1:10" s="88" customFormat="1">
      <c r="A136" s="105">
        <v>55</v>
      </c>
      <c r="B136" s="106">
        <v>5660461</v>
      </c>
      <c r="C136" s="107" t="s">
        <v>425</v>
      </c>
      <c r="D136" s="108" t="s">
        <v>392</v>
      </c>
      <c r="E136" s="97">
        <v>1</v>
      </c>
      <c r="F136" s="109">
        <v>825</v>
      </c>
      <c r="G136" s="100">
        <f t="shared" si="14"/>
        <v>16.992859877620461</v>
      </c>
      <c r="H136" s="100">
        <f t="shared" si="15"/>
        <v>33.172547058847357</v>
      </c>
      <c r="I136" s="100">
        <f t="shared" si="16"/>
        <v>1.933415311128555</v>
      </c>
      <c r="J136" s="100">
        <f t="shared" si="17"/>
        <v>1.7788809492891284</v>
      </c>
    </row>
    <row r="137" spans="1:10" s="88" customFormat="1">
      <c r="A137" s="105">
        <v>55</v>
      </c>
      <c r="B137" s="106">
        <v>5661327</v>
      </c>
      <c r="C137" s="107" t="s">
        <v>426</v>
      </c>
      <c r="D137" s="108" t="s">
        <v>338</v>
      </c>
      <c r="E137" s="97">
        <v>8</v>
      </c>
      <c r="F137" s="100">
        <v>18255.04</v>
      </c>
      <c r="G137" s="100">
        <f t="shared" si="14"/>
        <v>376.0064688246747</v>
      </c>
      <c r="H137" s="100">
        <f t="shared" si="15"/>
        <v>734.01960419532224</v>
      </c>
      <c r="I137" s="100">
        <f t="shared" si="16"/>
        <v>42.781301625774809</v>
      </c>
      <c r="J137" s="100">
        <f t="shared" si="17"/>
        <v>39.361870163043655</v>
      </c>
    </row>
    <row r="138" spans="1:10" s="88" customFormat="1">
      <c r="A138" s="105">
        <v>55</v>
      </c>
      <c r="B138" s="106">
        <v>5661333</v>
      </c>
      <c r="C138" s="107" t="s">
        <v>427</v>
      </c>
      <c r="D138" s="108" t="s">
        <v>338</v>
      </c>
      <c r="E138" s="97">
        <v>1</v>
      </c>
      <c r="F138" s="109">
        <v>66</v>
      </c>
      <c r="G138" s="100">
        <f t="shared" si="14"/>
        <v>1.3594287902096369</v>
      </c>
      <c r="H138" s="100">
        <f t="shared" si="15"/>
        <v>2.6538037647077886</v>
      </c>
      <c r="I138" s="100">
        <f t="shared" si="16"/>
        <v>0.1546732248902844</v>
      </c>
      <c r="J138" s="100">
        <f t="shared" si="17"/>
        <v>0.14231047594313029</v>
      </c>
    </row>
    <row r="139" spans="1:10" s="88" customFormat="1">
      <c r="A139" s="105">
        <v>55</v>
      </c>
      <c r="B139" s="106">
        <v>5661341</v>
      </c>
      <c r="C139" s="107" t="s">
        <v>428</v>
      </c>
      <c r="D139" s="108" t="s">
        <v>338</v>
      </c>
      <c r="E139" s="97">
        <v>22</v>
      </c>
      <c r="F139" s="109">
        <v>671.44</v>
      </c>
      <c r="G139" s="100">
        <f t="shared" si="14"/>
        <v>13.829922225732707</v>
      </c>
      <c r="H139" s="100">
        <f t="shared" si="15"/>
        <v>26.998030299627235</v>
      </c>
      <c r="I139" s="100">
        <f t="shared" si="16"/>
        <v>1.5735422745504934</v>
      </c>
      <c r="J139" s="100">
        <f t="shared" si="17"/>
        <v>1.4477719085947789</v>
      </c>
    </row>
    <row r="140" spans="1:10" s="88" customFormat="1">
      <c r="A140" s="105">
        <v>55</v>
      </c>
      <c r="B140" s="106">
        <v>5661345</v>
      </c>
      <c r="C140" s="107" t="s">
        <v>429</v>
      </c>
      <c r="D140" s="108" t="s">
        <v>338</v>
      </c>
      <c r="E140" s="97">
        <v>20</v>
      </c>
      <c r="F140" s="100">
        <v>2945.2</v>
      </c>
      <c r="G140" s="100">
        <f t="shared" si="14"/>
        <v>60.663479892809434</v>
      </c>
      <c r="H140" s="100">
        <f t="shared" si="15"/>
        <v>118.42398254268754</v>
      </c>
      <c r="I140" s="100">
        <f t="shared" si="16"/>
        <v>6.9021754840434184</v>
      </c>
      <c r="J140" s="100">
        <f t="shared" si="17"/>
        <v>6.3504971779955648</v>
      </c>
    </row>
    <row r="141" spans="1:10" s="88" customFormat="1">
      <c r="A141" s="105">
        <v>55</v>
      </c>
      <c r="B141" s="106">
        <v>5661347</v>
      </c>
      <c r="C141" s="107" t="s">
        <v>430</v>
      </c>
      <c r="D141" s="108" t="s">
        <v>338</v>
      </c>
      <c r="E141" s="97">
        <v>7</v>
      </c>
      <c r="F141" s="100">
        <v>2393.65</v>
      </c>
      <c r="G141" s="100">
        <f t="shared" si="14"/>
        <v>49.302980661898445</v>
      </c>
      <c r="H141" s="100">
        <f t="shared" si="15"/>
        <v>96.246626990799967</v>
      </c>
      <c r="I141" s="100">
        <f t="shared" si="16"/>
        <v>5.6095994660398372</v>
      </c>
      <c r="J141" s="100">
        <f t="shared" si="17"/>
        <v>5.1612344051708154</v>
      </c>
    </row>
    <row r="142" spans="1:10" s="88" customFormat="1">
      <c r="A142" s="105">
        <v>55</v>
      </c>
      <c r="B142" s="106">
        <v>5670000</v>
      </c>
      <c r="C142" s="107" t="s">
        <v>431</v>
      </c>
      <c r="D142" s="108" t="s">
        <v>338</v>
      </c>
      <c r="E142" s="97">
        <v>15</v>
      </c>
      <c r="F142" s="100">
        <v>3949.95</v>
      </c>
      <c r="G142" s="100">
        <f t="shared" si="14"/>
        <v>81.35872348315992</v>
      </c>
      <c r="H142" s="100">
        <f t="shared" si="15"/>
        <v>158.8241239455686</v>
      </c>
      <c r="I142" s="100">
        <f t="shared" si="16"/>
        <v>9.2568409796269524</v>
      </c>
      <c r="J142" s="100">
        <f t="shared" si="17"/>
        <v>8.5169585522964759</v>
      </c>
    </row>
    <row r="143" spans="1:10" s="88" customFormat="1">
      <c r="A143" s="105">
        <v>55</v>
      </c>
      <c r="B143" s="106">
        <v>5670009</v>
      </c>
      <c r="C143" s="107" t="s">
        <v>432</v>
      </c>
      <c r="D143" s="108" t="s">
        <v>338</v>
      </c>
      <c r="E143" s="97">
        <v>10</v>
      </c>
      <c r="F143" s="100">
        <v>1705.4</v>
      </c>
      <c r="G143" s="100">
        <f t="shared" si="14"/>
        <v>35.126816042780533</v>
      </c>
      <c r="H143" s="100">
        <f t="shared" si="15"/>
        <v>68.572680914131254</v>
      </c>
      <c r="I143" s="100">
        <f t="shared" si="16"/>
        <v>3.9966623898165308</v>
      </c>
      <c r="J143" s="100">
        <f t="shared" si="17"/>
        <v>3.6772164495971875</v>
      </c>
    </row>
    <row r="144" spans="1:10" s="88" customFormat="1">
      <c r="A144" s="105">
        <v>55</v>
      </c>
      <c r="B144" s="106">
        <v>5670010</v>
      </c>
      <c r="C144" s="107" t="s">
        <v>433</v>
      </c>
      <c r="D144" s="108" t="s">
        <v>338</v>
      </c>
      <c r="E144" s="97">
        <v>10</v>
      </c>
      <c r="F144" s="100">
        <v>5989.1</v>
      </c>
      <c r="G144" s="100">
        <f t="shared" si="14"/>
        <v>123.35992374915965</v>
      </c>
      <c r="H144" s="100">
        <f t="shared" si="15"/>
        <v>240.81660798805177</v>
      </c>
      <c r="I144" s="100">
        <f t="shared" si="16"/>
        <v>14.035657745309127</v>
      </c>
      <c r="J144" s="100">
        <f t="shared" si="17"/>
        <v>12.913813204106084</v>
      </c>
    </row>
    <row r="145" spans="1:10" s="88" customFormat="1">
      <c r="A145" s="105">
        <v>55</v>
      </c>
      <c r="B145" s="106">
        <v>5670013</v>
      </c>
      <c r="C145" s="107" t="s">
        <v>434</v>
      </c>
      <c r="D145" s="108" t="s">
        <v>346</v>
      </c>
      <c r="E145" s="97">
        <v>25</v>
      </c>
      <c r="F145" s="100">
        <v>1428.25</v>
      </c>
      <c r="G145" s="100">
        <f t="shared" si="14"/>
        <v>29.418244994195668</v>
      </c>
      <c r="H145" s="100">
        <f t="shared" si="15"/>
        <v>57.428715559756043</v>
      </c>
      <c r="I145" s="100">
        <f t="shared" si="16"/>
        <v>3.347152021962859</v>
      </c>
      <c r="J145" s="100">
        <f t="shared" si="17"/>
        <v>3.0796202616026638</v>
      </c>
    </row>
    <row r="146" spans="1:10" s="88" customFormat="1">
      <c r="A146" s="105">
        <v>55</v>
      </c>
      <c r="B146" s="106">
        <v>5670402</v>
      </c>
      <c r="C146" s="107" t="s">
        <v>435</v>
      </c>
      <c r="D146" s="108" t="s">
        <v>346</v>
      </c>
      <c r="E146" s="97">
        <v>40</v>
      </c>
      <c r="F146" s="100">
        <v>1691.6</v>
      </c>
      <c r="G146" s="100">
        <f t="shared" si="14"/>
        <v>34.842571841191237</v>
      </c>
      <c r="H146" s="100">
        <f t="shared" si="15"/>
        <v>68.017794672419612</v>
      </c>
      <c r="I146" s="100">
        <f t="shared" si="16"/>
        <v>3.9643216246121984</v>
      </c>
      <c r="J146" s="100">
        <f t="shared" si="17"/>
        <v>3.6474606228090782</v>
      </c>
    </row>
    <row r="147" spans="1:10" s="88" customFormat="1">
      <c r="A147" s="105">
        <v>55</v>
      </c>
      <c r="B147" s="106">
        <v>5670403</v>
      </c>
      <c r="C147" s="107" t="s">
        <v>436</v>
      </c>
      <c r="D147" s="108" t="s">
        <v>346</v>
      </c>
      <c r="E147" s="97">
        <v>40</v>
      </c>
      <c r="F147" s="100">
        <v>11960</v>
      </c>
      <c r="G147" s="100">
        <f t="shared" si="14"/>
        <v>246.34497471071603</v>
      </c>
      <c r="H147" s="100">
        <f t="shared" si="15"/>
        <v>480.90140948341133</v>
      </c>
      <c r="I147" s="100">
        <f t="shared" si="16"/>
        <v>28.0286631770879</v>
      </c>
      <c r="J147" s="100">
        <f t="shared" si="17"/>
        <v>25.788383216361183</v>
      </c>
    </row>
    <row r="148" spans="1:10" s="88" customFormat="1">
      <c r="A148" s="105">
        <v>55</v>
      </c>
      <c r="B148" s="106">
        <v>5620024</v>
      </c>
      <c r="C148" s="141" t="s">
        <v>401</v>
      </c>
      <c r="D148" s="108" t="s">
        <v>338</v>
      </c>
      <c r="E148" s="97">
        <v>30</v>
      </c>
      <c r="F148" s="100">
        <v>36270</v>
      </c>
      <c r="G148" s="100">
        <f t="shared" si="14"/>
        <v>747.06791243793225</v>
      </c>
      <c r="H148" s="142">
        <f t="shared" si="15"/>
        <v>1458.3857961507802</v>
      </c>
      <c r="I148" s="142">
        <f t="shared" si="16"/>
        <v>84.999967678342657</v>
      </c>
      <c r="J148" s="100">
        <f t="shared" si="17"/>
        <v>78.206075188747505</v>
      </c>
    </row>
    <row r="149" spans="1:10" s="88" customFormat="1">
      <c r="A149" s="105">
        <v>55</v>
      </c>
      <c r="B149" s="106">
        <v>5620031</v>
      </c>
      <c r="C149" s="107" t="s">
        <v>402</v>
      </c>
      <c r="D149" s="108" t="s">
        <v>403</v>
      </c>
      <c r="E149" s="97">
        <v>30</v>
      </c>
      <c r="F149" s="100">
        <v>33000</v>
      </c>
      <c r="G149" s="100">
        <f t="shared" si="14"/>
        <v>679.71439510481844</v>
      </c>
      <c r="H149" s="100">
        <f t="shared" si="15"/>
        <v>1326.9018823538943</v>
      </c>
      <c r="I149" s="100">
        <f t="shared" si="16"/>
        <v>77.336612445142208</v>
      </c>
      <c r="J149" s="100">
        <f t="shared" si="17"/>
        <v>71.155237971565143</v>
      </c>
    </row>
    <row r="150" spans="1:10" s="88" customFormat="1">
      <c r="A150" s="105">
        <v>55</v>
      </c>
      <c r="B150" s="106">
        <v>5620330</v>
      </c>
      <c r="C150" s="107" t="s">
        <v>437</v>
      </c>
      <c r="D150" s="108" t="s">
        <v>338</v>
      </c>
      <c r="E150" s="97">
        <v>25</v>
      </c>
      <c r="F150" s="100">
        <v>103750</v>
      </c>
      <c r="G150" s="100">
        <f t="shared" si="14"/>
        <v>2136.9808633977245</v>
      </c>
      <c r="H150" s="100">
        <f t="shared" si="15"/>
        <v>4171.6990998247429</v>
      </c>
      <c r="I150" s="100">
        <f t="shared" si="16"/>
        <v>243.14162246010616</v>
      </c>
      <c r="J150" s="100">
        <f t="shared" si="17"/>
        <v>223.70775574393585</v>
      </c>
    </row>
    <row r="151" spans="1:10" s="88" customFormat="1">
      <c r="A151" s="105">
        <v>55</v>
      </c>
      <c r="B151" s="106">
        <v>5620340</v>
      </c>
      <c r="C151" s="107" t="s">
        <v>438</v>
      </c>
      <c r="D151" s="108" t="s">
        <v>338</v>
      </c>
      <c r="E151" s="97">
        <v>53</v>
      </c>
      <c r="F151" s="100">
        <v>192631.67999999999</v>
      </c>
      <c r="G151" s="100">
        <f t="shared" si="14"/>
        <v>3967.7129045219681</v>
      </c>
      <c r="H151" s="100">
        <f t="shared" si="15"/>
        <v>7745.5557209997878</v>
      </c>
      <c r="I151" s="100">
        <f t="shared" si="16"/>
        <v>451.43883578232271</v>
      </c>
      <c r="J151" s="100">
        <f t="shared" si="17"/>
        <v>415.35615246249648</v>
      </c>
    </row>
    <row r="152" spans="1:10" s="88" customFormat="1">
      <c r="A152" s="105">
        <v>55</v>
      </c>
      <c r="B152" s="106">
        <v>5630002</v>
      </c>
      <c r="C152" s="107" t="s">
        <v>405</v>
      </c>
      <c r="D152" s="108" t="s">
        <v>338</v>
      </c>
      <c r="E152" s="97">
        <v>4</v>
      </c>
      <c r="F152" s="100">
        <v>1153.8800000000001</v>
      </c>
      <c r="G152" s="100">
        <f t="shared" si="14"/>
        <v>23.766934734046909</v>
      </c>
      <c r="H152" s="100">
        <f t="shared" si="15"/>
        <v>46.39653163668217</v>
      </c>
      <c r="I152" s="100">
        <f t="shared" si="16"/>
        <v>2.7041566778242632</v>
      </c>
      <c r="J152" s="100">
        <f t="shared" si="17"/>
        <v>2.488018363352412</v>
      </c>
    </row>
    <row r="153" spans="1:10" s="88" customFormat="1">
      <c r="A153" s="105">
        <v>55</v>
      </c>
      <c r="B153" s="106">
        <v>5630007</v>
      </c>
      <c r="C153" s="107" t="s">
        <v>407</v>
      </c>
      <c r="D153" s="108" t="s">
        <v>338</v>
      </c>
      <c r="E153" s="97">
        <v>12</v>
      </c>
      <c r="F153" s="109">
        <v>994.56</v>
      </c>
      <c r="G153" s="100">
        <f t="shared" si="14"/>
        <v>20.48535602410449</v>
      </c>
      <c r="H153" s="100">
        <f t="shared" si="15"/>
        <v>39.990410185269361</v>
      </c>
      <c r="I153" s="100">
        <f t="shared" si="16"/>
        <v>2.3307848870739583</v>
      </c>
      <c r="J153" s="100">
        <f t="shared" si="17"/>
        <v>2.1444894993030248</v>
      </c>
    </row>
    <row r="154" spans="1:10" s="88" customFormat="1">
      <c r="A154" s="105">
        <v>55</v>
      </c>
      <c r="B154" s="106">
        <v>5640380</v>
      </c>
      <c r="C154" s="107" t="s">
        <v>414</v>
      </c>
      <c r="D154" s="108" t="s">
        <v>338</v>
      </c>
      <c r="E154" s="97">
        <v>50</v>
      </c>
      <c r="F154" s="100">
        <v>97357</v>
      </c>
      <c r="G154" s="100">
        <f t="shared" si="14"/>
        <v>2005.3016474006004</v>
      </c>
      <c r="H154" s="100">
        <f t="shared" si="15"/>
        <v>3914.6420169796388</v>
      </c>
      <c r="I154" s="100">
        <f t="shared" si="16"/>
        <v>228.15941144914271</v>
      </c>
      <c r="J154" s="100">
        <f t="shared" si="17"/>
        <v>209.92304555144446</v>
      </c>
    </row>
    <row r="155" spans="1:10" s="88" customFormat="1">
      <c r="A155" s="105">
        <v>55</v>
      </c>
      <c r="B155" s="106">
        <v>5660003</v>
      </c>
      <c r="C155" s="107" t="s">
        <v>416</v>
      </c>
      <c r="D155" s="108" t="s">
        <v>338</v>
      </c>
      <c r="E155" s="97">
        <v>50</v>
      </c>
      <c r="F155" s="100">
        <v>4788</v>
      </c>
      <c r="G155" s="100">
        <f t="shared" si="14"/>
        <v>98.620379507935482</v>
      </c>
      <c r="H155" s="100">
        <f t="shared" si="15"/>
        <v>192.52140038516501</v>
      </c>
      <c r="I155" s="100">
        <f t="shared" si="16"/>
        <v>11.220839405676996</v>
      </c>
      <c r="J155" s="100">
        <f t="shared" si="17"/>
        <v>10.32397816387436</v>
      </c>
    </row>
    <row r="156" spans="1:10" s="88" customFormat="1">
      <c r="A156" s="105">
        <v>55</v>
      </c>
      <c r="B156" s="106">
        <v>5660006</v>
      </c>
      <c r="C156" s="107" t="s">
        <v>417</v>
      </c>
      <c r="D156" s="108" t="s">
        <v>338</v>
      </c>
      <c r="E156" s="97">
        <v>300</v>
      </c>
      <c r="F156" s="100">
        <v>14226</v>
      </c>
      <c r="G156" s="100">
        <f t="shared" si="14"/>
        <v>293.01869650791355</v>
      </c>
      <c r="H156" s="100">
        <f t="shared" si="15"/>
        <v>572.01533873837877</v>
      </c>
      <c r="I156" s="100">
        <f t="shared" si="16"/>
        <v>33.339110564987664</v>
      </c>
      <c r="J156" s="100">
        <f t="shared" si="17"/>
        <v>30.674376223741991</v>
      </c>
    </row>
    <row r="157" spans="1:10" s="88" customFormat="1">
      <c r="A157" s="105">
        <v>55</v>
      </c>
      <c r="B157" s="106">
        <v>5660007</v>
      </c>
      <c r="C157" s="107" t="s">
        <v>418</v>
      </c>
      <c r="D157" s="108" t="s">
        <v>338</v>
      </c>
      <c r="E157" s="97">
        <v>9</v>
      </c>
      <c r="F157" s="100">
        <v>3319.74</v>
      </c>
      <c r="G157" s="100">
        <f t="shared" si="14"/>
        <v>68.378032303189997</v>
      </c>
      <c r="H157" s="100">
        <f t="shared" si="15"/>
        <v>133.48391681592474</v>
      </c>
      <c r="I157" s="100">
        <f t="shared" si="16"/>
        <v>7.7799225999586774</v>
      </c>
      <c r="J157" s="100">
        <f t="shared" si="17"/>
        <v>7.1580875667795043</v>
      </c>
    </row>
    <row r="158" spans="1:10" s="88" customFormat="1">
      <c r="A158" s="105">
        <v>55</v>
      </c>
      <c r="B158" s="106">
        <v>5660410</v>
      </c>
      <c r="C158" s="107" t="s">
        <v>424</v>
      </c>
      <c r="D158" s="108" t="s">
        <v>338</v>
      </c>
      <c r="E158" s="97">
        <v>240</v>
      </c>
      <c r="F158" s="100">
        <v>6960</v>
      </c>
      <c r="G158" s="100">
        <f t="shared" si="14"/>
        <v>143.3579451493799</v>
      </c>
      <c r="H158" s="100">
        <f t="shared" si="15"/>
        <v>279.8556697328213</v>
      </c>
      <c r="I158" s="100">
        <f t="shared" si="16"/>
        <v>16.310994624793629</v>
      </c>
      <c r="J158" s="100">
        <f t="shared" si="17"/>
        <v>15.00728655400283</v>
      </c>
    </row>
    <row r="159" spans="1:10" s="88" customFormat="1">
      <c r="A159" s="105">
        <v>55</v>
      </c>
      <c r="B159" s="106">
        <v>5661338</v>
      </c>
      <c r="C159" s="107" t="s">
        <v>439</v>
      </c>
      <c r="D159" s="108" t="s">
        <v>338</v>
      </c>
      <c r="E159" s="97">
        <v>50</v>
      </c>
      <c r="F159" s="100">
        <v>45550</v>
      </c>
      <c r="G159" s="100">
        <f t="shared" si="14"/>
        <v>938.21183930377219</v>
      </c>
      <c r="H159" s="100">
        <f t="shared" si="15"/>
        <v>1831.5266891278752</v>
      </c>
      <c r="I159" s="100">
        <f t="shared" si="16"/>
        <v>106.74796051140082</v>
      </c>
      <c r="J159" s="100">
        <f t="shared" si="17"/>
        <v>98.215790594084609</v>
      </c>
    </row>
    <row r="160" spans="1:10" s="88" customFormat="1">
      <c r="A160" s="105">
        <v>55</v>
      </c>
      <c r="B160" s="106">
        <v>5661339</v>
      </c>
      <c r="C160" s="107" t="s">
        <v>440</v>
      </c>
      <c r="D160" s="108" t="s">
        <v>338</v>
      </c>
      <c r="E160" s="97">
        <v>49</v>
      </c>
      <c r="F160" s="100">
        <v>71374.87</v>
      </c>
      <c r="G160" s="100">
        <f t="shared" si="14"/>
        <v>1470.1371693253045</v>
      </c>
      <c r="H160" s="100">
        <f t="shared" si="15"/>
        <v>2869.9227077504388</v>
      </c>
      <c r="I160" s="100">
        <f t="shared" si="16"/>
        <v>167.26941392461836</v>
      </c>
      <c r="J160" s="100">
        <f t="shared" si="17"/>
        <v>153.89987454665228</v>
      </c>
    </row>
    <row r="161" spans="1:10" s="88" customFormat="1">
      <c r="A161" s="105">
        <v>55</v>
      </c>
      <c r="B161" s="106">
        <v>5661354</v>
      </c>
      <c r="C161" s="107" t="s">
        <v>441</v>
      </c>
      <c r="D161" s="108" t="s">
        <v>338</v>
      </c>
      <c r="E161" s="97">
        <v>2</v>
      </c>
      <c r="F161" s="100">
        <v>9340</v>
      </c>
      <c r="G161" s="100">
        <f t="shared" si="14"/>
        <v>192.37977122057589</v>
      </c>
      <c r="H161" s="100">
        <f t="shared" si="15"/>
        <v>375.55344185410218</v>
      </c>
      <c r="I161" s="100">
        <f t="shared" si="16"/>
        <v>21.888604855685703</v>
      </c>
      <c r="J161" s="100">
        <f t="shared" si="17"/>
        <v>20.139088565285405</v>
      </c>
    </row>
    <row r="162" spans="1:10" s="88" customFormat="1">
      <c r="A162" s="105">
        <v>55</v>
      </c>
      <c r="B162" s="106">
        <v>5670000</v>
      </c>
      <c r="C162" s="107" t="s">
        <v>431</v>
      </c>
      <c r="D162" s="108" t="s">
        <v>338</v>
      </c>
      <c r="E162" s="97">
        <v>6</v>
      </c>
      <c r="F162" s="100">
        <v>1798.08</v>
      </c>
      <c r="G162" s="100">
        <f t="shared" si="14"/>
        <v>37.035783622729454</v>
      </c>
      <c r="H162" s="100">
        <f t="shared" si="15"/>
        <v>72.299264746148182</v>
      </c>
      <c r="I162" s="100">
        <f t="shared" si="16"/>
        <v>4.2138610941018575</v>
      </c>
      <c r="J162" s="100">
        <f t="shared" si="17"/>
        <v>3.8770548573306618</v>
      </c>
    </row>
    <row r="163" spans="1:10" s="88" customFormat="1">
      <c r="A163" s="105">
        <v>55</v>
      </c>
      <c r="B163" s="106">
        <v>5670009</v>
      </c>
      <c r="C163" s="107" t="s">
        <v>432</v>
      </c>
      <c r="D163" s="108" t="s">
        <v>338</v>
      </c>
      <c r="E163" s="97">
        <v>25</v>
      </c>
      <c r="F163" s="100">
        <v>4120.25</v>
      </c>
      <c r="G163" s="100">
        <f t="shared" si="14"/>
        <v>84.866461710019038</v>
      </c>
      <c r="H163" s="100">
        <f t="shared" si="15"/>
        <v>165.6717418414737</v>
      </c>
      <c r="I163" s="100">
        <f t="shared" si="16"/>
        <v>9.6559447705180954</v>
      </c>
      <c r="J163" s="100">
        <f t="shared" si="17"/>
        <v>8.8841627046164025</v>
      </c>
    </row>
    <row r="164" spans="1:10" s="88" customFormat="1">
      <c r="A164" s="105">
        <v>55</v>
      </c>
      <c r="B164" s="106">
        <v>5670012</v>
      </c>
      <c r="C164" s="107" t="s">
        <v>442</v>
      </c>
      <c r="D164" s="108" t="s">
        <v>338</v>
      </c>
      <c r="E164" s="97">
        <v>1</v>
      </c>
      <c r="F164" s="100">
        <v>1402.72</v>
      </c>
      <c r="G164" s="100">
        <f t="shared" si="14"/>
        <v>28.892393221255485</v>
      </c>
      <c r="H164" s="100">
        <f t="shared" si="15"/>
        <v>56.402176012589528</v>
      </c>
      <c r="I164" s="100">
        <f t="shared" si="16"/>
        <v>3.2873216063348445</v>
      </c>
      <c r="J164" s="100">
        <f t="shared" si="17"/>
        <v>3.0245719820446624</v>
      </c>
    </row>
    <row r="165" spans="1:10" s="88" customFormat="1">
      <c r="A165" s="105">
        <v>55</v>
      </c>
      <c r="B165" s="106">
        <v>5670027</v>
      </c>
      <c r="C165" s="107" t="s">
        <v>443</v>
      </c>
      <c r="D165" s="108" t="s">
        <v>346</v>
      </c>
      <c r="E165" s="97">
        <v>9</v>
      </c>
      <c r="F165" s="100">
        <v>24930</v>
      </c>
      <c r="G165" s="100">
        <f t="shared" si="14"/>
        <v>513.49332939282192</v>
      </c>
      <c r="H165" s="100">
        <f t="shared" si="15"/>
        <v>1002.4140583964419</v>
      </c>
      <c r="I165" s="100">
        <f t="shared" si="16"/>
        <v>58.424295401739244</v>
      </c>
      <c r="J165" s="100">
        <f t="shared" si="17"/>
        <v>53.754547958518756</v>
      </c>
    </row>
    <row r="166" spans="1:10" s="88" customFormat="1">
      <c r="A166" s="105">
        <v>55</v>
      </c>
      <c r="B166" s="106">
        <v>5670402</v>
      </c>
      <c r="C166" s="107" t="s">
        <v>435</v>
      </c>
      <c r="D166" s="108" t="s">
        <v>346</v>
      </c>
      <c r="E166" s="97">
        <v>54</v>
      </c>
      <c r="F166" s="100">
        <v>1994.76</v>
      </c>
      <c r="G166" s="100">
        <f t="shared" si="14"/>
        <v>41.086881417554174</v>
      </c>
      <c r="H166" s="100">
        <f t="shared" si="15"/>
        <v>80.207599964977391</v>
      </c>
      <c r="I166" s="100">
        <f t="shared" si="16"/>
        <v>4.6747873042749051</v>
      </c>
      <c r="J166" s="100">
        <f t="shared" si="17"/>
        <v>4.3011400756411904</v>
      </c>
    </row>
    <row r="167" spans="1:10" s="88" customFormat="1">
      <c r="A167" s="105">
        <v>55</v>
      </c>
      <c r="B167" s="106">
        <v>5670409</v>
      </c>
      <c r="C167" s="107" t="s">
        <v>444</v>
      </c>
      <c r="D167" s="108" t="s">
        <v>338</v>
      </c>
      <c r="E167" s="97">
        <v>2</v>
      </c>
      <c r="F167" s="100">
        <v>83400</v>
      </c>
      <c r="G167" s="100">
        <f t="shared" si="14"/>
        <v>1717.8236530830866</v>
      </c>
      <c r="H167" s="100">
        <f t="shared" si="15"/>
        <v>3353.4429390398418</v>
      </c>
      <c r="I167" s="100">
        <f t="shared" si="16"/>
        <v>195.45071145226848</v>
      </c>
      <c r="J167" s="100">
        <f t="shared" si="17"/>
        <v>179.82869232813735</v>
      </c>
    </row>
    <row r="168" spans="1:10" s="88" customFormat="1">
      <c r="A168" s="105">
        <v>55</v>
      </c>
      <c r="B168" s="106">
        <v>5620031</v>
      </c>
      <c r="C168" s="107" t="s">
        <v>402</v>
      </c>
      <c r="D168" s="108" t="s">
        <v>403</v>
      </c>
      <c r="E168" s="97">
        <v>10</v>
      </c>
      <c r="F168" s="100">
        <v>11000</v>
      </c>
      <c r="G168" s="100">
        <f t="shared" si="14"/>
        <v>226.57146503493948</v>
      </c>
      <c r="H168" s="100">
        <f t="shared" si="15"/>
        <v>442.30062745129806</v>
      </c>
      <c r="I168" s="100">
        <f t="shared" si="16"/>
        <v>25.778870815047402</v>
      </c>
      <c r="J168" s="100">
        <f t="shared" si="17"/>
        <v>23.718412657188381</v>
      </c>
    </row>
    <row r="169" spans="1:10" s="88" customFormat="1">
      <c r="A169" s="105">
        <v>55</v>
      </c>
      <c r="B169" s="106">
        <v>5621856</v>
      </c>
      <c r="C169" s="107" t="s">
        <v>445</v>
      </c>
      <c r="D169" s="108" t="s">
        <v>346</v>
      </c>
      <c r="E169" s="97">
        <v>10</v>
      </c>
      <c r="F169" s="100">
        <v>1300</v>
      </c>
      <c r="G169" s="100">
        <f t="shared" si="14"/>
        <v>26.776627685947393</v>
      </c>
      <c r="H169" s="100">
        <f t="shared" si="15"/>
        <v>52.27189233515341</v>
      </c>
      <c r="I169" s="100">
        <f t="shared" si="16"/>
        <v>3.0465938235965111</v>
      </c>
      <c r="J169" s="100">
        <f t="shared" si="17"/>
        <v>2.8030851322131722</v>
      </c>
    </row>
    <row r="170" spans="1:10" s="88" customFormat="1">
      <c r="A170" s="105">
        <v>55</v>
      </c>
      <c r="B170" s="106">
        <v>5630741</v>
      </c>
      <c r="C170" s="107" t="s">
        <v>446</v>
      </c>
      <c r="D170" s="108" t="s">
        <v>338</v>
      </c>
      <c r="E170" s="97">
        <v>1400</v>
      </c>
      <c r="F170" s="100">
        <v>63840</v>
      </c>
      <c r="G170" s="100">
        <f t="shared" si="14"/>
        <v>1314.9383934391396</v>
      </c>
      <c r="H170" s="100">
        <f t="shared" si="15"/>
        <v>2566.9520051355335</v>
      </c>
      <c r="I170" s="100">
        <f t="shared" si="16"/>
        <v>149.61119207569328</v>
      </c>
      <c r="J170" s="100">
        <f t="shared" si="17"/>
        <v>137.65304218499148</v>
      </c>
    </row>
    <row r="171" spans="1:10" s="88" customFormat="1">
      <c r="A171" s="105">
        <v>55</v>
      </c>
      <c r="B171" s="106">
        <v>5630742</v>
      </c>
      <c r="C171" s="107" t="s">
        <v>447</v>
      </c>
      <c r="D171" s="108" t="s">
        <v>338</v>
      </c>
      <c r="E171" s="97">
        <v>2000</v>
      </c>
      <c r="F171" s="100">
        <v>31200</v>
      </c>
      <c r="G171" s="100">
        <f t="shared" si="14"/>
        <v>642.63906446273745</v>
      </c>
      <c r="H171" s="100">
        <f t="shared" si="15"/>
        <v>1254.5254160436818</v>
      </c>
      <c r="I171" s="100">
        <f t="shared" si="16"/>
        <v>73.118251766316263</v>
      </c>
      <c r="J171" s="100">
        <f t="shared" si="17"/>
        <v>67.274043173116127</v>
      </c>
    </row>
    <row r="172" spans="1:10" s="88" customFormat="1">
      <c r="A172" s="105">
        <v>55</v>
      </c>
      <c r="B172" s="106">
        <v>5660003</v>
      </c>
      <c r="C172" s="141" t="s">
        <v>416</v>
      </c>
      <c r="D172" s="108" t="s">
        <v>338</v>
      </c>
      <c r="E172" s="97">
        <v>10</v>
      </c>
      <c r="F172" s="100">
        <v>1220</v>
      </c>
      <c r="G172" s="100">
        <f t="shared" si="14"/>
        <v>25.128835212966017</v>
      </c>
      <c r="H172" s="142">
        <f t="shared" si="15"/>
        <v>49.055160499143966</v>
      </c>
      <c r="I172" s="142">
        <f t="shared" si="16"/>
        <v>2.8591111267598026</v>
      </c>
      <c r="J172" s="100">
        <f t="shared" si="17"/>
        <v>2.6305875856154386</v>
      </c>
    </row>
    <row r="173" spans="1:10" s="88" customFormat="1">
      <c r="A173" s="105">
        <v>55</v>
      </c>
      <c r="B173" s="106">
        <v>5660006</v>
      </c>
      <c r="C173" s="141" t="s">
        <v>417</v>
      </c>
      <c r="D173" s="108" t="s">
        <v>338</v>
      </c>
      <c r="E173" s="97">
        <v>50</v>
      </c>
      <c r="F173" s="100">
        <v>2022</v>
      </c>
      <c r="G173" s="100">
        <f t="shared" si="14"/>
        <v>41.647954754604335</v>
      </c>
      <c r="H173" s="142">
        <f t="shared" si="15"/>
        <v>81.302897155138609</v>
      </c>
      <c r="I173" s="142">
        <f t="shared" si="16"/>
        <v>4.7386251625478035</v>
      </c>
      <c r="J173" s="100">
        <f t="shared" si="17"/>
        <v>4.3598754902577186</v>
      </c>
    </row>
    <row r="174" spans="1:10" s="88" customFormat="1">
      <c r="A174" s="105">
        <v>55</v>
      </c>
      <c r="B174" s="106">
        <v>5660007</v>
      </c>
      <c r="C174" s="141" t="s">
        <v>418</v>
      </c>
      <c r="D174" s="108" t="s">
        <v>338</v>
      </c>
      <c r="E174" s="97">
        <v>10</v>
      </c>
      <c r="F174" s="100">
        <v>3930.2</v>
      </c>
      <c r="G174" s="100">
        <f t="shared" si="14"/>
        <v>80.951924716392654</v>
      </c>
      <c r="H174" s="142">
        <f t="shared" si="15"/>
        <v>158.02999327355377</v>
      </c>
      <c r="I174" s="142">
        <f t="shared" si="16"/>
        <v>9.2105561888453895</v>
      </c>
      <c r="J174" s="100">
        <f t="shared" si="17"/>
        <v>8.4743732204801603</v>
      </c>
    </row>
    <row r="175" spans="1:10" s="88" customFormat="1">
      <c r="A175" s="105">
        <v>55</v>
      </c>
      <c r="B175" s="106">
        <v>5660008</v>
      </c>
      <c r="C175" s="107" t="s">
        <v>448</v>
      </c>
      <c r="D175" s="108" t="s">
        <v>338</v>
      </c>
      <c r="E175" s="97">
        <v>3</v>
      </c>
      <c r="F175" s="100">
        <v>1197</v>
      </c>
      <c r="G175" s="100">
        <f t="shared" si="14"/>
        <v>24.65509487698387</v>
      </c>
      <c r="H175" s="100">
        <f t="shared" si="15"/>
        <v>48.130350096291252</v>
      </c>
      <c r="I175" s="100">
        <f t="shared" si="16"/>
        <v>2.8052098514192489</v>
      </c>
      <c r="J175" s="100">
        <f t="shared" si="17"/>
        <v>2.5809945409685899</v>
      </c>
    </row>
    <row r="176" spans="1:10" s="88" customFormat="1">
      <c r="A176" s="105">
        <v>55</v>
      </c>
      <c r="B176" s="106">
        <v>5660010</v>
      </c>
      <c r="C176" s="141" t="s">
        <v>419</v>
      </c>
      <c r="D176" s="108" t="s">
        <v>338</v>
      </c>
      <c r="E176" s="97">
        <v>10</v>
      </c>
      <c r="F176" s="109">
        <v>490.5</v>
      </c>
      <c r="G176" s="100">
        <f t="shared" ref="G176:G239" si="18">F176*$G$6</f>
        <v>10.103027599967074</v>
      </c>
      <c r="H176" s="142">
        <f t="shared" ref="H176:H239" si="19">F176*$H$6</f>
        <v>19.722587069532882</v>
      </c>
      <c r="I176" s="142">
        <f t="shared" ref="I176:I239" si="20">F176*$I$6</f>
        <v>1.1495032849800682</v>
      </c>
      <c r="J176" s="100">
        <f t="shared" ref="J176:J239" si="21">F176*$J$6</f>
        <v>1.0576255825773546</v>
      </c>
    </row>
    <row r="177" spans="1:10" s="88" customFormat="1">
      <c r="A177" s="105">
        <v>55</v>
      </c>
      <c r="B177" s="106">
        <v>5660030</v>
      </c>
      <c r="C177" s="141" t="s">
        <v>420</v>
      </c>
      <c r="D177" s="108" t="s">
        <v>338</v>
      </c>
      <c r="E177" s="97">
        <v>10</v>
      </c>
      <c r="F177" s="100">
        <v>1681.7</v>
      </c>
      <c r="G177" s="100">
        <f t="shared" si="18"/>
        <v>34.638657522659798</v>
      </c>
      <c r="H177" s="142">
        <f t="shared" si="19"/>
        <v>67.619724107713452</v>
      </c>
      <c r="I177" s="142">
        <f t="shared" si="20"/>
        <v>3.9411206408786557</v>
      </c>
      <c r="J177" s="100">
        <f t="shared" si="21"/>
        <v>3.6261140514176091</v>
      </c>
    </row>
    <row r="178" spans="1:10" s="88" customFormat="1">
      <c r="A178" s="105">
        <v>55</v>
      </c>
      <c r="B178" s="106">
        <v>5660410</v>
      </c>
      <c r="C178" s="107" t="s">
        <v>424</v>
      </c>
      <c r="D178" s="108" t="s">
        <v>338</v>
      </c>
      <c r="E178" s="97">
        <v>20</v>
      </c>
      <c r="F178" s="109">
        <v>581.6</v>
      </c>
      <c r="G178" s="100">
        <f t="shared" si="18"/>
        <v>11.979451278574619</v>
      </c>
      <c r="H178" s="100">
        <f t="shared" si="19"/>
        <v>23.385640447788631</v>
      </c>
      <c r="I178" s="100">
        <f t="shared" si="20"/>
        <v>1.3629992060028699</v>
      </c>
      <c r="J178" s="100">
        <f t="shared" si="21"/>
        <v>1.2540571637655238</v>
      </c>
    </row>
    <row r="179" spans="1:10" s="88" customFormat="1">
      <c r="A179" s="105">
        <v>55</v>
      </c>
      <c r="B179" s="106">
        <v>5661327</v>
      </c>
      <c r="C179" s="107" t="s">
        <v>426</v>
      </c>
      <c r="D179" s="108" t="s">
        <v>338</v>
      </c>
      <c r="E179" s="97">
        <v>2</v>
      </c>
      <c r="F179" s="100">
        <v>4563.76</v>
      </c>
      <c r="G179" s="100">
        <f t="shared" si="18"/>
        <v>94.001617206168675</v>
      </c>
      <c r="H179" s="100">
        <f t="shared" si="19"/>
        <v>183.50490104883056</v>
      </c>
      <c r="I179" s="100">
        <f t="shared" si="20"/>
        <v>10.695325406443702</v>
      </c>
      <c r="J179" s="100">
        <f t="shared" si="21"/>
        <v>9.8404675407609137</v>
      </c>
    </row>
    <row r="180" spans="1:10" s="88" customFormat="1">
      <c r="A180" s="105">
        <v>55</v>
      </c>
      <c r="B180" s="106">
        <v>5661345</v>
      </c>
      <c r="C180" s="107" t="s">
        <v>429</v>
      </c>
      <c r="D180" s="108" t="s">
        <v>338</v>
      </c>
      <c r="E180" s="97">
        <v>2</v>
      </c>
      <c r="F180" s="109">
        <v>294.52</v>
      </c>
      <c r="G180" s="100">
        <f t="shared" si="18"/>
        <v>6.0663479892809429</v>
      </c>
      <c r="H180" s="100">
        <f t="shared" si="19"/>
        <v>11.842398254268755</v>
      </c>
      <c r="I180" s="100">
        <f t="shared" si="20"/>
        <v>0.6902175484043418</v>
      </c>
      <c r="J180" s="100">
        <f t="shared" si="21"/>
        <v>0.63504971779955643</v>
      </c>
    </row>
    <row r="181" spans="1:10" s="88" customFormat="1">
      <c r="A181" s="105">
        <v>55</v>
      </c>
      <c r="B181" s="106">
        <v>5661349</v>
      </c>
      <c r="C181" s="107" t="s">
        <v>449</v>
      </c>
      <c r="D181" s="108" t="s">
        <v>338</v>
      </c>
      <c r="E181" s="97">
        <v>6</v>
      </c>
      <c r="F181" s="100">
        <v>2464.8000000000002</v>
      </c>
      <c r="G181" s="100">
        <f t="shared" si="18"/>
        <v>50.768486092556266</v>
      </c>
      <c r="H181" s="100">
        <f t="shared" si="19"/>
        <v>99.107507867450863</v>
      </c>
      <c r="I181" s="100">
        <f t="shared" si="20"/>
        <v>5.7763418895389851</v>
      </c>
      <c r="J181" s="100">
        <f t="shared" si="21"/>
        <v>5.314649410676175</v>
      </c>
    </row>
    <row r="182" spans="1:10" s="88" customFormat="1">
      <c r="A182" s="105">
        <v>55</v>
      </c>
      <c r="B182" s="106">
        <v>5661355</v>
      </c>
      <c r="C182" s="107" t="s">
        <v>450</v>
      </c>
      <c r="D182" s="108" t="s">
        <v>338</v>
      </c>
      <c r="E182" s="97">
        <v>6</v>
      </c>
      <c r="F182" s="100">
        <v>1242.78</v>
      </c>
      <c r="G182" s="100">
        <f t="shared" si="18"/>
        <v>25.598044119647462</v>
      </c>
      <c r="H182" s="100">
        <f t="shared" si="19"/>
        <v>49.971124889447651</v>
      </c>
      <c r="I182" s="100">
        <f t="shared" si="20"/>
        <v>2.9124968246840552</v>
      </c>
      <c r="J182" s="100">
        <f t="shared" si="21"/>
        <v>2.6797062620091432</v>
      </c>
    </row>
    <row r="183" spans="1:10" s="88" customFormat="1">
      <c r="A183" s="105">
        <v>55</v>
      </c>
      <c r="B183" s="106">
        <v>5621856</v>
      </c>
      <c r="C183" s="107" t="s">
        <v>445</v>
      </c>
      <c r="D183" s="108" t="s">
        <v>346</v>
      </c>
      <c r="E183" s="97">
        <v>8</v>
      </c>
      <c r="F183" s="100">
        <v>1576</v>
      </c>
      <c r="G183" s="100">
        <f t="shared" si="18"/>
        <v>32.461511717733146</v>
      </c>
      <c r="H183" s="100">
        <f t="shared" si="19"/>
        <v>63.369617169385975</v>
      </c>
      <c r="I183" s="100">
        <f t="shared" si="20"/>
        <v>3.6934091276831547</v>
      </c>
      <c r="J183" s="100">
        <f t="shared" si="21"/>
        <v>3.3982016679753535</v>
      </c>
    </row>
    <row r="184" spans="1:10" s="88" customFormat="1">
      <c r="A184" s="105">
        <v>55</v>
      </c>
      <c r="B184" s="106">
        <v>5630020</v>
      </c>
      <c r="C184" s="107" t="s">
        <v>451</v>
      </c>
      <c r="D184" s="108" t="s">
        <v>338</v>
      </c>
      <c r="E184" s="97">
        <v>2</v>
      </c>
      <c r="F184" s="109">
        <v>388</v>
      </c>
      <c r="G184" s="100">
        <f t="shared" si="18"/>
        <v>7.9917934939596842</v>
      </c>
      <c r="H184" s="100">
        <f t="shared" si="19"/>
        <v>15.601149404645787</v>
      </c>
      <c r="I184" s="100">
        <f t="shared" si="20"/>
        <v>0.90929107965803557</v>
      </c>
      <c r="J184" s="100">
        <f t="shared" si="21"/>
        <v>0.83661310099900832</v>
      </c>
    </row>
    <row r="185" spans="1:10" s="88" customFormat="1">
      <c r="A185" s="105">
        <v>55</v>
      </c>
      <c r="B185" s="106">
        <v>5630022</v>
      </c>
      <c r="C185" s="107" t="s">
        <v>452</v>
      </c>
      <c r="D185" s="108" t="s">
        <v>338</v>
      </c>
      <c r="E185" s="97">
        <v>11</v>
      </c>
      <c r="F185" s="100">
        <v>4334</v>
      </c>
      <c r="G185" s="100">
        <f t="shared" si="18"/>
        <v>89.269157223766157</v>
      </c>
      <c r="H185" s="100">
        <f t="shared" si="19"/>
        <v>174.26644721581144</v>
      </c>
      <c r="I185" s="100">
        <f t="shared" si="20"/>
        <v>10.156875101128676</v>
      </c>
      <c r="J185" s="100">
        <f t="shared" si="21"/>
        <v>9.3450545869322212</v>
      </c>
    </row>
    <row r="186" spans="1:10" s="88" customFormat="1">
      <c r="A186" s="105">
        <v>55</v>
      </c>
      <c r="B186" s="106">
        <v>5630027</v>
      </c>
      <c r="C186" s="107" t="s">
        <v>453</v>
      </c>
      <c r="D186" s="108" t="s">
        <v>338</v>
      </c>
      <c r="E186" s="97">
        <v>1</v>
      </c>
      <c r="F186" s="109">
        <v>899</v>
      </c>
      <c r="G186" s="100">
        <f t="shared" si="18"/>
        <v>18.517067915128237</v>
      </c>
      <c r="H186" s="100">
        <f t="shared" si="19"/>
        <v>36.148024007156089</v>
      </c>
      <c r="I186" s="100">
        <f t="shared" si="20"/>
        <v>2.1068368057025104</v>
      </c>
      <c r="J186" s="100">
        <f t="shared" si="21"/>
        <v>1.938441179892032</v>
      </c>
    </row>
    <row r="187" spans="1:10" s="88" customFormat="1">
      <c r="A187" s="105">
        <v>55</v>
      </c>
      <c r="B187" s="106">
        <v>5630696</v>
      </c>
      <c r="C187" s="107" t="s">
        <v>412</v>
      </c>
      <c r="D187" s="108" t="s">
        <v>338</v>
      </c>
      <c r="E187" s="97">
        <v>40</v>
      </c>
      <c r="F187" s="100">
        <v>33680</v>
      </c>
      <c r="G187" s="100">
        <f t="shared" si="18"/>
        <v>693.72063112516014</v>
      </c>
      <c r="H187" s="100">
        <f t="shared" si="19"/>
        <v>1354.2441029599745</v>
      </c>
      <c r="I187" s="100">
        <f t="shared" si="20"/>
        <v>78.930215368254224</v>
      </c>
      <c r="J187" s="100">
        <f t="shared" si="21"/>
        <v>72.621467117645878</v>
      </c>
    </row>
    <row r="188" spans="1:10" s="88" customFormat="1">
      <c r="A188" s="105">
        <v>55</v>
      </c>
      <c r="B188" s="106">
        <v>5660036</v>
      </c>
      <c r="C188" s="107" t="s">
        <v>421</v>
      </c>
      <c r="D188" s="108" t="s">
        <v>392</v>
      </c>
      <c r="E188" s="97">
        <v>2</v>
      </c>
      <c r="F188" s="109">
        <v>311.8</v>
      </c>
      <c r="G188" s="100">
        <f t="shared" si="18"/>
        <v>6.422271163444921</v>
      </c>
      <c r="H188" s="100">
        <f t="shared" si="19"/>
        <v>12.537212330846794</v>
      </c>
      <c r="I188" s="100">
        <f t="shared" si="20"/>
        <v>0.73071381092107091</v>
      </c>
      <c r="J188" s="100">
        <f t="shared" si="21"/>
        <v>0.67230918786466698</v>
      </c>
    </row>
    <row r="189" spans="1:10" s="88" customFormat="1">
      <c r="A189" s="105">
        <v>55</v>
      </c>
      <c r="B189" s="106">
        <v>5660038</v>
      </c>
      <c r="C189" s="107" t="s">
        <v>422</v>
      </c>
      <c r="D189" s="108" t="s">
        <v>338</v>
      </c>
      <c r="E189" s="97">
        <v>5</v>
      </c>
      <c r="F189" s="109">
        <v>558.75</v>
      </c>
      <c r="G189" s="100">
        <f t="shared" si="18"/>
        <v>11.508800553479313</v>
      </c>
      <c r="H189" s="100">
        <f t="shared" si="19"/>
        <v>22.466861417128435</v>
      </c>
      <c r="I189" s="100">
        <f t="shared" si="20"/>
        <v>1.3094494607188849</v>
      </c>
      <c r="J189" s="100">
        <f t="shared" si="21"/>
        <v>1.204787552018546</v>
      </c>
    </row>
    <row r="190" spans="1:10" s="88" customFormat="1">
      <c r="A190" s="105">
        <v>55</v>
      </c>
      <c r="B190" s="106">
        <v>5661333</v>
      </c>
      <c r="C190" s="107" t="s">
        <v>427</v>
      </c>
      <c r="D190" s="108" t="s">
        <v>338</v>
      </c>
      <c r="E190" s="97">
        <v>10</v>
      </c>
      <c r="F190" s="109">
        <v>660</v>
      </c>
      <c r="G190" s="100">
        <f t="shared" si="18"/>
        <v>13.594287902096369</v>
      </c>
      <c r="H190" s="100">
        <f t="shared" si="19"/>
        <v>26.538037647077882</v>
      </c>
      <c r="I190" s="100">
        <f t="shared" si="20"/>
        <v>1.5467322489028441</v>
      </c>
      <c r="J190" s="100">
        <f t="shared" si="21"/>
        <v>1.4231047594313029</v>
      </c>
    </row>
    <row r="191" spans="1:10" s="88" customFormat="1">
      <c r="A191" s="105">
        <v>55</v>
      </c>
      <c r="B191" s="106">
        <v>5661353</v>
      </c>
      <c r="C191" s="107" t="s">
        <v>454</v>
      </c>
      <c r="D191" s="108" t="s">
        <v>338</v>
      </c>
      <c r="E191" s="97">
        <v>18</v>
      </c>
      <c r="F191" s="109">
        <v>648</v>
      </c>
      <c r="G191" s="100">
        <f t="shared" si="18"/>
        <v>13.347119031149163</v>
      </c>
      <c r="H191" s="100">
        <f t="shared" si="19"/>
        <v>26.055527871676468</v>
      </c>
      <c r="I191" s="100">
        <f t="shared" si="20"/>
        <v>1.5186098443773377</v>
      </c>
      <c r="J191" s="100">
        <f t="shared" si="21"/>
        <v>1.3972301274416428</v>
      </c>
    </row>
    <row r="192" spans="1:10" s="88" customFormat="1">
      <c r="A192" s="105">
        <v>55</v>
      </c>
      <c r="B192" s="106">
        <v>5670000</v>
      </c>
      <c r="C192" s="107" t="s">
        <v>431</v>
      </c>
      <c r="D192" s="108" t="s">
        <v>338</v>
      </c>
      <c r="E192" s="97">
        <v>1</v>
      </c>
      <c r="F192" s="109">
        <v>299.68</v>
      </c>
      <c r="G192" s="100">
        <f t="shared" si="18"/>
        <v>6.1726306037882424</v>
      </c>
      <c r="H192" s="100">
        <f t="shared" si="19"/>
        <v>12.049877457691364</v>
      </c>
      <c r="I192" s="100">
        <f t="shared" si="20"/>
        <v>0.70231018235030951</v>
      </c>
      <c r="J192" s="100">
        <f t="shared" si="21"/>
        <v>0.64617580955511034</v>
      </c>
    </row>
    <row r="193" spans="1:10" s="88" customFormat="1">
      <c r="A193" s="105">
        <v>55</v>
      </c>
      <c r="B193" s="106">
        <v>5670010</v>
      </c>
      <c r="C193" s="107" t="s">
        <v>433</v>
      </c>
      <c r="D193" s="108" t="s">
        <v>338</v>
      </c>
      <c r="E193" s="97">
        <v>3</v>
      </c>
      <c r="F193" s="100">
        <v>2277</v>
      </c>
      <c r="G193" s="100">
        <f t="shared" si="18"/>
        <v>46.900293262232474</v>
      </c>
      <c r="H193" s="100">
        <f t="shared" si="19"/>
        <v>91.556229882418705</v>
      </c>
      <c r="I193" s="100">
        <f t="shared" si="20"/>
        <v>5.3362262587148122</v>
      </c>
      <c r="J193" s="100">
        <f t="shared" si="21"/>
        <v>4.9097114200379943</v>
      </c>
    </row>
    <row r="194" spans="1:10" s="88" customFormat="1">
      <c r="A194" s="105">
        <v>55</v>
      </c>
      <c r="B194" s="106">
        <v>5670012</v>
      </c>
      <c r="C194" s="107" t="s">
        <v>442</v>
      </c>
      <c r="D194" s="108" t="s">
        <v>338</v>
      </c>
      <c r="E194" s="97">
        <v>1</v>
      </c>
      <c r="F194" s="100">
        <v>1402.72</v>
      </c>
      <c r="G194" s="100">
        <f t="shared" si="18"/>
        <v>28.892393221255485</v>
      </c>
      <c r="H194" s="100">
        <f t="shared" si="19"/>
        <v>56.402176012589528</v>
      </c>
      <c r="I194" s="100">
        <f t="shared" si="20"/>
        <v>3.2873216063348445</v>
      </c>
      <c r="J194" s="100">
        <f t="shared" si="21"/>
        <v>3.0245719820446624</v>
      </c>
    </row>
    <row r="195" spans="1:10" s="88" customFormat="1">
      <c r="A195" s="105">
        <v>55</v>
      </c>
      <c r="B195" s="106">
        <v>5670020</v>
      </c>
      <c r="C195" s="107" t="s">
        <v>455</v>
      </c>
      <c r="D195" s="108" t="s">
        <v>338</v>
      </c>
      <c r="E195" s="97">
        <v>6</v>
      </c>
      <c r="F195" s="100">
        <v>11982</v>
      </c>
      <c r="G195" s="100">
        <f t="shared" si="18"/>
        <v>246.7981176407859</v>
      </c>
      <c r="H195" s="100">
        <f t="shared" si="19"/>
        <v>481.78601073831396</v>
      </c>
      <c r="I195" s="100">
        <f t="shared" si="20"/>
        <v>28.080220918717995</v>
      </c>
      <c r="J195" s="100">
        <f t="shared" si="21"/>
        <v>25.835820041675561</v>
      </c>
    </row>
    <row r="196" spans="1:10" s="88" customFormat="1">
      <c r="A196" s="105">
        <v>55</v>
      </c>
      <c r="B196" s="106">
        <v>5621856</v>
      </c>
      <c r="C196" s="107" t="s">
        <v>445</v>
      </c>
      <c r="D196" s="108" t="s">
        <v>346</v>
      </c>
      <c r="E196" s="97">
        <v>3</v>
      </c>
      <c r="F196" s="109">
        <v>591</v>
      </c>
      <c r="G196" s="100">
        <f t="shared" si="18"/>
        <v>12.173066894149931</v>
      </c>
      <c r="H196" s="100">
        <f t="shared" si="19"/>
        <v>23.763606438519741</v>
      </c>
      <c r="I196" s="100">
        <f t="shared" si="20"/>
        <v>1.3850284228811831</v>
      </c>
      <c r="J196" s="100">
        <f t="shared" si="21"/>
        <v>1.2743256254907576</v>
      </c>
    </row>
    <row r="197" spans="1:10" s="88" customFormat="1">
      <c r="A197" s="105">
        <v>55</v>
      </c>
      <c r="B197" s="106">
        <v>5630002</v>
      </c>
      <c r="C197" s="107" t="s">
        <v>405</v>
      </c>
      <c r="D197" s="108" t="s">
        <v>338</v>
      </c>
      <c r="E197" s="97">
        <v>1</v>
      </c>
      <c r="F197" s="109">
        <v>288.47000000000003</v>
      </c>
      <c r="G197" s="100">
        <f t="shared" si="18"/>
        <v>5.9417336835117274</v>
      </c>
      <c r="H197" s="100">
        <f t="shared" si="19"/>
        <v>11.599132909170542</v>
      </c>
      <c r="I197" s="100">
        <f t="shared" si="20"/>
        <v>0.67603916945606579</v>
      </c>
      <c r="J197" s="100">
        <f t="shared" si="21"/>
        <v>0.622004590838103</v>
      </c>
    </row>
    <row r="198" spans="1:10" s="88" customFormat="1">
      <c r="A198" s="105">
        <v>55</v>
      </c>
      <c r="B198" s="106">
        <v>5630007</v>
      </c>
      <c r="C198" s="107" t="s">
        <v>407</v>
      </c>
      <c r="D198" s="108" t="s">
        <v>338</v>
      </c>
      <c r="E198" s="97">
        <v>1</v>
      </c>
      <c r="F198" s="109">
        <v>64.19</v>
      </c>
      <c r="G198" s="100">
        <f t="shared" si="18"/>
        <v>1.3221474855084332</v>
      </c>
      <c r="H198" s="100">
        <f t="shared" si="19"/>
        <v>2.5810252069180746</v>
      </c>
      <c r="I198" s="100">
        <f t="shared" si="20"/>
        <v>0.15043142887435387</v>
      </c>
      <c r="J198" s="100">
        <f t="shared" si="21"/>
        <v>0.13840771895135656</v>
      </c>
    </row>
    <row r="199" spans="1:10" s="88" customFormat="1">
      <c r="A199" s="105">
        <v>55</v>
      </c>
      <c r="B199" s="106">
        <v>5630010</v>
      </c>
      <c r="C199" s="107" t="s">
        <v>456</v>
      </c>
      <c r="D199" s="108" t="s">
        <v>338</v>
      </c>
      <c r="E199" s="97">
        <v>7</v>
      </c>
      <c r="F199" s="100">
        <v>3178</v>
      </c>
      <c r="G199" s="100">
        <f t="shared" si="18"/>
        <v>65.458555989185243</v>
      </c>
      <c r="H199" s="100">
        <f t="shared" si="19"/>
        <v>127.78467218547502</v>
      </c>
      <c r="I199" s="100">
        <f t="shared" si="20"/>
        <v>7.44775013183824</v>
      </c>
      <c r="J199" s="100">
        <f t="shared" si="21"/>
        <v>6.8524650385949704</v>
      </c>
    </row>
    <row r="200" spans="1:10" s="88" customFormat="1">
      <c r="A200" s="105">
        <v>55</v>
      </c>
      <c r="B200" s="106">
        <v>5630020</v>
      </c>
      <c r="C200" s="107" t="s">
        <v>451</v>
      </c>
      <c r="D200" s="108" t="s">
        <v>338</v>
      </c>
      <c r="E200" s="97">
        <v>2</v>
      </c>
      <c r="F200" s="109">
        <v>388</v>
      </c>
      <c r="G200" s="100">
        <f t="shared" si="18"/>
        <v>7.9917934939596842</v>
      </c>
      <c r="H200" s="100">
        <f t="shared" si="19"/>
        <v>15.601149404645787</v>
      </c>
      <c r="I200" s="100">
        <f t="shared" si="20"/>
        <v>0.90929107965803557</v>
      </c>
      <c r="J200" s="100">
        <f t="shared" si="21"/>
        <v>0.83661310099900832</v>
      </c>
    </row>
    <row r="201" spans="1:10" s="88" customFormat="1">
      <c r="A201" s="105">
        <v>55</v>
      </c>
      <c r="B201" s="106">
        <v>5630027</v>
      </c>
      <c r="C201" s="107" t="s">
        <v>453</v>
      </c>
      <c r="D201" s="108" t="s">
        <v>338</v>
      </c>
      <c r="E201" s="97">
        <v>1</v>
      </c>
      <c r="F201" s="109">
        <v>899</v>
      </c>
      <c r="G201" s="100">
        <f t="shared" si="18"/>
        <v>18.517067915128237</v>
      </c>
      <c r="H201" s="100">
        <f t="shared" si="19"/>
        <v>36.148024007156089</v>
      </c>
      <c r="I201" s="100">
        <f t="shared" si="20"/>
        <v>2.1068368057025104</v>
      </c>
      <c r="J201" s="100">
        <f t="shared" si="21"/>
        <v>1.938441179892032</v>
      </c>
    </row>
    <row r="202" spans="1:10" s="88" customFormat="1">
      <c r="A202" s="105">
        <v>55</v>
      </c>
      <c r="B202" s="106">
        <v>5630100</v>
      </c>
      <c r="C202" s="107" t="s">
        <v>409</v>
      </c>
      <c r="D202" s="108" t="s">
        <v>338</v>
      </c>
      <c r="E202" s="97">
        <v>31</v>
      </c>
      <c r="F202" s="100">
        <v>1980.28</v>
      </c>
      <c r="G202" s="100">
        <f t="shared" si="18"/>
        <v>40.788630979944543</v>
      </c>
      <c r="H202" s="100">
        <f t="shared" si="19"/>
        <v>79.625371502659689</v>
      </c>
      <c r="I202" s="100">
        <f t="shared" si="20"/>
        <v>4.6408529361474606</v>
      </c>
      <c r="J202" s="100">
        <f t="shared" si="21"/>
        <v>4.2699180197070001</v>
      </c>
    </row>
    <row r="203" spans="1:10" s="88" customFormat="1">
      <c r="A203" s="105">
        <v>55</v>
      </c>
      <c r="B203" s="106">
        <v>5660003</v>
      </c>
      <c r="C203" s="107" t="s">
        <v>416</v>
      </c>
      <c r="D203" s="108" t="s">
        <v>338</v>
      </c>
      <c r="E203" s="97">
        <v>8</v>
      </c>
      <c r="F203" s="109">
        <v>766.08</v>
      </c>
      <c r="G203" s="100">
        <f t="shared" si="18"/>
        <v>15.779260721269678</v>
      </c>
      <c r="H203" s="100">
        <f t="shared" si="19"/>
        <v>30.803424061626405</v>
      </c>
      <c r="I203" s="100">
        <f t="shared" si="20"/>
        <v>1.7953343049083195</v>
      </c>
      <c r="J203" s="100">
        <f t="shared" si="21"/>
        <v>1.6518365062198976</v>
      </c>
    </row>
    <row r="204" spans="1:10" s="88" customFormat="1">
      <c r="A204" s="105">
        <v>55</v>
      </c>
      <c r="B204" s="106">
        <v>5660008</v>
      </c>
      <c r="C204" s="107" t="s">
        <v>448</v>
      </c>
      <c r="D204" s="108" t="s">
        <v>338</v>
      </c>
      <c r="E204" s="97">
        <v>1</v>
      </c>
      <c r="F204" s="109">
        <v>399</v>
      </c>
      <c r="G204" s="100">
        <f t="shared" si="18"/>
        <v>8.2183649589946235</v>
      </c>
      <c r="H204" s="100">
        <f t="shared" si="19"/>
        <v>16.043450032097084</v>
      </c>
      <c r="I204" s="100">
        <f t="shared" si="20"/>
        <v>0.93506995047308294</v>
      </c>
      <c r="J204" s="100">
        <f t="shared" si="21"/>
        <v>0.86033151365619664</v>
      </c>
    </row>
    <row r="205" spans="1:10" s="88" customFormat="1">
      <c r="A205" s="105">
        <v>55</v>
      </c>
      <c r="B205" s="106">
        <v>5661333</v>
      </c>
      <c r="C205" s="107" t="s">
        <v>427</v>
      </c>
      <c r="D205" s="108" t="s">
        <v>338</v>
      </c>
      <c r="E205" s="97">
        <v>1</v>
      </c>
      <c r="F205" s="109">
        <v>66</v>
      </c>
      <c r="G205" s="100">
        <f t="shared" si="18"/>
        <v>1.3594287902096369</v>
      </c>
      <c r="H205" s="100">
        <f t="shared" si="19"/>
        <v>2.6538037647077886</v>
      </c>
      <c r="I205" s="100">
        <f t="shared" si="20"/>
        <v>0.1546732248902844</v>
      </c>
      <c r="J205" s="100">
        <f t="shared" si="21"/>
        <v>0.14231047594313029</v>
      </c>
    </row>
    <row r="206" spans="1:10" s="88" customFormat="1">
      <c r="A206" s="105">
        <v>55</v>
      </c>
      <c r="B206" s="106">
        <v>5630002</v>
      </c>
      <c r="C206" s="107" t="s">
        <v>405</v>
      </c>
      <c r="D206" s="108" t="s">
        <v>338</v>
      </c>
      <c r="E206" s="97">
        <v>3</v>
      </c>
      <c r="F206" s="109">
        <v>865.41</v>
      </c>
      <c r="G206" s="100">
        <f t="shared" si="18"/>
        <v>17.825201050535181</v>
      </c>
      <c r="H206" s="100">
        <f t="shared" si="19"/>
        <v>34.79739872751162</v>
      </c>
      <c r="I206" s="100">
        <f t="shared" si="20"/>
        <v>2.0281175083681973</v>
      </c>
      <c r="J206" s="100">
        <f t="shared" si="21"/>
        <v>1.8660137725143087</v>
      </c>
    </row>
    <row r="207" spans="1:10" s="88" customFormat="1">
      <c r="A207" s="105">
        <v>55</v>
      </c>
      <c r="B207" s="106">
        <v>5630007</v>
      </c>
      <c r="C207" s="107" t="s">
        <v>407</v>
      </c>
      <c r="D207" s="108" t="s">
        <v>338</v>
      </c>
      <c r="E207" s="97">
        <v>2</v>
      </c>
      <c r="F207" s="109">
        <v>128.38</v>
      </c>
      <c r="G207" s="100">
        <f t="shared" si="18"/>
        <v>2.6442949710168664</v>
      </c>
      <c r="H207" s="100">
        <f t="shared" si="19"/>
        <v>5.1620504138361492</v>
      </c>
      <c r="I207" s="100">
        <f t="shared" si="20"/>
        <v>0.30086285774870775</v>
      </c>
      <c r="J207" s="100">
        <f t="shared" si="21"/>
        <v>0.27681543790271312</v>
      </c>
    </row>
    <row r="208" spans="1:10" s="88" customFormat="1">
      <c r="A208" s="105">
        <v>55</v>
      </c>
      <c r="B208" s="106">
        <v>5630020</v>
      </c>
      <c r="C208" s="107" t="s">
        <v>451</v>
      </c>
      <c r="D208" s="108" t="s">
        <v>338</v>
      </c>
      <c r="E208" s="97">
        <v>1</v>
      </c>
      <c r="F208" s="109">
        <v>194</v>
      </c>
      <c r="G208" s="100">
        <f t="shared" si="18"/>
        <v>3.9958967469798421</v>
      </c>
      <c r="H208" s="100">
        <f t="shared" si="19"/>
        <v>7.8005747023228933</v>
      </c>
      <c r="I208" s="100">
        <f t="shared" si="20"/>
        <v>0.45464553982901779</v>
      </c>
      <c r="J208" s="100">
        <f t="shared" si="21"/>
        <v>0.41830655049950416</v>
      </c>
    </row>
    <row r="209" spans="1:10" s="88" customFormat="1">
      <c r="A209" s="105">
        <v>55</v>
      </c>
      <c r="B209" s="106">
        <v>5630027</v>
      </c>
      <c r="C209" s="107" t="s">
        <v>453</v>
      </c>
      <c r="D209" s="108" t="s">
        <v>338</v>
      </c>
      <c r="E209" s="97">
        <v>1</v>
      </c>
      <c r="F209" s="109">
        <v>899</v>
      </c>
      <c r="G209" s="100">
        <f t="shared" si="18"/>
        <v>18.517067915128237</v>
      </c>
      <c r="H209" s="100">
        <f t="shared" si="19"/>
        <v>36.148024007156089</v>
      </c>
      <c r="I209" s="100">
        <f t="shared" si="20"/>
        <v>2.1068368057025104</v>
      </c>
      <c r="J209" s="100">
        <f t="shared" si="21"/>
        <v>1.938441179892032</v>
      </c>
    </row>
    <row r="210" spans="1:10" s="88" customFormat="1">
      <c r="A210" s="105">
        <v>55</v>
      </c>
      <c r="B210" s="106">
        <v>5661333</v>
      </c>
      <c r="C210" s="107" t="s">
        <v>427</v>
      </c>
      <c r="D210" s="108" t="s">
        <v>338</v>
      </c>
      <c r="E210" s="97">
        <v>2</v>
      </c>
      <c r="F210" s="109">
        <v>132</v>
      </c>
      <c r="G210" s="100">
        <f t="shared" si="18"/>
        <v>2.7188575804192738</v>
      </c>
      <c r="H210" s="100">
        <f t="shared" si="19"/>
        <v>5.3076075294155771</v>
      </c>
      <c r="I210" s="100">
        <f t="shared" si="20"/>
        <v>0.3093464497805688</v>
      </c>
      <c r="J210" s="100">
        <f t="shared" si="21"/>
        <v>0.28462095188626058</v>
      </c>
    </row>
    <row r="211" spans="1:10" s="88" customFormat="1">
      <c r="A211" s="105">
        <v>55</v>
      </c>
      <c r="B211" s="106">
        <v>5661342</v>
      </c>
      <c r="C211" s="107" t="s">
        <v>457</v>
      </c>
      <c r="D211" s="108" t="s">
        <v>338</v>
      </c>
      <c r="E211" s="97">
        <v>1</v>
      </c>
      <c r="F211" s="109">
        <v>65</v>
      </c>
      <c r="G211" s="100">
        <f t="shared" si="18"/>
        <v>1.3388313842973698</v>
      </c>
      <c r="H211" s="100">
        <f t="shared" si="19"/>
        <v>2.6135946167576702</v>
      </c>
      <c r="I211" s="100">
        <f t="shared" si="20"/>
        <v>0.15232969117982556</v>
      </c>
      <c r="J211" s="100">
        <f t="shared" si="21"/>
        <v>0.14015425661065861</v>
      </c>
    </row>
    <row r="212" spans="1:10" s="88" customFormat="1">
      <c r="A212" s="105">
        <v>55</v>
      </c>
      <c r="B212" s="106">
        <v>5661353</v>
      </c>
      <c r="C212" s="107" t="s">
        <v>454</v>
      </c>
      <c r="D212" s="108" t="s">
        <v>338</v>
      </c>
      <c r="E212" s="97">
        <v>2</v>
      </c>
      <c r="F212" s="109">
        <v>72</v>
      </c>
      <c r="G212" s="100">
        <f t="shared" si="18"/>
        <v>1.4830132256832402</v>
      </c>
      <c r="H212" s="100">
        <f t="shared" si="19"/>
        <v>2.8950586524084962</v>
      </c>
      <c r="I212" s="100">
        <f t="shared" si="20"/>
        <v>0.16873442715303752</v>
      </c>
      <c r="J212" s="100">
        <f t="shared" si="21"/>
        <v>0.15524779193796029</v>
      </c>
    </row>
    <row r="213" spans="1:10" s="88" customFormat="1">
      <c r="A213" s="105">
        <v>55</v>
      </c>
      <c r="B213" s="106">
        <v>5670012</v>
      </c>
      <c r="C213" s="107" t="s">
        <v>442</v>
      </c>
      <c r="D213" s="108" t="s">
        <v>338</v>
      </c>
      <c r="E213" s="97">
        <v>3</v>
      </c>
      <c r="F213" s="100">
        <v>4208.16</v>
      </c>
      <c r="G213" s="100">
        <f t="shared" si="18"/>
        <v>86.677179663766452</v>
      </c>
      <c r="H213" s="100">
        <f t="shared" si="19"/>
        <v>169.20652803776858</v>
      </c>
      <c r="I213" s="100">
        <f t="shared" si="20"/>
        <v>9.8619648190045339</v>
      </c>
      <c r="J213" s="100">
        <f t="shared" si="21"/>
        <v>9.0737159461339854</v>
      </c>
    </row>
    <row r="214" spans="1:10" s="88" customFormat="1">
      <c r="A214" s="105">
        <v>55</v>
      </c>
      <c r="B214" s="106">
        <v>5670013</v>
      </c>
      <c r="C214" s="107" t="s">
        <v>434</v>
      </c>
      <c r="D214" s="108" t="s">
        <v>346</v>
      </c>
      <c r="E214" s="97">
        <v>36</v>
      </c>
      <c r="F214" s="100">
        <v>1737.72</v>
      </c>
      <c r="G214" s="100">
        <f t="shared" si="18"/>
        <v>35.792524201865007</v>
      </c>
      <c r="H214" s="100">
        <f t="shared" si="19"/>
        <v>69.872240575879061</v>
      </c>
      <c r="I214" s="100">
        <f t="shared" si="20"/>
        <v>4.0724053993385612</v>
      </c>
      <c r="J214" s="100">
        <f t="shared" si="21"/>
        <v>3.7469054584226718</v>
      </c>
    </row>
    <row r="215" spans="1:10" s="88" customFormat="1">
      <c r="A215" s="105">
        <v>55</v>
      </c>
      <c r="B215" s="106">
        <v>5670402</v>
      </c>
      <c r="C215" s="107" t="s">
        <v>435</v>
      </c>
      <c r="D215" s="108" t="s">
        <v>346</v>
      </c>
      <c r="E215" s="97">
        <v>2</v>
      </c>
      <c r="F215" s="109">
        <v>73.88</v>
      </c>
      <c r="G215" s="100">
        <f t="shared" si="18"/>
        <v>1.5217363487983027</v>
      </c>
      <c r="H215" s="100">
        <f t="shared" si="19"/>
        <v>2.9706518505547179</v>
      </c>
      <c r="I215" s="100">
        <f t="shared" si="20"/>
        <v>0.17314027052870015</v>
      </c>
      <c r="J215" s="100">
        <f t="shared" si="21"/>
        <v>0.15930148428300703</v>
      </c>
    </row>
    <row r="216" spans="1:10" s="88" customFormat="1">
      <c r="A216" s="105">
        <v>55</v>
      </c>
      <c r="B216" s="106">
        <v>5630002</v>
      </c>
      <c r="C216" s="107" t="s">
        <v>405</v>
      </c>
      <c r="D216" s="108" t="s">
        <v>338</v>
      </c>
      <c r="E216" s="97">
        <v>5</v>
      </c>
      <c r="F216" s="100">
        <v>1442.35</v>
      </c>
      <c r="G216" s="100">
        <f t="shared" si="18"/>
        <v>29.708668417558631</v>
      </c>
      <c r="H216" s="100">
        <f t="shared" si="19"/>
        <v>57.995664545852705</v>
      </c>
      <c r="I216" s="100">
        <f t="shared" si="20"/>
        <v>3.3801958472803286</v>
      </c>
      <c r="J216" s="100">
        <f t="shared" si="21"/>
        <v>3.1100229541905144</v>
      </c>
    </row>
    <row r="217" spans="1:10" s="88" customFormat="1">
      <c r="A217" s="105">
        <v>55</v>
      </c>
      <c r="B217" s="106">
        <v>5630100</v>
      </c>
      <c r="C217" s="107" t="s">
        <v>409</v>
      </c>
      <c r="D217" s="108" t="s">
        <v>338</v>
      </c>
      <c r="E217" s="97">
        <v>50</v>
      </c>
      <c r="F217" s="100">
        <v>3194</v>
      </c>
      <c r="G217" s="100">
        <f t="shared" si="18"/>
        <v>65.788114483781527</v>
      </c>
      <c r="H217" s="100">
        <f t="shared" si="19"/>
        <v>128.42801855267692</v>
      </c>
      <c r="I217" s="100">
        <f t="shared" si="20"/>
        <v>7.4852466712055818</v>
      </c>
      <c r="J217" s="100">
        <f t="shared" si="21"/>
        <v>6.8869645479145172</v>
      </c>
    </row>
    <row r="218" spans="1:10" s="88" customFormat="1">
      <c r="A218" s="105">
        <v>55</v>
      </c>
      <c r="B218" s="106">
        <v>5630696</v>
      </c>
      <c r="C218" s="107" t="s">
        <v>412</v>
      </c>
      <c r="D218" s="108" t="s">
        <v>338</v>
      </c>
      <c r="E218" s="97">
        <v>4</v>
      </c>
      <c r="F218" s="100">
        <v>3368</v>
      </c>
      <c r="G218" s="100">
        <f t="shared" si="18"/>
        <v>69.372063112516017</v>
      </c>
      <c r="H218" s="100">
        <f t="shared" si="19"/>
        <v>135.42441029599743</v>
      </c>
      <c r="I218" s="100">
        <f t="shared" si="20"/>
        <v>7.8930215368254224</v>
      </c>
      <c r="J218" s="100">
        <f t="shared" si="21"/>
        <v>7.2621467117645873</v>
      </c>
    </row>
    <row r="219" spans="1:10" s="88" customFormat="1">
      <c r="A219" s="105">
        <v>55</v>
      </c>
      <c r="B219" s="106">
        <v>5660036</v>
      </c>
      <c r="C219" s="107" t="s">
        <v>421</v>
      </c>
      <c r="D219" s="108" t="s">
        <v>392</v>
      </c>
      <c r="E219" s="97">
        <v>1</v>
      </c>
      <c r="F219" s="109">
        <v>155.9</v>
      </c>
      <c r="G219" s="100">
        <f t="shared" si="18"/>
        <v>3.2111355817224605</v>
      </c>
      <c r="H219" s="100">
        <f t="shared" si="19"/>
        <v>6.2686061654233969</v>
      </c>
      <c r="I219" s="100">
        <f t="shared" si="20"/>
        <v>0.36535690546053545</v>
      </c>
      <c r="J219" s="100">
        <f t="shared" si="21"/>
        <v>0.33615459393233349</v>
      </c>
    </row>
    <row r="220" spans="1:10" s="88" customFormat="1">
      <c r="A220" s="105">
        <v>55</v>
      </c>
      <c r="B220" s="106">
        <v>5670000</v>
      </c>
      <c r="C220" s="107" t="s">
        <v>431</v>
      </c>
      <c r="D220" s="108" t="s">
        <v>338</v>
      </c>
      <c r="E220" s="97">
        <v>1</v>
      </c>
      <c r="F220" s="109">
        <v>299.68</v>
      </c>
      <c r="G220" s="100">
        <f t="shared" si="18"/>
        <v>6.1726306037882424</v>
      </c>
      <c r="H220" s="100">
        <f t="shared" si="19"/>
        <v>12.049877457691364</v>
      </c>
      <c r="I220" s="100">
        <f t="shared" si="20"/>
        <v>0.70231018235030951</v>
      </c>
      <c r="J220" s="100">
        <f t="shared" si="21"/>
        <v>0.64617580955511034</v>
      </c>
    </row>
    <row r="221" spans="1:10" s="88" customFormat="1">
      <c r="A221" s="105">
        <v>55</v>
      </c>
      <c r="B221" s="106">
        <v>5670402</v>
      </c>
      <c r="C221" s="107" t="s">
        <v>435</v>
      </c>
      <c r="D221" s="108" t="s">
        <v>346</v>
      </c>
      <c r="E221" s="97">
        <v>8</v>
      </c>
      <c r="F221" s="109">
        <v>295.52</v>
      </c>
      <c r="G221" s="100">
        <f t="shared" si="18"/>
        <v>6.0869453951932107</v>
      </c>
      <c r="H221" s="100">
        <f t="shared" si="19"/>
        <v>11.882607402218872</v>
      </c>
      <c r="I221" s="100">
        <f t="shared" si="20"/>
        <v>0.69256108211480061</v>
      </c>
      <c r="J221" s="100">
        <f t="shared" si="21"/>
        <v>0.63720593713202811</v>
      </c>
    </row>
    <row r="222" spans="1:10" s="88" customFormat="1">
      <c r="A222" s="105">
        <v>55</v>
      </c>
      <c r="B222" s="106">
        <v>5630010</v>
      </c>
      <c r="C222" s="107" t="s">
        <v>456</v>
      </c>
      <c r="D222" s="108" t="s">
        <v>338</v>
      </c>
      <c r="E222" s="97">
        <v>5</v>
      </c>
      <c r="F222" s="100">
        <v>2270</v>
      </c>
      <c r="G222" s="100">
        <f t="shared" si="18"/>
        <v>46.756111420846601</v>
      </c>
      <c r="H222" s="100">
        <f t="shared" si="19"/>
        <v>91.274765846767878</v>
      </c>
      <c r="I222" s="100">
        <f t="shared" si="20"/>
        <v>5.3198215227415995</v>
      </c>
      <c r="J222" s="100">
        <f t="shared" si="21"/>
        <v>4.8946178847106925</v>
      </c>
    </row>
    <row r="223" spans="1:10" s="88" customFormat="1">
      <c r="A223" s="105">
        <v>55</v>
      </c>
      <c r="B223" s="106">
        <v>5630020</v>
      </c>
      <c r="C223" s="107" t="s">
        <v>451</v>
      </c>
      <c r="D223" s="108" t="s">
        <v>338</v>
      </c>
      <c r="E223" s="97">
        <v>2</v>
      </c>
      <c r="F223" s="109">
        <v>388</v>
      </c>
      <c r="G223" s="100">
        <f t="shared" si="18"/>
        <v>7.9917934939596842</v>
      </c>
      <c r="H223" s="100">
        <f t="shared" si="19"/>
        <v>15.601149404645787</v>
      </c>
      <c r="I223" s="100">
        <f t="shared" si="20"/>
        <v>0.90929107965803557</v>
      </c>
      <c r="J223" s="100">
        <f t="shared" si="21"/>
        <v>0.83661310099900832</v>
      </c>
    </row>
    <row r="224" spans="1:10" s="88" customFormat="1">
      <c r="A224" s="105">
        <v>55</v>
      </c>
      <c r="B224" s="106">
        <v>5630100</v>
      </c>
      <c r="C224" s="107" t="s">
        <v>409</v>
      </c>
      <c r="D224" s="108" t="s">
        <v>338</v>
      </c>
      <c r="E224" s="97">
        <v>80</v>
      </c>
      <c r="F224" s="100">
        <v>5807.2</v>
      </c>
      <c r="G224" s="100">
        <f t="shared" si="18"/>
        <v>119.61325561371824</v>
      </c>
      <c r="H224" s="100">
        <f t="shared" si="19"/>
        <v>233.50256397592528</v>
      </c>
      <c r="I224" s="100">
        <f t="shared" si="20"/>
        <v>13.60936896337666</v>
      </c>
      <c r="J224" s="100">
        <f t="shared" si="21"/>
        <v>12.521596907529487</v>
      </c>
    </row>
    <row r="225" spans="1:10" s="88" customFormat="1">
      <c r="A225" s="105">
        <v>55</v>
      </c>
      <c r="B225" s="106">
        <v>5660003</v>
      </c>
      <c r="C225" s="107" t="s">
        <v>416</v>
      </c>
      <c r="D225" s="108" t="s">
        <v>338</v>
      </c>
      <c r="E225" s="97">
        <v>30</v>
      </c>
      <c r="F225" s="100">
        <v>2872.8</v>
      </c>
      <c r="G225" s="100">
        <f t="shared" si="18"/>
        <v>59.172227704761291</v>
      </c>
      <c r="H225" s="100">
        <f t="shared" si="19"/>
        <v>115.51284023109902</v>
      </c>
      <c r="I225" s="100">
        <f t="shared" si="20"/>
        <v>6.732503643406198</v>
      </c>
      <c r="J225" s="100">
        <f t="shared" si="21"/>
        <v>6.1943868983246162</v>
      </c>
    </row>
    <row r="226" spans="1:10" s="88" customFormat="1">
      <c r="A226" s="105">
        <v>55</v>
      </c>
      <c r="B226" s="106">
        <v>5660036</v>
      </c>
      <c r="C226" s="107" t="s">
        <v>421</v>
      </c>
      <c r="D226" s="108" t="s">
        <v>392</v>
      </c>
      <c r="E226" s="97">
        <v>1</v>
      </c>
      <c r="F226" s="109">
        <v>155.9</v>
      </c>
      <c r="G226" s="100">
        <f t="shared" si="18"/>
        <v>3.2111355817224605</v>
      </c>
      <c r="H226" s="100">
        <f t="shared" si="19"/>
        <v>6.2686061654233969</v>
      </c>
      <c r="I226" s="100">
        <f t="shared" si="20"/>
        <v>0.36535690546053545</v>
      </c>
      <c r="J226" s="100">
        <f t="shared" si="21"/>
        <v>0.33615459393233349</v>
      </c>
    </row>
    <row r="227" spans="1:10" s="88" customFormat="1">
      <c r="A227" s="105">
        <v>55</v>
      </c>
      <c r="B227" s="106">
        <v>5661347</v>
      </c>
      <c r="C227" s="107" t="s">
        <v>430</v>
      </c>
      <c r="D227" s="108" t="s">
        <v>338</v>
      </c>
      <c r="E227" s="97">
        <v>1</v>
      </c>
      <c r="F227" s="109">
        <v>499</v>
      </c>
      <c r="G227" s="100">
        <f t="shared" si="18"/>
        <v>10.278105550221346</v>
      </c>
      <c r="H227" s="100">
        <f t="shared" si="19"/>
        <v>20.064364827108886</v>
      </c>
      <c r="I227" s="100">
        <f t="shared" si="20"/>
        <v>1.1694233215189684</v>
      </c>
      <c r="J227" s="100">
        <f t="shared" si="21"/>
        <v>1.0759534469033638</v>
      </c>
    </row>
    <row r="228" spans="1:10" s="88" customFormat="1">
      <c r="A228" s="105">
        <v>55</v>
      </c>
      <c r="B228" s="106">
        <v>5661355</v>
      </c>
      <c r="C228" s="107" t="s">
        <v>450</v>
      </c>
      <c r="D228" s="108" t="s">
        <v>338</v>
      </c>
      <c r="E228" s="97">
        <v>1</v>
      </c>
      <c r="F228" s="109">
        <v>243.85</v>
      </c>
      <c r="G228" s="100">
        <f t="shared" si="18"/>
        <v>5.0226774317063629</v>
      </c>
      <c r="H228" s="100">
        <f t="shared" si="19"/>
        <v>9.8050007276362763</v>
      </c>
      <c r="I228" s="100">
        <f t="shared" si="20"/>
        <v>0.57147069529539163</v>
      </c>
      <c r="J228" s="100">
        <f t="shared" si="21"/>
        <v>0.52579408422321694</v>
      </c>
    </row>
    <row r="229" spans="1:10" s="88" customFormat="1">
      <c r="A229" s="105">
        <v>55</v>
      </c>
      <c r="B229" s="106">
        <v>5670020</v>
      </c>
      <c r="C229" s="107" t="s">
        <v>455</v>
      </c>
      <c r="D229" s="108" t="s">
        <v>338</v>
      </c>
      <c r="E229" s="97">
        <v>1</v>
      </c>
      <c r="F229" s="100">
        <v>1997</v>
      </c>
      <c r="G229" s="100">
        <f t="shared" si="18"/>
        <v>41.133019606797653</v>
      </c>
      <c r="H229" s="100">
        <f t="shared" si="19"/>
        <v>80.297668456385651</v>
      </c>
      <c r="I229" s="100">
        <f t="shared" si="20"/>
        <v>4.6800368197863325</v>
      </c>
      <c r="J229" s="100">
        <f t="shared" si="21"/>
        <v>4.3059700069459268</v>
      </c>
    </row>
    <row r="230" spans="1:10" s="88" customFormat="1">
      <c r="A230" s="105">
        <v>55</v>
      </c>
      <c r="B230" s="106">
        <v>5630020</v>
      </c>
      <c r="C230" s="107" t="s">
        <v>451</v>
      </c>
      <c r="D230" s="108" t="s">
        <v>338</v>
      </c>
      <c r="E230" s="97">
        <v>3</v>
      </c>
      <c r="F230" s="109">
        <v>582</v>
      </c>
      <c r="G230" s="100">
        <f t="shared" si="18"/>
        <v>11.987690240939525</v>
      </c>
      <c r="H230" s="100">
        <f t="shared" si="19"/>
        <v>23.401724106968679</v>
      </c>
      <c r="I230" s="100">
        <f t="shared" si="20"/>
        <v>1.3639366194870535</v>
      </c>
      <c r="J230" s="100">
        <f t="shared" si="21"/>
        <v>1.2549196514985124</v>
      </c>
    </row>
    <row r="231" spans="1:10" s="88" customFormat="1">
      <c r="A231" s="105">
        <v>55</v>
      </c>
      <c r="B231" s="106">
        <v>5630022</v>
      </c>
      <c r="C231" s="107" t="s">
        <v>452</v>
      </c>
      <c r="D231" s="108" t="s">
        <v>338</v>
      </c>
      <c r="E231" s="97">
        <v>1</v>
      </c>
      <c r="F231" s="109">
        <v>394</v>
      </c>
      <c r="G231" s="100">
        <f t="shared" si="18"/>
        <v>8.1153779294332864</v>
      </c>
      <c r="H231" s="100">
        <f t="shared" si="19"/>
        <v>15.842404292346494</v>
      </c>
      <c r="I231" s="100">
        <f t="shared" si="20"/>
        <v>0.92335228192078866</v>
      </c>
      <c r="J231" s="100">
        <f t="shared" si="21"/>
        <v>0.84955041699383838</v>
      </c>
    </row>
    <row r="232" spans="1:10" s="88" customFormat="1">
      <c r="A232" s="105">
        <v>55</v>
      </c>
      <c r="B232" s="106">
        <v>5660003</v>
      </c>
      <c r="C232" s="107" t="s">
        <v>416</v>
      </c>
      <c r="D232" s="108" t="s">
        <v>338</v>
      </c>
      <c r="E232" s="97">
        <v>70</v>
      </c>
      <c r="F232" s="100">
        <v>6703.2</v>
      </c>
      <c r="G232" s="100">
        <f t="shared" si="18"/>
        <v>138.06853131110967</v>
      </c>
      <c r="H232" s="100">
        <f t="shared" si="19"/>
        <v>269.52996053923101</v>
      </c>
      <c r="I232" s="100">
        <f t="shared" si="20"/>
        <v>15.709175167947794</v>
      </c>
      <c r="J232" s="100">
        <f t="shared" si="21"/>
        <v>14.453569429424103</v>
      </c>
    </row>
    <row r="233" spans="1:10" s="88" customFormat="1">
      <c r="A233" s="105">
        <v>55</v>
      </c>
      <c r="B233" s="106">
        <v>5660006</v>
      </c>
      <c r="C233" s="107" t="s">
        <v>417</v>
      </c>
      <c r="D233" s="108" t="s">
        <v>338</v>
      </c>
      <c r="E233" s="97">
        <v>28</v>
      </c>
      <c r="F233" s="100">
        <v>1327.76</v>
      </c>
      <c r="G233" s="100">
        <f t="shared" si="18"/>
        <v>27.348411674071933</v>
      </c>
      <c r="H233" s="100">
        <f t="shared" si="19"/>
        <v>53.388098282248684</v>
      </c>
      <c r="I233" s="100">
        <f t="shared" si="20"/>
        <v>3.1116503193988487</v>
      </c>
      <c r="J233" s="100">
        <f t="shared" si="21"/>
        <v>2.8629417808825859</v>
      </c>
    </row>
    <row r="234" spans="1:10" s="88" customFormat="1">
      <c r="A234" s="105">
        <v>55</v>
      </c>
      <c r="B234" s="106">
        <v>5660410</v>
      </c>
      <c r="C234" s="107" t="s">
        <v>424</v>
      </c>
      <c r="D234" s="108" t="s">
        <v>338</v>
      </c>
      <c r="E234" s="97">
        <v>20</v>
      </c>
      <c r="F234" s="109">
        <v>580</v>
      </c>
      <c r="G234" s="100">
        <f t="shared" si="18"/>
        <v>11.946495429114991</v>
      </c>
      <c r="H234" s="100">
        <f t="shared" si="19"/>
        <v>23.321305811068445</v>
      </c>
      <c r="I234" s="100">
        <f t="shared" si="20"/>
        <v>1.3592495520661356</v>
      </c>
      <c r="J234" s="100">
        <f t="shared" si="21"/>
        <v>1.250607212833569</v>
      </c>
    </row>
    <row r="235" spans="1:10" s="88" customFormat="1">
      <c r="A235" s="105">
        <v>55</v>
      </c>
      <c r="B235" s="106">
        <v>5661342</v>
      </c>
      <c r="C235" s="107" t="s">
        <v>457</v>
      </c>
      <c r="D235" s="108" t="s">
        <v>338</v>
      </c>
      <c r="E235" s="97">
        <v>4</v>
      </c>
      <c r="F235" s="109">
        <v>260</v>
      </c>
      <c r="G235" s="100">
        <f t="shared" si="18"/>
        <v>5.3553255371894792</v>
      </c>
      <c r="H235" s="100">
        <f t="shared" si="19"/>
        <v>10.454378467030681</v>
      </c>
      <c r="I235" s="100">
        <f t="shared" si="20"/>
        <v>0.60931876471930224</v>
      </c>
      <c r="J235" s="100">
        <f t="shared" si="21"/>
        <v>0.56061702644263445</v>
      </c>
    </row>
    <row r="236" spans="1:10" s="88" customFormat="1">
      <c r="A236" s="105">
        <v>55</v>
      </c>
      <c r="B236" s="106">
        <v>5661353</v>
      </c>
      <c r="C236" s="107" t="s">
        <v>454</v>
      </c>
      <c r="D236" s="108" t="s">
        <v>338</v>
      </c>
      <c r="E236" s="97">
        <v>4</v>
      </c>
      <c r="F236" s="109">
        <v>144</v>
      </c>
      <c r="G236" s="100">
        <f t="shared" si="18"/>
        <v>2.9660264513664805</v>
      </c>
      <c r="H236" s="100">
        <f t="shared" si="19"/>
        <v>5.7901173048169925</v>
      </c>
      <c r="I236" s="100">
        <f t="shared" si="20"/>
        <v>0.33746885430607504</v>
      </c>
      <c r="J236" s="100">
        <f t="shared" si="21"/>
        <v>0.31049558387592058</v>
      </c>
    </row>
    <row r="237" spans="1:10" s="88" customFormat="1">
      <c r="A237" s="105">
        <v>55</v>
      </c>
      <c r="B237" s="106">
        <v>5670000</v>
      </c>
      <c r="C237" s="107" t="s">
        <v>431</v>
      </c>
      <c r="D237" s="108" t="s">
        <v>338</v>
      </c>
      <c r="E237" s="97">
        <v>2</v>
      </c>
      <c r="F237" s="109">
        <v>599.36</v>
      </c>
      <c r="G237" s="100">
        <f t="shared" si="18"/>
        <v>12.345261207576485</v>
      </c>
      <c r="H237" s="100">
        <f t="shared" si="19"/>
        <v>24.099754915382729</v>
      </c>
      <c r="I237" s="100">
        <f t="shared" si="20"/>
        <v>1.404620364700619</v>
      </c>
      <c r="J237" s="100">
        <f t="shared" si="21"/>
        <v>1.2923516191102207</v>
      </c>
    </row>
    <row r="238" spans="1:10" s="88" customFormat="1">
      <c r="A238" s="105">
        <v>55</v>
      </c>
      <c r="B238" s="106">
        <v>5670012</v>
      </c>
      <c r="C238" s="107" t="s">
        <v>442</v>
      </c>
      <c r="D238" s="108" t="s">
        <v>338</v>
      </c>
      <c r="E238" s="97">
        <v>1</v>
      </c>
      <c r="F238" s="100">
        <v>1402.72</v>
      </c>
      <c r="G238" s="100">
        <f t="shared" si="18"/>
        <v>28.892393221255485</v>
      </c>
      <c r="H238" s="100">
        <f t="shared" si="19"/>
        <v>56.402176012589528</v>
      </c>
      <c r="I238" s="100">
        <f t="shared" si="20"/>
        <v>3.2873216063348445</v>
      </c>
      <c r="J238" s="100">
        <f t="shared" si="21"/>
        <v>3.0245719820446624</v>
      </c>
    </row>
    <row r="239" spans="1:10" s="88" customFormat="1">
      <c r="A239" s="105">
        <v>55</v>
      </c>
      <c r="B239" s="106">
        <v>5670020</v>
      </c>
      <c r="C239" s="107" t="s">
        <v>455</v>
      </c>
      <c r="D239" s="108" t="s">
        <v>338</v>
      </c>
      <c r="E239" s="97">
        <v>1</v>
      </c>
      <c r="F239" s="100">
        <v>1997</v>
      </c>
      <c r="G239" s="100">
        <f t="shared" si="18"/>
        <v>41.133019606797653</v>
      </c>
      <c r="H239" s="100">
        <f t="shared" si="19"/>
        <v>80.297668456385651</v>
      </c>
      <c r="I239" s="100">
        <f t="shared" si="20"/>
        <v>4.6800368197863325</v>
      </c>
      <c r="J239" s="100">
        <f t="shared" si="21"/>
        <v>4.3059700069459268</v>
      </c>
    </row>
    <row r="240" spans="1:10" s="88" customFormat="1">
      <c r="A240" s="105">
        <v>55</v>
      </c>
      <c r="B240" s="106">
        <v>5660003</v>
      </c>
      <c r="C240" s="107" t="s">
        <v>416</v>
      </c>
      <c r="D240" s="108" t="s">
        <v>338</v>
      </c>
      <c r="E240" s="97">
        <v>12</v>
      </c>
      <c r="F240" s="100">
        <v>1149.1199999999999</v>
      </c>
      <c r="G240" s="100">
        <f t="shared" ref="G240:G270" si="22">F240*$G$6</f>
        <v>23.668891081904512</v>
      </c>
      <c r="H240" s="100">
        <f t="shared" ref="H240:H270" si="23">F240*$H$6</f>
        <v>46.205136092439595</v>
      </c>
      <c r="I240" s="100">
        <f t="shared" ref="I240:I270" si="24">F240*$I$6</f>
        <v>2.6930014573624788</v>
      </c>
      <c r="J240" s="100">
        <f t="shared" ref="J240:J270" si="25">F240*$J$6</f>
        <v>2.4777547593298461</v>
      </c>
    </row>
    <row r="241" spans="1:10" s="88" customFormat="1">
      <c r="A241" s="105">
        <v>55</v>
      </c>
      <c r="B241" s="106">
        <v>5660410</v>
      </c>
      <c r="C241" s="107" t="s">
        <v>424</v>
      </c>
      <c r="D241" s="108" t="s">
        <v>338</v>
      </c>
      <c r="E241" s="97">
        <v>12</v>
      </c>
      <c r="F241" s="109">
        <v>348</v>
      </c>
      <c r="G241" s="100">
        <f t="shared" si="22"/>
        <v>7.1678972574689945</v>
      </c>
      <c r="H241" s="100">
        <f t="shared" si="23"/>
        <v>13.992783486641066</v>
      </c>
      <c r="I241" s="100">
        <f t="shared" si="24"/>
        <v>0.81554973123968144</v>
      </c>
      <c r="J241" s="100">
        <f t="shared" si="25"/>
        <v>0.7503643277001415</v>
      </c>
    </row>
    <row r="242" spans="1:10" s="88" customFormat="1">
      <c r="A242" s="105">
        <v>55</v>
      </c>
      <c r="B242" s="106">
        <v>5661349</v>
      </c>
      <c r="C242" s="107" t="s">
        <v>449</v>
      </c>
      <c r="D242" s="108" t="s">
        <v>338</v>
      </c>
      <c r="E242" s="97">
        <v>2</v>
      </c>
      <c r="F242" s="109">
        <v>980</v>
      </c>
      <c r="G242" s="100">
        <f t="shared" si="22"/>
        <v>20.185457794021882</v>
      </c>
      <c r="H242" s="100">
        <f t="shared" si="23"/>
        <v>39.404964991115648</v>
      </c>
      <c r="I242" s="100">
        <f t="shared" si="24"/>
        <v>2.2966630362496776</v>
      </c>
      <c r="J242" s="100">
        <f t="shared" si="25"/>
        <v>2.1130949458222377</v>
      </c>
    </row>
    <row r="243" spans="1:10" s="88" customFormat="1">
      <c r="A243" s="105">
        <v>55</v>
      </c>
      <c r="B243" s="106">
        <v>5660007</v>
      </c>
      <c r="C243" s="107" t="s">
        <v>418</v>
      </c>
      <c r="D243" s="108" t="s">
        <v>338</v>
      </c>
      <c r="E243" s="97">
        <v>1</v>
      </c>
      <c r="F243" s="109">
        <v>368.86</v>
      </c>
      <c r="G243" s="100">
        <f t="shared" si="22"/>
        <v>7.5975591447988897</v>
      </c>
      <c r="H243" s="100">
        <f t="shared" si="23"/>
        <v>14.831546312880528</v>
      </c>
      <c r="I243" s="100">
        <f t="shared" si="24"/>
        <v>0.86443584443985311</v>
      </c>
      <c r="J243" s="100">
        <f t="shared" si="25"/>
        <v>0.7953430629755005</v>
      </c>
    </row>
    <row r="244" spans="1:10" s="88" customFormat="1">
      <c r="A244" s="105">
        <v>55</v>
      </c>
      <c r="B244" s="106">
        <v>5660036</v>
      </c>
      <c r="C244" s="107" t="s">
        <v>421</v>
      </c>
      <c r="D244" s="108" t="s">
        <v>392</v>
      </c>
      <c r="E244" s="97">
        <v>1</v>
      </c>
      <c r="F244" s="109">
        <v>155.9</v>
      </c>
      <c r="G244" s="100">
        <f t="shared" si="22"/>
        <v>3.2111355817224605</v>
      </c>
      <c r="H244" s="100">
        <f t="shared" si="23"/>
        <v>6.2686061654233969</v>
      </c>
      <c r="I244" s="100">
        <f t="shared" si="24"/>
        <v>0.36535690546053545</v>
      </c>
      <c r="J244" s="100">
        <f t="shared" si="25"/>
        <v>0.33615459393233349</v>
      </c>
    </row>
    <row r="245" spans="1:10" s="88" customFormat="1">
      <c r="A245" s="105">
        <v>55</v>
      </c>
      <c r="B245" s="106">
        <v>5670402</v>
      </c>
      <c r="C245" s="107" t="s">
        <v>435</v>
      </c>
      <c r="D245" s="108" t="s">
        <v>346</v>
      </c>
      <c r="E245" s="97">
        <v>16</v>
      </c>
      <c r="F245" s="109">
        <v>591.04</v>
      </c>
      <c r="G245" s="100">
        <f t="shared" si="22"/>
        <v>12.173890790386421</v>
      </c>
      <c r="H245" s="100">
        <f t="shared" si="23"/>
        <v>23.765214804437743</v>
      </c>
      <c r="I245" s="100">
        <f t="shared" si="24"/>
        <v>1.3851221642296012</v>
      </c>
      <c r="J245" s="100">
        <f t="shared" si="25"/>
        <v>1.2744118742640562</v>
      </c>
    </row>
    <row r="246" spans="1:10" s="88" customFormat="1">
      <c r="A246" s="105">
        <v>55</v>
      </c>
      <c r="B246" s="106">
        <v>5660008</v>
      </c>
      <c r="C246" s="107" t="s">
        <v>448</v>
      </c>
      <c r="D246" s="108" t="s">
        <v>338</v>
      </c>
      <c r="E246" s="97">
        <v>2</v>
      </c>
      <c r="F246" s="109">
        <v>798</v>
      </c>
      <c r="G246" s="100">
        <f t="shared" si="22"/>
        <v>16.436729917989247</v>
      </c>
      <c r="H246" s="100">
        <f t="shared" si="23"/>
        <v>32.086900064194168</v>
      </c>
      <c r="I246" s="100">
        <f t="shared" si="24"/>
        <v>1.8701399009461659</v>
      </c>
      <c r="J246" s="100">
        <f t="shared" si="25"/>
        <v>1.7206630273123933</v>
      </c>
    </row>
    <row r="247" spans="1:10" s="88" customFormat="1">
      <c r="A247" s="105">
        <v>55</v>
      </c>
      <c r="B247" s="106">
        <v>5660040</v>
      </c>
      <c r="C247" s="107" t="s">
        <v>423</v>
      </c>
      <c r="D247" s="108" t="s">
        <v>338</v>
      </c>
      <c r="E247" s="97">
        <v>2</v>
      </c>
      <c r="F247" s="100">
        <v>2523.5</v>
      </c>
      <c r="G247" s="100">
        <f t="shared" si="22"/>
        <v>51.977553819606342</v>
      </c>
      <c r="H247" s="100">
        <f t="shared" si="23"/>
        <v>101.46778485212279</v>
      </c>
      <c r="I247" s="100">
        <f t="shared" si="24"/>
        <v>5.9139073183429192</v>
      </c>
      <c r="J247" s="100">
        <f t="shared" si="25"/>
        <v>5.4412194854922618</v>
      </c>
    </row>
    <row r="248" spans="1:10" s="88" customFormat="1">
      <c r="A248" s="105">
        <v>55</v>
      </c>
      <c r="B248" s="106">
        <v>5661327</v>
      </c>
      <c r="C248" s="141" t="s">
        <v>426</v>
      </c>
      <c r="D248" s="108" t="s">
        <v>338</v>
      </c>
      <c r="E248" s="97">
        <v>2</v>
      </c>
      <c r="F248" s="100">
        <v>4563.76</v>
      </c>
      <c r="G248" s="100">
        <f t="shared" si="22"/>
        <v>94.001617206168675</v>
      </c>
      <c r="H248" s="142">
        <f t="shared" si="23"/>
        <v>183.50490104883056</v>
      </c>
      <c r="I248" s="142">
        <f t="shared" si="24"/>
        <v>10.695325406443702</v>
      </c>
      <c r="J248" s="100">
        <f t="shared" si="25"/>
        <v>9.8404675407609137</v>
      </c>
    </row>
    <row r="249" spans="1:10" s="88" customFormat="1">
      <c r="A249" s="105">
        <v>55</v>
      </c>
      <c r="B249" s="106">
        <v>5661345</v>
      </c>
      <c r="C249" s="107" t="s">
        <v>429</v>
      </c>
      <c r="D249" s="108" t="s">
        <v>338</v>
      </c>
      <c r="E249" s="97">
        <v>7</v>
      </c>
      <c r="F249" s="100">
        <v>1030.82</v>
      </c>
      <c r="G249" s="100">
        <f t="shared" si="22"/>
        <v>21.232217962483301</v>
      </c>
      <c r="H249" s="100">
        <f t="shared" si="23"/>
        <v>41.44839388994064</v>
      </c>
      <c r="I249" s="100">
        <f t="shared" si="24"/>
        <v>2.4157614194151962</v>
      </c>
      <c r="J249" s="100">
        <f t="shared" si="25"/>
        <v>2.2226740122984476</v>
      </c>
    </row>
    <row r="250" spans="1:10" s="88" customFormat="1">
      <c r="A250" s="105">
        <v>55</v>
      </c>
      <c r="B250" s="106">
        <v>5661347</v>
      </c>
      <c r="C250" s="107" t="s">
        <v>430</v>
      </c>
      <c r="D250" s="108" t="s">
        <v>338</v>
      </c>
      <c r="E250" s="97">
        <v>1</v>
      </c>
      <c r="F250" s="109">
        <v>341.95</v>
      </c>
      <c r="G250" s="100">
        <f t="shared" si="22"/>
        <v>7.0432829516997781</v>
      </c>
      <c r="H250" s="100">
        <f t="shared" si="23"/>
        <v>13.749518141542852</v>
      </c>
      <c r="I250" s="100">
        <f t="shared" si="24"/>
        <v>0.80137135229140533</v>
      </c>
      <c r="J250" s="100">
        <f t="shared" si="25"/>
        <v>0.73731920073868784</v>
      </c>
    </row>
    <row r="251" spans="1:10" s="88" customFormat="1">
      <c r="A251" s="105">
        <v>55</v>
      </c>
      <c r="B251" s="106">
        <v>5661349</v>
      </c>
      <c r="C251" s="107" t="s">
        <v>449</v>
      </c>
      <c r="D251" s="108" t="s">
        <v>338</v>
      </c>
      <c r="E251" s="97">
        <v>9</v>
      </c>
      <c r="F251" s="100">
        <v>3697.2</v>
      </c>
      <c r="G251" s="100">
        <f t="shared" si="22"/>
        <v>76.152729138834388</v>
      </c>
      <c r="H251" s="100">
        <f t="shared" si="23"/>
        <v>148.66126180117629</v>
      </c>
      <c r="I251" s="100">
        <f t="shared" si="24"/>
        <v>8.6645128343084767</v>
      </c>
      <c r="J251" s="100">
        <f t="shared" si="25"/>
        <v>7.9719741160142608</v>
      </c>
    </row>
    <row r="252" spans="1:10" s="88" customFormat="1">
      <c r="A252" s="105">
        <v>55</v>
      </c>
      <c r="B252" s="106">
        <v>5670000</v>
      </c>
      <c r="C252" s="107" t="s">
        <v>431</v>
      </c>
      <c r="D252" s="108" t="s">
        <v>338</v>
      </c>
      <c r="E252" s="97">
        <v>20</v>
      </c>
      <c r="F252" s="100">
        <v>5266.6</v>
      </c>
      <c r="G252" s="100">
        <f t="shared" si="22"/>
        <v>108.47829797754657</v>
      </c>
      <c r="H252" s="100">
        <f t="shared" si="23"/>
        <v>211.7654985940915</v>
      </c>
      <c r="I252" s="100">
        <f t="shared" si="24"/>
        <v>12.342454639502604</v>
      </c>
      <c r="J252" s="100">
        <f t="shared" si="25"/>
        <v>11.355944736395303</v>
      </c>
    </row>
    <row r="253" spans="1:10" s="88" customFormat="1">
      <c r="A253" s="105">
        <v>55</v>
      </c>
      <c r="B253" s="106">
        <v>5670008</v>
      </c>
      <c r="C253" s="107" t="s">
        <v>458</v>
      </c>
      <c r="D253" s="108" t="s">
        <v>346</v>
      </c>
      <c r="E253" s="97">
        <v>1</v>
      </c>
      <c r="F253" s="109">
        <v>646.5</v>
      </c>
      <c r="G253" s="100">
        <f t="shared" si="22"/>
        <v>13.316222922280762</v>
      </c>
      <c r="H253" s="100">
        <f t="shared" si="23"/>
        <v>25.995214149751291</v>
      </c>
      <c r="I253" s="100">
        <f t="shared" si="24"/>
        <v>1.5150945438116494</v>
      </c>
      <c r="J253" s="100">
        <f t="shared" si="25"/>
        <v>1.3939957984429352</v>
      </c>
    </row>
    <row r="254" spans="1:10" s="88" customFormat="1">
      <c r="A254" s="105">
        <v>55</v>
      </c>
      <c r="B254" s="106">
        <v>5670010</v>
      </c>
      <c r="C254" s="107" t="s">
        <v>433</v>
      </c>
      <c r="D254" s="108" t="s">
        <v>338</v>
      </c>
      <c r="E254" s="97">
        <v>20</v>
      </c>
      <c r="F254" s="100">
        <v>11978.2</v>
      </c>
      <c r="G254" s="100">
        <f t="shared" si="22"/>
        <v>246.7198474983193</v>
      </c>
      <c r="H254" s="100">
        <f t="shared" si="23"/>
        <v>481.63321597610354</v>
      </c>
      <c r="I254" s="100">
        <f t="shared" si="24"/>
        <v>28.071315490618254</v>
      </c>
      <c r="J254" s="100">
        <f t="shared" si="25"/>
        <v>25.827626408212168</v>
      </c>
    </row>
    <row r="255" spans="1:10" s="88" customFormat="1">
      <c r="A255" s="105">
        <v>55</v>
      </c>
      <c r="B255" s="106">
        <v>5670013</v>
      </c>
      <c r="C255" s="107" t="s">
        <v>434</v>
      </c>
      <c r="D255" s="108" t="s">
        <v>346</v>
      </c>
      <c r="E255" s="97">
        <v>9</v>
      </c>
      <c r="F255" s="109">
        <v>514.16999999999996</v>
      </c>
      <c r="G255" s="100">
        <f t="shared" si="22"/>
        <v>10.590568197910439</v>
      </c>
      <c r="H255" s="100">
        <f t="shared" si="23"/>
        <v>20.674337601512175</v>
      </c>
      <c r="I255" s="100">
        <f t="shared" si="24"/>
        <v>1.2049747279066292</v>
      </c>
      <c r="J255" s="100">
        <f t="shared" si="25"/>
        <v>1.108663294176959</v>
      </c>
    </row>
    <row r="256" spans="1:10" s="88" customFormat="1">
      <c r="A256" s="105">
        <v>55</v>
      </c>
      <c r="B256" s="106">
        <v>5670397</v>
      </c>
      <c r="C256" s="107" t="s">
        <v>459</v>
      </c>
      <c r="D256" s="108" t="s">
        <v>338</v>
      </c>
      <c r="E256" s="97">
        <v>1</v>
      </c>
      <c r="F256" s="100">
        <v>3900</v>
      </c>
      <c r="G256" s="100">
        <f t="shared" si="22"/>
        <v>80.329883057842181</v>
      </c>
      <c r="H256" s="100">
        <f t="shared" si="23"/>
        <v>156.81567700546023</v>
      </c>
      <c r="I256" s="100">
        <f t="shared" si="24"/>
        <v>9.1397814707895328</v>
      </c>
      <c r="J256" s="100">
        <f t="shared" si="25"/>
        <v>8.4092553966395158</v>
      </c>
    </row>
    <row r="257" spans="1:23" s="88" customFormat="1">
      <c r="A257" s="105">
        <v>55</v>
      </c>
      <c r="B257" s="106">
        <v>5660030</v>
      </c>
      <c r="C257" s="107" t="s">
        <v>420</v>
      </c>
      <c r="D257" s="108" t="s">
        <v>338</v>
      </c>
      <c r="E257" s="97">
        <v>1</v>
      </c>
      <c r="F257" s="109">
        <v>168.17</v>
      </c>
      <c r="G257" s="100">
        <f t="shared" si="22"/>
        <v>3.463865752265979</v>
      </c>
      <c r="H257" s="100">
        <f t="shared" si="23"/>
        <v>6.7619724107713441</v>
      </c>
      <c r="I257" s="100">
        <f t="shared" si="24"/>
        <v>0.39411206408786553</v>
      </c>
      <c r="J257" s="100">
        <f t="shared" si="25"/>
        <v>0.36261140514176088</v>
      </c>
    </row>
    <row r="258" spans="1:23" s="88" customFormat="1">
      <c r="A258" s="105">
        <v>55</v>
      </c>
      <c r="B258" s="106">
        <v>5660410</v>
      </c>
      <c r="C258" s="107" t="s">
        <v>424</v>
      </c>
      <c r="D258" s="108" t="s">
        <v>338</v>
      </c>
      <c r="E258" s="97">
        <v>16</v>
      </c>
      <c r="F258" s="109">
        <v>465.28</v>
      </c>
      <c r="G258" s="100">
        <f t="shared" si="22"/>
        <v>9.5835610228596941</v>
      </c>
      <c r="H258" s="100">
        <f t="shared" si="23"/>
        <v>18.708512358230905</v>
      </c>
      <c r="I258" s="100">
        <f t="shared" si="24"/>
        <v>1.0903993648022958</v>
      </c>
      <c r="J258" s="100">
        <f t="shared" si="25"/>
        <v>1.003245731012419</v>
      </c>
    </row>
    <row r="259" spans="1:23" s="88" customFormat="1">
      <c r="A259" s="105">
        <v>55</v>
      </c>
      <c r="B259" s="106">
        <v>5661327</v>
      </c>
      <c r="C259" s="141" t="s">
        <v>426</v>
      </c>
      <c r="D259" s="108" t="s">
        <v>338</v>
      </c>
      <c r="E259" s="97">
        <v>1</v>
      </c>
      <c r="F259" s="100">
        <v>2281.88</v>
      </c>
      <c r="G259" s="100">
        <f t="shared" si="22"/>
        <v>47.000808603084337</v>
      </c>
      <c r="H259" s="142">
        <f t="shared" si="23"/>
        <v>91.752450524415281</v>
      </c>
      <c r="I259" s="142">
        <f t="shared" si="24"/>
        <v>5.3476627032218511</v>
      </c>
      <c r="J259" s="100">
        <f t="shared" si="25"/>
        <v>4.9202337703804568</v>
      </c>
    </row>
    <row r="260" spans="1:23" s="88" customFormat="1">
      <c r="A260" s="105">
        <v>55</v>
      </c>
      <c r="B260" s="106">
        <v>5661345</v>
      </c>
      <c r="C260" s="107" t="s">
        <v>429</v>
      </c>
      <c r="D260" s="108" t="s">
        <v>338</v>
      </c>
      <c r="E260" s="97">
        <v>1</v>
      </c>
      <c r="F260" s="109">
        <v>147.26</v>
      </c>
      <c r="G260" s="100">
        <f t="shared" si="22"/>
        <v>3.0331739946404714</v>
      </c>
      <c r="H260" s="100">
        <f t="shared" si="23"/>
        <v>5.9211991271343773</v>
      </c>
      <c r="I260" s="100">
        <f t="shared" si="24"/>
        <v>0.3451087742021709</v>
      </c>
      <c r="J260" s="100">
        <f t="shared" si="25"/>
        <v>0.31752485889977822</v>
      </c>
    </row>
    <row r="261" spans="1:23" s="88" customFormat="1">
      <c r="A261" s="105">
        <v>55</v>
      </c>
      <c r="B261" s="106">
        <v>5661347</v>
      </c>
      <c r="C261" s="107" t="s">
        <v>430</v>
      </c>
      <c r="D261" s="108" t="s">
        <v>338</v>
      </c>
      <c r="E261" s="97">
        <v>2</v>
      </c>
      <c r="F261" s="109">
        <v>683.9</v>
      </c>
      <c r="G261" s="100">
        <f t="shared" si="22"/>
        <v>14.086565903399556</v>
      </c>
      <c r="H261" s="100">
        <f t="shared" si="23"/>
        <v>27.499036283085704</v>
      </c>
      <c r="I261" s="100">
        <f t="shared" si="24"/>
        <v>1.6027427045828107</v>
      </c>
      <c r="J261" s="100">
        <f t="shared" si="25"/>
        <v>1.4746384014773757</v>
      </c>
    </row>
    <row r="262" spans="1:23" s="88" customFormat="1">
      <c r="A262" s="105">
        <v>55</v>
      </c>
      <c r="B262" s="106">
        <v>5670010</v>
      </c>
      <c r="C262" s="107" t="s">
        <v>433</v>
      </c>
      <c r="D262" s="108" t="s">
        <v>338</v>
      </c>
      <c r="E262" s="97">
        <v>1</v>
      </c>
      <c r="F262" s="109">
        <v>598.91</v>
      </c>
      <c r="G262" s="100">
        <f t="shared" si="22"/>
        <v>12.335992374915964</v>
      </c>
      <c r="H262" s="100">
        <f t="shared" si="23"/>
        <v>24.081660798805174</v>
      </c>
      <c r="I262" s="100">
        <f t="shared" si="24"/>
        <v>1.4035657745309125</v>
      </c>
      <c r="J262" s="100">
        <f t="shared" si="25"/>
        <v>1.2913813204106084</v>
      </c>
    </row>
    <row r="263" spans="1:23" s="88" customFormat="1">
      <c r="A263" s="105">
        <v>55</v>
      </c>
      <c r="B263" s="106">
        <v>5670000</v>
      </c>
      <c r="C263" s="107" t="s">
        <v>431</v>
      </c>
      <c r="D263" s="108" t="s">
        <v>338</v>
      </c>
      <c r="E263" s="97">
        <v>5</v>
      </c>
      <c r="F263" s="100">
        <v>1316.65</v>
      </c>
      <c r="G263" s="100">
        <f t="shared" si="22"/>
        <v>27.119574494386644</v>
      </c>
      <c r="H263" s="100">
        <f t="shared" si="23"/>
        <v>52.941374648522874</v>
      </c>
      <c r="I263" s="100">
        <f t="shared" si="24"/>
        <v>3.0856136598756509</v>
      </c>
      <c r="J263" s="100">
        <f t="shared" si="25"/>
        <v>2.8389861840988257</v>
      </c>
    </row>
    <row r="264" spans="1:23" s="88" customFormat="1">
      <c r="A264" s="105">
        <v>55</v>
      </c>
      <c r="B264" s="106">
        <v>5670010</v>
      </c>
      <c r="C264" s="107" t="s">
        <v>433</v>
      </c>
      <c r="D264" s="108" t="s">
        <v>338</v>
      </c>
      <c r="E264" s="97">
        <v>6</v>
      </c>
      <c r="F264" s="100">
        <v>3593.46</v>
      </c>
      <c r="G264" s="100">
        <f t="shared" si="22"/>
        <v>74.015954249495792</v>
      </c>
      <c r="H264" s="100">
        <f t="shared" si="23"/>
        <v>144.48996479283105</v>
      </c>
      <c r="I264" s="100">
        <f t="shared" si="24"/>
        <v>8.4213946471854761</v>
      </c>
      <c r="J264" s="100">
        <f t="shared" si="25"/>
        <v>7.7482879224636507</v>
      </c>
    </row>
    <row r="265" spans="1:23" s="88" customFormat="1">
      <c r="A265" s="105">
        <v>55</v>
      </c>
      <c r="B265" s="106">
        <v>5670013</v>
      </c>
      <c r="C265" s="107" t="s">
        <v>434</v>
      </c>
      <c r="D265" s="108" t="s">
        <v>346</v>
      </c>
      <c r="E265" s="97">
        <v>11</v>
      </c>
      <c r="F265" s="109">
        <v>628.42999999999995</v>
      </c>
      <c r="G265" s="100">
        <f t="shared" si="22"/>
        <v>12.944027797446092</v>
      </c>
      <c r="H265" s="100">
        <f t="shared" si="23"/>
        <v>25.268634846292656</v>
      </c>
      <c r="I265" s="100">
        <f t="shared" si="24"/>
        <v>1.472746889663658</v>
      </c>
      <c r="J265" s="100">
        <f t="shared" si="25"/>
        <v>1.3550329151051721</v>
      </c>
    </row>
    <row r="266" spans="1:23" s="88" customFormat="1">
      <c r="A266" s="105">
        <v>55</v>
      </c>
      <c r="B266" s="106">
        <v>5670020</v>
      </c>
      <c r="C266" s="107" t="s">
        <v>455</v>
      </c>
      <c r="D266" s="108" t="s">
        <v>338</v>
      </c>
      <c r="E266" s="97">
        <v>2</v>
      </c>
      <c r="F266" s="100">
        <v>3797.8</v>
      </c>
      <c r="G266" s="100">
        <f t="shared" si="22"/>
        <v>78.224828173608472</v>
      </c>
      <c r="H266" s="100">
        <f t="shared" si="23"/>
        <v>152.70630208495817</v>
      </c>
      <c r="I266" s="100">
        <f t="shared" si="24"/>
        <v>8.9002723255806391</v>
      </c>
      <c r="J266" s="100">
        <f t="shared" si="25"/>
        <v>8.1888897808609116</v>
      </c>
    </row>
    <row r="267" spans="1:23" s="88" customFormat="1">
      <c r="A267" s="105">
        <v>55</v>
      </c>
      <c r="B267" s="106">
        <v>5670397</v>
      </c>
      <c r="C267" s="107" t="s">
        <v>459</v>
      </c>
      <c r="D267" s="108" t="s">
        <v>338</v>
      </c>
      <c r="E267" s="97">
        <v>3</v>
      </c>
      <c r="F267" s="100">
        <v>11700</v>
      </c>
      <c r="G267" s="100">
        <f t="shared" si="22"/>
        <v>240.98964917352654</v>
      </c>
      <c r="H267" s="100">
        <f t="shared" si="23"/>
        <v>470.44703101638066</v>
      </c>
      <c r="I267" s="100">
        <f t="shared" si="24"/>
        <v>27.419344412368599</v>
      </c>
      <c r="J267" s="100">
        <f t="shared" si="25"/>
        <v>25.227766189918547</v>
      </c>
    </row>
    <row r="268" spans="1:23" s="88" customFormat="1">
      <c r="A268" s="105">
        <v>55</v>
      </c>
      <c r="B268" s="106">
        <v>5670402</v>
      </c>
      <c r="C268" s="107" t="s">
        <v>435</v>
      </c>
      <c r="D268" s="108" t="s">
        <v>346</v>
      </c>
      <c r="E268" s="97">
        <v>10</v>
      </c>
      <c r="F268" s="109">
        <v>422.9</v>
      </c>
      <c r="G268" s="100">
        <f t="shared" si="22"/>
        <v>8.7106429602978093</v>
      </c>
      <c r="H268" s="100">
        <f t="shared" si="23"/>
        <v>17.004448668104903</v>
      </c>
      <c r="I268" s="100">
        <f t="shared" si="24"/>
        <v>0.9910804061530496</v>
      </c>
      <c r="J268" s="100">
        <f t="shared" si="25"/>
        <v>0.91186515570226956</v>
      </c>
    </row>
    <row r="269" spans="1:23" s="88" customFormat="1">
      <c r="A269" s="105">
        <v>55</v>
      </c>
      <c r="B269" s="106">
        <v>5670403</v>
      </c>
      <c r="C269" s="107" t="s">
        <v>436</v>
      </c>
      <c r="D269" s="108" t="s">
        <v>346</v>
      </c>
      <c r="E269" s="97">
        <v>20</v>
      </c>
      <c r="F269" s="100">
        <v>5980</v>
      </c>
      <c r="G269" s="100">
        <f t="shared" si="22"/>
        <v>123.17248735535802</v>
      </c>
      <c r="H269" s="100">
        <f t="shared" si="23"/>
        <v>240.45070474170566</v>
      </c>
      <c r="I269" s="100">
        <f t="shared" si="24"/>
        <v>14.01433158854395</v>
      </c>
      <c r="J269" s="100">
        <f t="shared" si="25"/>
        <v>12.894191608180591</v>
      </c>
    </row>
    <row r="270" spans="1:23" s="88" customFormat="1">
      <c r="A270" s="105">
        <v>55</v>
      </c>
      <c r="B270" s="106">
        <v>5670020</v>
      </c>
      <c r="C270" s="107" t="s">
        <v>455</v>
      </c>
      <c r="D270" s="108" t="s">
        <v>338</v>
      </c>
      <c r="E270" s="97">
        <v>3</v>
      </c>
      <c r="F270" s="100">
        <v>5991</v>
      </c>
      <c r="G270" s="100">
        <f t="shared" si="22"/>
        <v>123.39905882039295</v>
      </c>
      <c r="H270" s="100">
        <f t="shared" si="23"/>
        <v>240.89300536915698</v>
      </c>
      <c r="I270" s="100">
        <f t="shared" si="24"/>
        <v>14.040110459358997</v>
      </c>
      <c r="J270" s="100">
        <f t="shared" si="25"/>
        <v>12.91791002083778</v>
      </c>
    </row>
    <row r="271" spans="1:23" s="114" customFormat="1">
      <c r="A271" s="110" t="s">
        <v>460</v>
      </c>
      <c r="B271" s="110"/>
      <c r="C271" s="110"/>
      <c r="D271" s="111"/>
      <c r="E271" s="112"/>
      <c r="F271" s="113">
        <f>SUM(F112:F270)</f>
        <v>1595265.7199999995</v>
      </c>
      <c r="G271" s="113">
        <f t="shared" ref="G271:J271" si="26">SUM(G112:G270)</f>
        <v>32858.335572765223</v>
      </c>
      <c r="H271" s="113">
        <f t="shared" si="26"/>
        <v>64144.275355231541</v>
      </c>
      <c r="I271" s="113">
        <f t="shared" si="26"/>
        <v>3738.5589919594163</v>
      </c>
      <c r="J271" s="113">
        <f t="shared" si="26"/>
        <v>3439.742785893337</v>
      </c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</row>
    <row r="272" spans="1:23" s="114" customFormat="1">
      <c r="A272" s="434" t="s">
        <v>461</v>
      </c>
      <c r="B272" s="435"/>
      <c r="C272" s="436"/>
      <c r="D272" s="115"/>
      <c r="E272" s="116"/>
      <c r="F272" s="117">
        <f>F271+F110+F97</f>
        <v>13158359.899999991</v>
      </c>
      <c r="G272" s="117">
        <f t="shared" ref="G272:J272" si="27">G271+G110+G97</f>
        <v>271028.07999999996</v>
      </c>
      <c r="H272" s="117">
        <f t="shared" si="27"/>
        <v>529086.43999999971</v>
      </c>
      <c r="I272" s="117">
        <f t="shared" si="27"/>
        <v>30837.059999999994</v>
      </c>
      <c r="J272" s="117">
        <f t="shared" si="27"/>
        <v>28372.310000000012</v>
      </c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</row>
    <row r="273" spans="8:8">
      <c r="H273" s="143">
        <f>H272-H30-H31-H32-H33-H34-H35-H42-H55-H99-H100-H101-H102-H105-H107-H108-H148-H172-H173-H174-H176-H177-H248-H259</f>
        <v>202345.58771192844</v>
      </c>
    </row>
  </sheetData>
  <mergeCells count="8">
    <mergeCell ref="A272:C272"/>
    <mergeCell ref="A3:A6"/>
    <mergeCell ref="B3:C6"/>
    <mergeCell ref="D3:D6"/>
    <mergeCell ref="E3:J3"/>
    <mergeCell ref="G4:J4"/>
    <mergeCell ref="E5:F5"/>
    <mergeCell ref="E6:F6"/>
  </mergeCells>
  <printOptions horizontalCentered="1"/>
  <pageMargins left="0.35433070866141736" right="0.35433070866141736" top="0.59055118110236227" bottom="0.19685039370078741" header="0.51181102362204722" footer="0.51181102362204722"/>
  <pageSetup paperSize="9" scale="7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"/>
  <sheetViews>
    <sheetView workbookViewId="0">
      <selection activeCell="D7" sqref="D7:D15"/>
    </sheetView>
  </sheetViews>
  <sheetFormatPr defaultColWidth="10.6640625" defaultRowHeight="15.75"/>
  <cols>
    <col min="1" max="1" width="67.33203125" style="119" customWidth="1"/>
    <col min="2" max="5" width="23" style="119" customWidth="1"/>
    <col min="6" max="6" width="63.1640625" style="130" customWidth="1"/>
    <col min="7" max="252" width="10.6640625" style="130"/>
    <col min="253" max="253" width="40.6640625" style="130" customWidth="1"/>
    <col min="254" max="255" width="17" style="130" customWidth="1"/>
    <col min="256" max="256" width="21.1640625" style="130" customWidth="1"/>
    <col min="257" max="257" width="16.83203125" style="130" customWidth="1"/>
    <col min="258" max="260" width="16" style="130" customWidth="1"/>
    <col min="261" max="261" width="20.5" style="130" customWidth="1"/>
    <col min="262" max="508" width="10.6640625" style="130"/>
    <col min="509" max="509" width="40.6640625" style="130" customWidth="1"/>
    <col min="510" max="511" width="17" style="130" customWidth="1"/>
    <col min="512" max="512" width="21.1640625" style="130" customWidth="1"/>
    <col min="513" max="513" width="16.83203125" style="130" customWidth="1"/>
    <col min="514" max="516" width="16" style="130" customWidth="1"/>
    <col min="517" max="517" width="20.5" style="130" customWidth="1"/>
    <col min="518" max="764" width="10.6640625" style="130"/>
    <col min="765" max="765" width="40.6640625" style="130" customWidth="1"/>
    <col min="766" max="767" width="17" style="130" customWidth="1"/>
    <col min="768" max="768" width="21.1640625" style="130" customWidth="1"/>
    <col min="769" max="769" width="16.83203125" style="130" customWidth="1"/>
    <col min="770" max="772" width="16" style="130" customWidth="1"/>
    <col min="773" max="773" width="20.5" style="130" customWidth="1"/>
    <col min="774" max="1020" width="10.6640625" style="130"/>
    <col min="1021" max="1021" width="40.6640625" style="130" customWidth="1"/>
    <col min="1022" max="1023" width="17" style="130" customWidth="1"/>
    <col min="1024" max="1024" width="21.1640625" style="130" customWidth="1"/>
    <col min="1025" max="1025" width="16.83203125" style="130" customWidth="1"/>
    <col min="1026" max="1028" width="16" style="130" customWidth="1"/>
    <col min="1029" max="1029" width="20.5" style="130" customWidth="1"/>
    <col min="1030" max="1276" width="10.6640625" style="130"/>
    <col min="1277" max="1277" width="40.6640625" style="130" customWidth="1"/>
    <col min="1278" max="1279" width="17" style="130" customWidth="1"/>
    <col min="1280" max="1280" width="21.1640625" style="130" customWidth="1"/>
    <col min="1281" max="1281" width="16.83203125" style="130" customWidth="1"/>
    <col min="1282" max="1284" width="16" style="130" customWidth="1"/>
    <col min="1285" max="1285" width="20.5" style="130" customWidth="1"/>
    <col min="1286" max="1532" width="10.6640625" style="130"/>
    <col min="1533" max="1533" width="40.6640625" style="130" customWidth="1"/>
    <col min="1534" max="1535" width="17" style="130" customWidth="1"/>
    <col min="1536" max="1536" width="21.1640625" style="130" customWidth="1"/>
    <col min="1537" max="1537" width="16.83203125" style="130" customWidth="1"/>
    <col min="1538" max="1540" width="16" style="130" customWidth="1"/>
    <col min="1541" max="1541" width="20.5" style="130" customWidth="1"/>
    <col min="1542" max="1788" width="10.6640625" style="130"/>
    <col min="1789" max="1789" width="40.6640625" style="130" customWidth="1"/>
    <col min="1790" max="1791" width="17" style="130" customWidth="1"/>
    <col min="1792" max="1792" width="21.1640625" style="130" customWidth="1"/>
    <col min="1793" max="1793" width="16.83203125" style="130" customWidth="1"/>
    <col min="1794" max="1796" width="16" style="130" customWidth="1"/>
    <col min="1797" max="1797" width="20.5" style="130" customWidth="1"/>
    <col min="1798" max="2044" width="10.6640625" style="130"/>
    <col min="2045" max="2045" width="40.6640625" style="130" customWidth="1"/>
    <col min="2046" max="2047" width="17" style="130" customWidth="1"/>
    <col min="2048" max="2048" width="21.1640625" style="130" customWidth="1"/>
    <col min="2049" max="2049" width="16.83203125" style="130" customWidth="1"/>
    <col min="2050" max="2052" width="16" style="130" customWidth="1"/>
    <col min="2053" max="2053" width="20.5" style="130" customWidth="1"/>
    <col min="2054" max="2300" width="10.6640625" style="130"/>
    <col min="2301" max="2301" width="40.6640625" style="130" customWidth="1"/>
    <col min="2302" max="2303" width="17" style="130" customWidth="1"/>
    <col min="2304" max="2304" width="21.1640625" style="130" customWidth="1"/>
    <col min="2305" max="2305" width="16.83203125" style="130" customWidth="1"/>
    <col min="2306" max="2308" width="16" style="130" customWidth="1"/>
    <col min="2309" max="2309" width="20.5" style="130" customWidth="1"/>
    <col min="2310" max="2556" width="10.6640625" style="130"/>
    <col min="2557" max="2557" width="40.6640625" style="130" customWidth="1"/>
    <col min="2558" max="2559" width="17" style="130" customWidth="1"/>
    <col min="2560" max="2560" width="21.1640625" style="130" customWidth="1"/>
    <col min="2561" max="2561" width="16.83203125" style="130" customWidth="1"/>
    <col min="2562" max="2564" width="16" style="130" customWidth="1"/>
    <col min="2565" max="2565" width="20.5" style="130" customWidth="1"/>
    <col min="2566" max="2812" width="10.6640625" style="130"/>
    <col min="2813" max="2813" width="40.6640625" style="130" customWidth="1"/>
    <col min="2814" max="2815" width="17" style="130" customWidth="1"/>
    <col min="2816" max="2816" width="21.1640625" style="130" customWidth="1"/>
    <col min="2817" max="2817" width="16.83203125" style="130" customWidth="1"/>
    <col min="2818" max="2820" width="16" style="130" customWidth="1"/>
    <col min="2821" max="2821" width="20.5" style="130" customWidth="1"/>
    <col min="2822" max="3068" width="10.6640625" style="130"/>
    <col min="3069" max="3069" width="40.6640625" style="130" customWidth="1"/>
    <col min="3070" max="3071" width="17" style="130" customWidth="1"/>
    <col min="3072" max="3072" width="21.1640625" style="130" customWidth="1"/>
    <col min="3073" max="3073" width="16.83203125" style="130" customWidth="1"/>
    <col min="3074" max="3076" width="16" style="130" customWidth="1"/>
    <col min="3077" max="3077" width="20.5" style="130" customWidth="1"/>
    <col min="3078" max="3324" width="10.6640625" style="130"/>
    <col min="3325" max="3325" width="40.6640625" style="130" customWidth="1"/>
    <col min="3326" max="3327" width="17" style="130" customWidth="1"/>
    <col min="3328" max="3328" width="21.1640625" style="130" customWidth="1"/>
    <col min="3329" max="3329" width="16.83203125" style="130" customWidth="1"/>
    <col min="3330" max="3332" width="16" style="130" customWidth="1"/>
    <col min="3333" max="3333" width="20.5" style="130" customWidth="1"/>
    <col min="3334" max="3580" width="10.6640625" style="130"/>
    <col min="3581" max="3581" width="40.6640625" style="130" customWidth="1"/>
    <col min="3582" max="3583" width="17" style="130" customWidth="1"/>
    <col min="3584" max="3584" width="21.1640625" style="130" customWidth="1"/>
    <col min="3585" max="3585" width="16.83203125" style="130" customWidth="1"/>
    <col min="3586" max="3588" width="16" style="130" customWidth="1"/>
    <col min="3589" max="3589" width="20.5" style="130" customWidth="1"/>
    <col min="3590" max="3836" width="10.6640625" style="130"/>
    <col min="3837" max="3837" width="40.6640625" style="130" customWidth="1"/>
    <col min="3838" max="3839" width="17" style="130" customWidth="1"/>
    <col min="3840" max="3840" width="21.1640625" style="130" customWidth="1"/>
    <col min="3841" max="3841" width="16.83203125" style="130" customWidth="1"/>
    <col min="3842" max="3844" width="16" style="130" customWidth="1"/>
    <col min="3845" max="3845" width="20.5" style="130" customWidth="1"/>
    <col min="3846" max="4092" width="10.6640625" style="130"/>
    <col min="4093" max="4093" width="40.6640625" style="130" customWidth="1"/>
    <col min="4094" max="4095" width="17" style="130" customWidth="1"/>
    <col min="4096" max="4096" width="21.1640625" style="130" customWidth="1"/>
    <col min="4097" max="4097" width="16.83203125" style="130" customWidth="1"/>
    <col min="4098" max="4100" width="16" style="130" customWidth="1"/>
    <col min="4101" max="4101" width="20.5" style="130" customWidth="1"/>
    <col min="4102" max="4348" width="10.6640625" style="130"/>
    <col min="4349" max="4349" width="40.6640625" style="130" customWidth="1"/>
    <col min="4350" max="4351" width="17" style="130" customWidth="1"/>
    <col min="4352" max="4352" width="21.1640625" style="130" customWidth="1"/>
    <col min="4353" max="4353" width="16.83203125" style="130" customWidth="1"/>
    <col min="4354" max="4356" width="16" style="130" customWidth="1"/>
    <col min="4357" max="4357" width="20.5" style="130" customWidth="1"/>
    <col min="4358" max="4604" width="10.6640625" style="130"/>
    <col min="4605" max="4605" width="40.6640625" style="130" customWidth="1"/>
    <col min="4606" max="4607" width="17" style="130" customWidth="1"/>
    <col min="4608" max="4608" width="21.1640625" style="130" customWidth="1"/>
    <col min="4609" max="4609" width="16.83203125" style="130" customWidth="1"/>
    <col min="4610" max="4612" width="16" style="130" customWidth="1"/>
    <col min="4613" max="4613" width="20.5" style="130" customWidth="1"/>
    <col min="4614" max="4860" width="10.6640625" style="130"/>
    <col min="4861" max="4861" width="40.6640625" style="130" customWidth="1"/>
    <col min="4862" max="4863" width="17" style="130" customWidth="1"/>
    <col min="4864" max="4864" width="21.1640625" style="130" customWidth="1"/>
    <col min="4865" max="4865" width="16.83203125" style="130" customWidth="1"/>
    <col min="4866" max="4868" width="16" style="130" customWidth="1"/>
    <col min="4869" max="4869" width="20.5" style="130" customWidth="1"/>
    <col min="4870" max="5116" width="10.6640625" style="130"/>
    <col min="5117" max="5117" width="40.6640625" style="130" customWidth="1"/>
    <col min="5118" max="5119" width="17" style="130" customWidth="1"/>
    <col min="5120" max="5120" width="21.1640625" style="130" customWidth="1"/>
    <col min="5121" max="5121" width="16.83203125" style="130" customWidth="1"/>
    <col min="5122" max="5124" width="16" style="130" customWidth="1"/>
    <col min="5125" max="5125" width="20.5" style="130" customWidth="1"/>
    <col min="5126" max="5372" width="10.6640625" style="130"/>
    <col min="5373" max="5373" width="40.6640625" style="130" customWidth="1"/>
    <col min="5374" max="5375" width="17" style="130" customWidth="1"/>
    <col min="5376" max="5376" width="21.1640625" style="130" customWidth="1"/>
    <col min="5377" max="5377" width="16.83203125" style="130" customWidth="1"/>
    <col min="5378" max="5380" width="16" style="130" customWidth="1"/>
    <col min="5381" max="5381" width="20.5" style="130" customWidth="1"/>
    <col min="5382" max="5628" width="10.6640625" style="130"/>
    <col min="5629" max="5629" width="40.6640625" style="130" customWidth="1"/>
    <col min="5630" max="5631" width="17" style="130" customWidth="1"/>
    <col min="5632" max="5632" width="21.1640625" style="130" customWidth="1"/>
    <col min="5633" max="5633" width="16.83203125" style="130" customWidth="1"/>
    <col min="5634" max="5636" width="16" style="130" customWidth="1"/>
    <col min="5637" max="5637" width="20.5" style="130" customWidth="1"/>
    <col min="5638" max="5884" width="10.6640625" style="130"/>
    <col min="5885" max="5885" width="40.6640625" style="130" customWidth="1"/>
    <col min="5886" max="5887" width="17" style="130" customWidth="1"/>
    <col min="5888" max="5888" width="21.1640625" style="130" customWidth="1"/>
    <col min="5889" max="5889" width="16.83203125" style="130" customWidth="1"/>
    <col min="5890" max="5892" width="16" style="130" customWidth="1"/>
    <col min="5893" max="5893" width="20.5" style="130" customWidth="1"/>
    <col min="5894" max="6140" width="10.6640625" style="130"/>
    <col min="6141" max="6141" width="40.6640625" style="130" customWidth="1"/>
    <col min="6142" max="6143" width="17" style="130" customWidth="1"/>
    <col min="6144" max="6144" width="21.1640625" style="130" customWidth="1"/>
    <col min="6145" max="6145" width="16.83203125" style="130" customWidth="1"/>
    <col min="6146" max="6148" width="16" style="130" customWidth="1"/>
    <col min="6149" max="6149" width="20.5" style="130" customWidth="1"/>
    <col min="6150" max="6396" width="10.6640625" style="130"/>
    <col min="6397" max="6397" width="40.6640625" style="130" customWidth="1"/>
    <col min="6398" max="6399" width="17" style="130" customWidth="1"/>
    <col min="6400" max="6400" width="21.1640625" style="130" customWidth="1"/>
    <col min="6401" max="6401" width="16.83203125" style="130" customWidth="1"/>
    <col min="6402" max="6404" width="16" style="130" customWidth="1"/>
    <col min="6405" max="6405" width="20.5" style="130" customWidth="1"/>
    <col min="6406" max="6652" width="10.6640625" style="130"/>
    <col min="6653" max="6653" width="40.6640625" style="130" customWidth="1"/>
    <col min="6654" max="6655" width="17" style="130" customWidth="1"/>
    <col min="6656" max="6656" width="21.1640625" style="130" customWidth="1"/>
    <col min="6657" max="6657" width="16.83203125" style="130" customWidth="1"/>
    <col min="6658" max="6660" width="16" style="130" customWidth="1"/>
    <col min="6661" max="6661" width="20.5" style="130" customWidth="1"/>
    <col min="6662" max="6908" width="10.6640625" style="130"/>
    <col min="6909" max="6909" width="40.6640625" style="130" customWidth="1"/>
    <col min="6910" max="6911" width="17" style="130" customWidth="1"/>
    <col min="6912" max="6912" width="21.1640625" style="130" customWidth="1"/>
    <col min="6913" max="6913" width="16.83203125" style="130" customWidth="1"/>
    <col min="6914" max="6916" width="16" style="130" customWidth="1"/>
    <col min="6917" max="6917" width="20.5" style="130" customWidth="1"/>
    <col min="6918" max="7164" width="10.6640625" style="130"/>
    <col min="7165" max="7165" width="40.6640625" style="130" customWidth="1"/>
    <col min="7166" max="7167" width="17" style="130" customWidth="1"/>
    <col min="7168" max="7168" width="21.1640625" style="130" customWidth="1"/>
    <col min="7169" max="7169" width="16.83203125" style="130" customWidth="1"/>
    <col min="7170" max="7172" width="16" style="130" customWidth="1"/>
    <col min="7173" max="7173" width="20.5" style="130" customWidth="1"/>
    <col min="7174" max="7420" width="10.6640625" style="130"/>
    <col min="7421" max="7421" width="40.6640625" style="130" customWidth="1"/>
    <col min="7422" max="7423" width="17" style="130" customWidth="1"/>
    <col min="7424" max="7424" width="21.1640625" style="130" customWidth="1"/>
    <col min="7425" max="7425" width="16.83203125" style="130" customWidth="1"/>
    <col min="7426" max="7428" width="16" style="130" customWidth="1"/>
    <col min="7429" max="7429" width="20.5" style="130" customWidth="1"/>
    <col min="7430" max="7676" width="10.6640625" style="130"/>
    <col min="7677" max="7677" width="40.6640625" style="130" customWidth="1"/>
    <col min="7678" max="7679" width="17" style="130" customWidth="1"/>
    <col min="7680" max="7680" width="21.1640625" style="130" customWidth="1"/>
    <col min="7681" max="7681" width="16.83203125" style="130" customWidth="1"/>
    <col min="7682" max="7684" width="16" style="130" customWidth="1"/>
    <col min="7685" max="7685" width="20.5" style="130" customWidth="1"/>
    <col min="7686" max="7932" width="10.6640625" style="130"/>
    <col min="7933" max="7933" width="40.6640625" style="130" customWidth="1"/>
    <col min="7934" max="7935" width="17" style="130" customWidth="1"/>
    <col min="7936" max="7936" width="21.1640625" style="130" customWidth="1"/>
    <col min="7937" max="7937" width="16.83203125" style="130" customWidth="1"/>
    <col min="7938" max="7940" width="16" style="130" customWidth="1"/>
    <col min="7941" max="7941" width="20.5" style="130" customWidth="1"/>
    <col min="7942" max="8188" width="10.6640625" style="130"/>
    <col min="8189" max="8189" width="40.6640625" style="130" customWidth="1"/>
    <col min="8190" max="8191" width="17" style="130" customWidth="1"/>
    <col min="8192" max="8192" width="21.1640625" style="130" customWidth="1"/>
    <col min="8193" max="8193" width="16.83203125" style="130" customWidth="1"/>
    <col min="8194" max="8196" width="16" style="130" customWidth="1"/>
    <col min="8197" max="8197" width="20.5" style="130" customWidth="1"/>
    <col min="8198" max="8444" width="10.6640625" style="130"/>
    <col min="8445" max="8445" width="40.6640625" style="130" customWidth="1"/>
    <col min="8446" max="8447" width="17" style="130" customWidth="1"/>
    <col min="8448" max="8448" width="21.1640625" style="130" customWidth="1"/>
    <col min="8449" max="8449" width="16.83203125" style="130" customWidth="1"/>
    <col min="8450" max="8452" width="16" style="130" customWidth="1"/>
    <col min="8453" max="8453" width="20.5" style="130" customWidth="1"/>
    <col min="8454" max="8700" width="10.6640625" style="130"/>
    <col min="8701" max="8701" width="40.6640625" style="130" customWidth="1"/>
    <col min="8702" max="8703" width="17" style="130" customWidth="1"/>
    <col min="8704" max="8704" width="21.1640625" style="130" customWidth="1"/>
    <col min="8705" max="8705" width="16.83203125" style="130" customWidth="1"/>
    <col min="8706" max="8708" width="16" style="130" customWidth="1"/>
    <col min="8709" max="8709" width="20.5" style="130" customWidth="1"/>
    <col min="8710" max="8956" width="10.6640625" style="130"/>
    <col min="8957" max="8957" width="40.6640625" style="130" customWidth="1"/>
    <col min="8958" max="8959" width="17" style="130" customWidth="1"/>
    <col min="8960" max="8960" width="21.1640625" style="130" customWidth="1"/>
    <col min="8961" max="8961" width="16.83203125" style="130" customWidth="1"/>
    <col min="8962" max="8964" width="16" style="130" customWidth="1"/>
    <col min="8965" max="8965" width="20.5" style="130" customWidth="1"/>
    <col min="8966" max="9212" width="10.6640625" style="130"/>
    <col min="9213" max="9213" width="40.6640625" style="130" customWidth="1"/>
    <col min="9214" max="9215" width="17" style="130" customWidth="1"/>
    <col min="9216" max="9216" width="21.1640625" style="130" customWidth="1"/>
    <col min="9217" max="9217" width="16.83203125" style="130" customWidth="1"/>
    <col min="9218" max="9220" width="16" style="130" customWidth="1"/>
    <col min="9221" max="9221" width="20.5" style="130" customWidth="1"/>
    <col min="9222" max="9468" width="10.6640625" style="130"/>
    <col min="9469" max="9469" width="40.6640625" style="130" customWidth="1"/>
    <col min="9470" max="9471" width="17" style="130" customWidth="1"/>
    <col min="9472" max="9472" width="21.1640625" style="130" customWidth="1"/>
    <col min="9473" max="9473" width="16.83203125" style="130" customWidth="1"/>
    <col min="9474" max="9476" width="16" style="130" customWidth="1"/>
    <col min="9477" max="9477" width="20.5" style="130" customWidth="1"/>
    <col min="9478" max="9724" width="10.6640625" style="130"/>
    <col min="9725" max="9725" width="40.6640625" style="130" customWidth="1"/>
    <col min="9726" max="9727" width="17" style="130" customWidth="1"/>
    <col min="9728" max="9728" width="21.1640625" style="130" customWidth="1"/>
    <col min="9729" max="9729" width="16.83203125" style="130" customWidth="1"/>
    <col min="9730" max="9732" width="16" style="130" customWidth="1"/>
    <col min="9733" max="9733" width="20.5" style="130" customWidth="1"/>
    <col min="9734" max="9980" width="10.6640625" style="130"/>
    <col min="9981" max="9981" width="40.6640625" style="130" customWidth="1"/>
    <col min="9982" max="9983" width="17" style="130" customWidth="1"/>
    <col min="9984" max="9984" width="21.1640625" style="130" customWidth="1"/>
    <col min="9985" max="9985" width="16.83203125" style="130" customWidth="1"/>
    <col min="9986" max="9988" width="16" style="130" customWidth="1"/>
    <col min="9989" max="9989" width="20.5" style="130" customWidth="1"/>
    <col min="9990" max="10236" width="10.6640625" style="130"/>
    <col min="10237" max="10237" width="40.6640625" style="130" customWidth="1"/>
    <col min="10238" max="10239" width="17" style="130" customWidth="1"/>
    <col min="10240" max="10240" width="21.1640625" style="130" customWidth="1"/>
    <col min="10241" max="10241" width="16.83203125" style="130" customWidth="1"/>
    <col min="10242" max="10244" width="16" style="130" customWidth="1"/>
    <col min="10245" max="10245" width="20.5" style="130" customWidth="1"/>
    <col min="10246" max="10492" width="10.6640625" style="130"/>
    <col min="10493" max="10493" width="40.6640625" style="130" customWidth="1"/>
    <col min="10494" max="10495" width="17" style="130" customWidth="1"/>
    <col min="10496" max="10496" width="21.1640625" style="130" customWidth="1"/>
    <col min="10497" max="10497" width="16.83203125" style="130" customWidth="1"/>
    <col min="10498" max="10500" width="16" style="130" customWidth="1"/>
    <col min="10501" max="10501" width="20.5" style="130" customWidth="1"/>
    <col min="10502" max="10748" width="10.6640625" style="130"/>
    <col min="10749" max="10749" width="40.6640625" style="130" customWidth="1"/>
    <col min="10750" max="10751" width="17" style="130" customWidth="1"/>
    <col min="10752" max="10752" width="21.1640625" style="130" customWidth="1"/>
    <col min="10753" max="10753" width="16.83203125" style="130" customWidth="1"/>
    <col min="10754" max="10756" width="16" style="130" customWidth="1"/>
    <col min="10757" max="10757" width="20.5" style="130" customWidth="1"/>
    <col min="10758" max="11004" width="10.6640625" style="130"/>
    <col min="11005" max="11005" width="40.6640625" style="130" customWidth="1"/>
    <col min="11006" max="11007" width="17" style="130" customWidth="1"/>
    <col min="11008" max="11008" width="21.1640625" style="130" customWidth="1"/>
    <col min="11009" max="11009" width="16.83203125" style="130" customWidth="1"/>
    <col min="11010" max="11012" width="16" style="130" customWidth="1"/>
    <col min="11013" max="11013" width="20.5" style="130" customWidth="1"/>
    <col min="11014" max="11260" width="10.6640625" style="130"/>
    <col min="11261" max="11261" width="40.6640625" style="130" customWidth="1"/>
    <col min="11262" max="11263" width="17" style="130" customWidth="1"/>
    <col min="11264" max="11264" width="21.1640625" style="130" customWidth="1"/>
    <col min="11265" max="11265" width="16.83203125" style="130" customWidth="1"/>
    <col min="11266" max="11268" width="16" style="130" customWidth="1"/>
    <col min="11269" max="11269" width="20.5" style="130" customWidth="1"/>
    <col min="11270" max="11516" width="10.6640625" style="130"/>
    <col min="11517" max="11517" width="40.6640625" style="130" customWidth="1"/>
    <col min="11518" max="11519" width="17" style="130" customWidth="1"/>
    <col min="11520" max="11520" width="21.1640625" style="130" customWidth="1"/>
    <col min="11521" max="11521" width="16.83203125" style="130" customWidth="1"/>
    <col min="11522" max="11524" width="16" style="130" customWidth="1"/>
    <col min="11525" max="11525" width="20.5" style="130" customWidth="1"/>
    <col min="11526" max="11772" width="10.6640625" style="130"/>
    <col min="11773" max="11773" width="40.6640625" style="130" customWidth="1"/>
    <col min="11774" max="11775" width="17" style="130" customWidth="1"/>
    <col min="11776" max="11776" width="21.1640625" style="130" customWidth="1"/>
    <col min="11777" max="11777" width="16.83203125" style="130" customWidth="1"/>
    <col min="11778" max="11780" width="16" style="130" customWidth="1"/>
    <col min="11781" max="11781" width="20.5" style="130" customWidth="1"/>
    <col min="11782" max="12028" width="10.6640625" style="130"/>
    <col min="12029" max="12029" width="40.6640625" style="130" customWidth="1"/>
    <col min="12030" max="12031" width="17" style="130" customWidth="1"/>
    <col min="12032" max="12032" width="21.1640625" style="130" customWidth="1"/>
    <col min="12033" max="12033" width="16.83203125" style="130" customWidth="1"/>
    <col min="12034" max="12036" width="16" style="130" customWidth="1"/>
    <col min="12037" max="12037" width="20.5" style="130" customWidth="1"/>
    <col min="12038" max="12284" width="10.6640625" style="130"/>
    <col min="12285" max="12285" width="40.6640625" style="130" customWidth="1"/>
    <col min="12286" max="12287" width="17" style="130" customWidth="1"/>
    <col min="12288" max="12288" width="21.1640625" style="130" customWidth="1"/>
    <col min="12289" max="12289" width="16.83203125" style="130" customWidth="1"/>
    <col min="12290" max="12292" width="16" style="130" customWidth="1"/>
    <col min="12293" max="12293" width="20.5" style="130" customWidth="1"/>
    <col min="12294" max="12540" width="10.6640625" style="130"/>
    <col min="12541" max="12541" width="40.6640625" style="130" customWidth="1"/>
    <col min="12542" max="12543" width="17" style="130" customWidth="1"/>
    <col min="12544" max="12544" width="21.1640625" style="130" customWidth="1"/>
    <col min="12545" max="12545" width="16.83203125" style="130" customWidth="1"/>
    <col min="12546" max="12548" width="16" style="130" customWidth="1"/>
    <col min="12549" max="12549" width="20.5" style="130" customWidth="1"/>
    <col min="12550" max="12796" width="10.6640625" style="130"/>
    <col min="12797" max="12797" width="40.6640625" style="130" customWidth="1"/>
    <col min="12798" max="12799" width="17" style="130" customWidth="1"/>
    <col min="12800" max="12800" width="21.1640625" style="130" customWidth="1"/>
    <col min="12801" max="12801" width="16.83203125" style="130" customWidth="1"/>
    <col min="12802" max="12804" width="16" style="130" customWidth="1"/>
    <col min="12805" max="12805" width="20.5" style="130" customWidth="1"/>
    <col min="12806" max="13052" width="10.6640625" style="130"/>
    <col min="13053" max="13053" width="40.6640625" style="130" customWidth="1"/>
    <col min="13054" max="13055" width="17" style="130" customWidth="1"/>
    <col min="13056" max="13056" width="21.1640625" style="130" customWidth="1"/>
    <col min="13057" max="13057" width="16.83203125" style="130" customWidth="1"/>
    <col min="13058" max="13060" width="16" style="130" customWidth="1"/>
    <col min="13061" max="13061" width="20.5" style="130" customWidth="1"/>
    <col min="13062" max="13308" width="10.6640625" style="130"/>
    <col min="13309" max="13309" width="40.6640625" style="130" customWidth="1"/>
    <col min="13310" max="13311" width="17" style="130" customWidth="1"/>
    <col min="13312" max="13312" width="21.1640625" style="130" customWidth="1"/>
    <col min="13313" max="13313" width="16.83203125" style="130" customWidth="1"/>
    <col min="13314" max="13316" width="16" style="130" customWidth="1"/>
    <col min="13317" max="13317" width="20.5" style="130" customWidth="1"/>
    <col min="13318" max="13564" width="10.6640625" style="130"/>
    <col min="13565" max="13565" width="40.6640625" style="130" customWidth="1"/>
    <col min="13566" max="13567" width="17" style="130" customWidth="1"/>
    <col min="13568" max="13568" width="21.1640625" style="130" customWidth="1"/>
    <col min="13569" max="13569" width="16.83203125" style="130" customWidth="1"/>
    <col min="13570" max="13572" width="16" style="130" customWidth="1"/>
    <col min="13573" max="13573" width="20.5" style="130" customWidth="1"/>
    <col min="13574" max="13820" width="10.6640625" style="130"/>
    <col min="13821" max="13821" width="40.6640625" style="130" customWidth="1"/>
    <col min="13822" max="13823" width="17" style="130" customWidth="1"/>
    <col min="13824" max="13824" width="21.1640625" style="130" customWidth="1"/>
    <col min="13825" max="13825" width="16.83203125" style="130" customWidth="1"/>
    <col min="13826" max="13828" width="16" style="130" customWidth="1"/>
    <col min="13829" max="13829" width="20.5" style="130" customWidth="1"/>
    <col min="13830" max="14076" width="10.6640625" style="130"/>
    <col min="14077" max="14077" width="40.6640625" style="130" customWidth="1"/>
    <col min="14078" max="14079" width="17" style="130" customWidth="1"/>
    <col min="14080" max="14080" width="21.1640625" style="130" customWidth="1"/>
    <col min="14081" max="14081" width="16.83203125" style="130" customWidth="1"/>
    <col min="14082" max="14084" width="16" style="130" customWidth="1"/>
    <col min="14085" max="14085" width="20.5" style="130" customWidth="1"/>
    <col min="14086" max="14332" width="10.6640625" style="130"/>
    <col min="14333" max="14333" width="40.6640625" style="130" customWidth="1"/>
    <col min="14334" max="14335" width="17" style="130" customWidth="1"/>
    <col min="14336" max="14336" width="21.1640625" style="130" customWidth="1"/>
    <col min="14337" max="14337" width="16.83203125" style="130" customWidth="1"/>
    <col min="14338" max="14340" width="16" style="130" customWidth="1"/>
    <col min="14341" max="14341" width="20.5" style="130" customWidth="1"/>
    <col min="14342" max="14588" width="10.6640625" style="130"/>
    <col min="14589" max="14589" width="40.6640625" style="130" customWidth="1"/>
    <col min="14590" max="14591" width="17" style="130" customWidth="1"/>
    <col min="14592" max="14592" width="21.1640625" style="130" customWidth="1"/>
    <col min="14593" max="14593" width="16.83203125" style="130" customWidth="1"/>
    <col min="14594" max="14596" width="16" style="130" customWidth="1"/>
    <col min="14597" max="14597" width="20.5" style="130" customWidth="1"/>
    <col min="14598" max="14844" width="10.6640625" style="130"/>
    <col min="14845" max="14845" width="40.6640625" style="130" customWidth="1"/>
    <col min="14846" max="14847" width="17" style="130" customWidth="1"/>
    <col min="14848" max="14848" width="21.1640625" style="130" customWidth="1"/>
    <col min="14849" max="14849" width="16.83203125" style="130" customWidth="1"/>
    <col min="14850" max="14852" width="16" style="130" customWidth="1"/>
    <col min="14853" max="14853" width="20.5" style="130" customWidth="1"/>
    <col min="14854" max="15100" width="10.6640625" style="130"/>
    <col min="15101" max="15101" width="40.6640625" style="130" customWidth="1"/>
    <col min="15102" max="15103" width="17" style="130" customWidth="1"/>
    <col min="15104" max="15104" width="21.1640625" style="130" customWidth="1"/>
    <col min="15105" max="15105" width="16.83203125" style="130" customWidth="1"/>
    <col min="15106" max="15108" width="16" style="130" customWidth="1"/>
    <col min="15109" max="15109" width="20.5" style="130" customWidth="1"/>
    <col min="15110" max="15356" width="10.6640625" style="130"/>
    <col min="15357" max="15357" width="40.6640625" style="130" customWidth="1"/>
    <col min="15358" max="15359" width="17" style="130" customWidth="1"/>
    <col min="15360" max="15360" width="21.1640625" style="130" customWidth="1"/>
    <col min="15361" max="15361" width="16.83203125" style="130" customWidth="1"/>
    <col min="15362" max="15364" width="16" style="130" customWidth="1"/>
    <col min="15365" max="15365" width="20.5" style="130" customWidth="1"/>
    <col min="15366" max="15612" width="10.6640625" style="130"/>
    <col min="15613" max="15613" width="40.6640625" style="130" customWidth="1"/>
    <col min="15614" max="15615" width="17" style="130" customWidth="1"/>
    <col min="15616" max="15616" width="21.1640625" style="130" customWidth="1"/>
    <col min="15617" max="15617" width="16.83203125" style="130" customWidth="1"/>
    <col min="15618" max="15620" width="16" style="130" customWidth="1"/>
    <col min="15621" max="15621" width="20.5" style="130" customWidth="1"/>
    <col min="15622" max="15868" width="10.6640625" style="130"/>
    <col min="15869" max="15869" width="40.6640625" style="130" customWidth="1"/>
    <col min="15870" max="15871" width="17" style="130" customWidth="1"/>
    <col min="15872" max="15872" width="21.1640625" style="130" customWidth="1"/>
    <col min="15873" max="15873" width="16.83203125" style="130" customWidth="1"/>
    <col min="15874" max="15876" width="16" style="130" customWidth="1"/>
    <col min="15877" max="15877" width="20.5" style="130" customWidth="1"/>
    <col min="15878" max="16124" width="10.6640625" style="130"/>
    <col min="16125" max="16125" width="40.6640625" style="130" customWidth="1"/>
    <col min="16126" max="16127" width="17" style="130" customWidth="1"/>
    <col min="16128" max="16128" width="21.1640625" style="130" customWidth="1"/>
    <col min="16129" max="16129" width="16.83203125" style="130" customWidth="1"/>
    <col min="16130" max="16132" width="16" style="130" customWidth="1"/>
    <col min="16133" max="16133" width="20.5" style="130" customWidth="1"/>
    <col min="16134" max="16384" width="10.6640625" style="130"/>
  </cols>
  <sheetData>
    <row r="1" spans="1:5" s="119" customFormat="1">
      <c r="A1" s="454" t="s">
        <v>462</v>
      </c>
      <c r="B1" s="454"/>
      <c r="C1" s="454"/>
      <c r="D1" s="454"/>
      <c r="E1" s="454"/>
    </row>
    <row r="2" spans="1:5" s="119" customFormat="1"/>
    <row r="3" spans="1:5" s="119" customFormat="1">
      <c r="A3" s="120"/>
      <c r="B3" s="120" t="s">
        <v>331</v>
      </c>
      <c r="C3" s="120" t="s">
        <v>463</v>
      </c>
      <c r="D3" s="120" t="s">
        <v>464</v>
      </c>
      <c r="E3" s="120" t="s">
        <v>334</v>
      </c>
    </row>
    <row r="4" spans="1:5" s="119" customFormat="1">
      <c r="A4" s="121">
        <v>1</v>
      </c>
      <c r="B4" s="121">
        <v>4</v>
      </c>
      <c r="C4" s="121">
        <v>5</v>
      </c>
      <c r="D4" s="121">
        <v>6</v>
      </c>
      <c r="E4" s="121">
        <v>7</v>
      </c>
    </row>
    <row r="5" spans="1:5" s="119" customFormat="1">
      <c r="A5" s="122" t="s">
        <v>465</v>
      </c>
      <c r="B5" s="123">
        <v>9310019.4900000002</v>
      </c>
      <c r="C5" s="123">
        <v>8234205.2199999997</v>
      </c>
      <c r="D5" s="123">
        <v>459460.11</v>
      </c>
      <c r="E5" s="123">
        <v>723705.37</v>
      </c>
    </row>
    <row r="6" spans="1:5" s="119" customFormat="1">
      <c r="A6" s="124" t="s">
        <v>466</v>
      </c>
      <c r="B6" s="125"/>
      <c r="C6" s="125"/>
      <c r="D6" s="125"/>
      <c r="E6" s="125"/>
    </row>
    <row r="7" spans="1:5" s="119" customFormat="1">
      <c r="A7" s="126" t="s">
        <v>467</v>
      </c>
      <c r="B7" s="127">
        <v>2981.24</v>
      </c>
      <c r="C7" s="140">
        <f>2522.8/1000</f>
        <v>2.5228000000000002</v>
      </c>
      <c r="D7" s="128">
        <v>144.19</v>
      </c>
      <c r="E7" s="128">
        <v>241.48</v>
      </c>
    </row>
    <row r="8" spans="1:5" s="119" customFormat="1">
      <c r="A8" s="126" t="s">
        <v>468</v>
      </c>
      <c r="B8" s="127">
        <v>3719097.42</v>
      </c>
      <c r="C8" s="140">
        <f>3164037.02/1000</f>
        <v>3164.0370200000002</v>
      </c>
      <c r="D8" s="127">
        <v>180665.66</v>
      </c>
      <c r="E8" s="127">
        <v>301826.09000000003</v>
      </c>
    </row>
    <row r="9" spans="1:5" s="119" customFormat="1">
      <c r="A9" s="126" t="s">
        <v>469</v>
      </c>
      <c r="B9" s="127">
        <v>164049.42000000001</v>
      </c>
      <c r="C9" s="140">
        <f>382951.51/1000</f>
        <v>382.95150999999998</v>
      </c>
      <c r="D9" s="127">
        <v>23306.28</v>
      </c>
      <c r="E9" s="127">
        <v>20847.32</v>
      </c>
    </row>
    <row r="10" spans="1:5" s="119" customFormat="1">
      <c r="A10" s="126" t="s">
        <v>470</v>
      </c>
      <c r="B10" s="127">
        <v>2562364.9700000002</v>
      </c>
      <c r="C10" s="140">
        <f>2247195.99/1000</f>
        <v>2247.1959900000002</v>
      </c>
      <c r="D10" s="127">
        <v>130450.48</v>
      </c>
      <c r="E10" s="127">
        <v>209995.7</v>
      </c>
    </row>
    <row r="11" spans="1:5" s="119" customFormat="1" ht="31.5">
      <c r="A11" s="126" t="s">
        <v>471</v>
      </c>
      <c r="B11" s="127">
        <v>635817.99</v>
      </c>
      <c r="C11" s="127">
        <f>615391.64/1000</f>
        <v>615.39164000000005</v>
      </c>
      <c r="D11" s="127">
        <v>19374.689999999999</v>
      </c>
      <c r="E11" s="127">
        <v>16289.36</v>
      </c>
    </row>
    <row r="12" spans="1:5" s="119" customFormat="1">
      <c r="A12" s="126" t="s">
        <v>472</v>
      </c>
      <c r="B12" s="127">
        <v>1933305.3</v>
      </c>
      <c r="C12" s="140">
        <f>1636226.27/1000</f>
        <v>1636.2262700000001</v>
      </c>
      <c r="D12" s="127">
        <v>93519.05</v>
      </c>
      <c r="E12" s="127">
        <v>156609.91</v>
      </c>
    </row>
    <row r="13" spans="1:5" s="119" customFormat="1">
      <c r="A13" s="126" t="s">
        <v>473</v>
      </c>
      <c r="B13" s="127">
        <v>5624.61</v>
      </c>
      <c r="C13" s="140">
        <f>4726.73/1000</f>
        <v>4.7267299999999999</v>
      </c>
      <c r="D13" s="128">
        <v>270.97000000000003</v>
      </c>
      <c r="E13" s="128">
        <v>412.83</v>
      </c>
    </row>
    <row r="14" spans="1:5" s="119" customFormat="1" ht="25.5" customHeight="1">
      <c r="A14" s="126" t="s">
        <v>474</v>
      </c>
      <c r="B14" s="127">
        <v>285544.26</v>
      </c>
      <c r="C14" s="140">
        <f>175778.86/1000</f>
        <v>175.77885999999998</v>
      </c>
      <c r="D14" s="127">
        <v>11414.55</v>
      </c>
      <c r="E14" s="127">
        <v>17233.330000000002</v>
      </c>
    </row>
    <row r="15" spans="1:5" s="119" customFormat="1" ht="31.5">
      <c r="A15" s="126" t="s">
        <v>476</v>
      </c>
      <c r="B15" s="127">
        <v>1234.27</v>
      </c>
      <c r="C15" s="127">
        <f>5374.38/1000</f>
        <v>5.3743800000000004</v>
      </c>
      <c r="D15" s="128">
        <v>314.26</v>
      </c>
      <c r="E15" s="128">
        <v>249.36</v>
      </c>
    </row>
    <row r="16" spans="1:5" s="119" customFormat="1">
      <c r="A16" s="126" t="s">
        <v>475</v>
      </c>
      <c r="B16" s="127">
        <v>271028.08</v>
      </c>
      <c r="C16" s="127">
        <v>529086.43999999994</v>
      </c>
      <c r="D16" s="127">
        <v>30837.06</v>
      </c>
      <c r="E16" s="127">
        <v>28372.31</v>
      </c>
    </row>
    <row r="17" spans="1:9">
      <c r="A17" s="129"/>
    </row>
    <row r="18" spans="1:9">
      <c r="A18" s="131"/>
    </row>
    <row r="19" spans="1:9">
      <c r="A19" s="131"/>
    </row>
    <row r="20" spans="1:9">
      <c r="A20" s="132"/>
    </row>
    <row r="21" spans="1:9" ht="18">
      <c r="B21" s="130"/>
      <c r="C21" s="130"/>
      <c r="D21" s="130"/>
      <c r="E21" s="133"/>
      <c r="F21" s="133"/>
      <c r="G21" s="134"/>
      <c r="H21" s="133"/>
      <c r="I21" s="135"/>
    </row>
  </sheetData>
  <mergeCells count="1">
    <mergeCell ref="A1:E1"/>
  </mergeCells>
  <pageMargins left="0.7" right="0.7" top="0.75" bottom="0.75" header="0.3" footer="0.3"/>
  <pageSetup paperSize="9" scale="60" fitToHeight="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workbookViewId="0">
      <selection activeCell="A15" sqref="A15"/>
    </sheetView>
  </sheetViews>
  <sheetFormatPr defaultColWidth="9.33203125" defaultRowHeight="15"/>
  <cols>
    <col min="1" max="1" width="48.6640625" style="146" customWidth="1"/>
    <col min="2" max="2" width="15.5" style="146" customWidth="1"/>
    <col min="3" max="4" width="17.33203125" style="146" customWidth="1"/>
    <col min="5" max="5" width="20.1640625" style="146" customWidth="1"/>
    <col min="6" max="6" width="18.6640625" style="146" customWidth="1"/>
    <col min="7" max="7" width="17.1640625" style="146" customWidth="1"/>
    <col min="8" max="16384" width="9.33203125" style="146"/>
  </cols>
  <sheetData>
    <row r="1" spans="1:7" ht="15.75" thickBot="1">
      <c r="A1" s="144"/>
      <c r="B1" s="145" t="s">
        <v>483</v>
      </c>
      <c r="C1" s="145">
        <v>2025</v>
      </c>
      <c r="D1" s="145">
        <v>2026</v>
      </c>
      <c r="E1" s="145">
        <v>2027</v>
      </c>
      <c r="F1" s="145">
        <v>2028</v>
      </c>
      <c r="G1" s="145">
        <v>2029</v>
      </c>
    </row>
    <row r="2" spans="1:7">
      <c r="A2" s="147"/>
      <c r="B2" s="148">
        <v>0.44700000000000001</v>
      </c>
      <c r="C2" s="163">
        <v>7.4999999999999997E-2</v>
      </c>
      <c r="D2" s="163">
        <v>0.05</v>
      </c>
      <c r="E2" s="163">
        <v>0.05</v>
      </c>
      <c r="F2" s="163">
        <v>0.05</v>
      </c>
      <c r="G2" s="164">
        <v>0.05</v>
      </c>
    </row>
    <row r="3" spans="1:7">
      <c r="A3" s="150" t="s">
        <v>485</v>
      </c>
      <c r="B3" s="151">
        <v>319039123.03200001</v>
      </c>
      <c r="C3" s="151">
        <f>B3*C2+B3</f>
        <v>342967057.25940001</v>
      </c>
      <c r="D3" s="151">
        <f>C3*D2+C3</f>
        <v>360115410.12237</v>
      </c>
      <c r="E3" s="151">
        <f>D3*E2+D3</f>
        <v>378121180.62848848</v>
      </c>
      <c r="F3" s="151">
        <f>E3*F2+E3</f>
        <v>397027239.65991288</v>
      </c>
      <c r="G3" s="165">
        <f>F3*G2+F3</f>
        <v>416878601.64290851</v>
      </c>
    </row>
    <row r="4" spans="1:7">
      <c r="A4" s="150" t="s">
        <v>486</v>
      </c>
      <c r="B4" s="151">
        <v>16907347.221000001</v>
      </c>
      <c r="C4" s="151">
        <f>B4*C2+B4</f>
        <v>18175398.262575001</v>
      </c>
      <c r="D4" s="151">
        <f>C4*D2+C4</f>
        <v>19084168.175703749</v>
      </c>
      <c r="E4" s="151">
        <f>D4*E2+D4</f>
        <v>20038376.584488936</v>
      </c>
      <c r="F4" s="151">
        <f>E4*F2+E4</f>
        <v>21040295.413713381</v>
      </c>
      <c r="G4" s="165">
        <f>F4*G2+F4</f>
        <v>22092310.18439905</v>
      </c>
    </row>
    <row r="5" spans="1:7">
      <c r="A5" s="152" t="s">
        <v>487</v>
      </c>
      <c r="B5" s="153">
        <v>13716955.794</v>
      </c>
      <c r="C5" s="153">
        <f>B5*C2+B5</f>
        <v>14745727.47855</v>
      </c>
      <c r="D5" s="153">
        <f>C5*D2+C5</f>
        <v>15483013.8524775</v>
      </c>
      <c r="E5" s="153">
        <f>D5*E2+D5</f>
        <v>16257164.545101374</v>
      </c>
      <c r="F5" s="153">
        <f>E5*F2+E5</f>
        <v>17070022.772356443</v>
      </c>
      <c r="G5" s="166">
        <f>F5*G2+F5</f>
        <v>17923523.910974264</v>
      </c>
    </row>
    <row r="6" spans="1:7" ht="30">
      <c r="A6" s="154" t="s">
        <v>488</v>
      </c>
      <c r="B6" s="153">
        <v>6380782.4069999997</v>
      </c>
      <c r="C6" s="153">
        <f>B6*C2+B6</f>
        <v>6859341.0875249999</v>
      </c>
      <c r="D6" s="153">
        <f>C6*D2+C6</f>
        <v>7202308.14190125</v>
      </c>
      <c r="E6" s="153">
        <f>D6*E2+D6</f>
        <v>7562423.5489963125</v>
      </c>
      <c r="F6" s="153">
        <f>E6*F2+E6</f>
        <v>7940544.7264461285</v>
      </c>
      <c r="G6" s="166">
        <f>F6*G2+F6</f>
        <v>8337571.9627684345</v>
      </c>
    </row>
    <row r="7" spans="1:7">
      <c r="A7" s="155" t="s">
        <v>489</v>
      </c>
      <c r="B7" s="153">
        <v>24330804.957000002</v>
      </c>
      <c r="C7" s="153">
        <f>B7*C2+B7</f>
        <v>26155615.328775004</v>
      </c>
      <c r="D7" s="153">
        <f>C7*D2+C7</f>
        <v>27463396.095213752</v>
      </c>
      <c r="E7" s="153">
        <f>D7*E2+D7</f>
        <v>28836565.899974439</v>
      </c>
      <c r="F7" s="153">
        <f>E7*F2+E7</f>
        <v>30278394.194973163</v>
      </c>
      <c r="G7" s="166">
        <f>F7*G2+F7</f>
        <v>31792313.904721823</v>
      </c>
    </row>
    <row r="8" spans="1:7">
      <c r="A8" s="150" t="s">
        <v>490</v>
      </c>
      <c r="B8" s="151">
        <v>44700</v>
      </c>
      <c r="C8" s="151">
        <f>B8*C2+B8</f>
        <v>48052.5</v>
      </c>
      <c r="D8" s="151">
        <f>C8*D2+C8</f>
        <v>50455.125</v>
      </c>
      <c r="E8" s="151">
        <f>D8*E2+D8</f>
        <v>52977.881249999999</v>
      </c>
      <c r="F8" s="151">
        <f>E8*F2+E8</f>
        <v>55626.775312500002</v>
      </c>
      <c r="G8" s="165">
        <f>F8*G2+F8</f>
        <v>58408.114078125</v>
      </c>
    </row>
    <row r="9" spans="1:7">
      <c r="A9" s="150" t="s">
        <v>491</v>
      </c>
      <c r="B9" s="151">
        <v>134100</v>
      </c>
      <c r="C9" s="151">
        <f>B9*C2+B9</f>
        <v>144157.5</v>
      </c>
      <c r="D9" s="151">
        <f>C9*D2+C9</f>
        <v>151365.375</v>
      </c>
      <c r="E9" s="151">
        <f>D9*E2+D9</f>
        <v>158933.64374999999</v>
      </c>
      <c r="F9" s="151">
        <f>E9*F2+E9</f>
        <v>166880.32593749999</v>
      </c>
      <c r="G9" s="165">
        <f>F9*G2+F9</f>
        <v>175224.34223437498</v>
      </c>
    </row>
    <row r="10" spans="1:7">
      <c r="A10" s="156" t="s">
        <v>492</v>
      </c>
      <c r="B10" s="157">
        <f>B11+B12+B13+B14+B15</f>
        <v>17790600</v>
      </c>
      <c r="C10" s="157">
        <f t="shared" ref="C10:G10" si="0">C11+C12+C13+C14+C15</f>
        <v>19124895</v>
      </c>
      <c r="D10" s="157">
        <f t="shared" si="0"/>
        <v>20081139.75</v>
      </c>
      <c r="E10" s="157">
        <f t="shared" si="0"/>
        <v>21085196.737500001</v>
      </c>
      <c r="F10" s="157">
        <f t="shared" si="0"/>
        <v>22139456.574375</v>
      </c>
      <c r="G10" s="167">
        <f t="shared" si="0"/>
        <v>23246429.403093752</v>
      </c>
    </row>
    <row r="11" spans="1:7">
      <c r="A11" s="158" t="s">
        <v>493</v>
      </c>
      <c r="B11" s="159">
        <v>2682000</v>
      </c>
      <c r="C11" s="159">
        <f>B11*C2+B11</f>
        <v>2883150</v>
      </c>
      <c r="D11" s="159">
        <f>C11*D2+C11</f>
        <v>3027307.5</v>
      </c>
      <c r="E11" s="159">
        <f>D11*E2+D11</f>
        <v>3178672.875</v>
      </c>
      <c r="F11" s="159">
        <f>E11*F2+E11</f>
        <v>3337606.5187499998</v>
      </c>
      <c r="G11" s="168">
        <f>F11*G2+F11</f>
        <v>3504486.8446875</v>
      </c>
    </row>
    <row r="12" spans="1:7">
      <c r="A12" s="158" t="s">
        <v>494</v>
      </c>
      <c r="B12" s="159">
        <v>10728000</v>
      </c>
      <c r="C12" s="159">
        <f>B12*C2+B12</f>
        <v>11532600</v>
      </c>
      <c r="D12" s="159">
        <f>C12*D2+C12</f>
        <v>12109230</v>
      </c>
      <c r="E12" s="159">
        <f>D12*E2+D12</f>
        <v>12714691.5</v>
      </c>
      <c r="F12" s="159">
        <f>E12*F2+E12</f>
        <v>13350426.074999999</v>
      </c>
      <c r="G12" s="168">
        <f>F12*G2+F12</f>
        <v>14017947.37875</v>
      </c>
    </row>
    <row r="13" spans="1:7">
      <c r="A13" s="158" t="s">
        <v>495</v>
      </c>
      <c r="B13" s="159">
        <v>670500</v>
      </c>
      <c r="C13" s="159">
        <f>B13*C2+B13</f>
        <v>720787.5</v>
      </c>
      <c r="D13" s="159">
        <f>C13*D2+C13</f>
        <v>756826.875</v>
      </c>
      <c r="E13" s="159">
        <f>D13*E2+D13</f>
        <v>794668.21875</v>
      </c>
      <c r="F13" s="159">
        <f>E13*F2+E13</f>
        <v>834401.62968749995</v>
      </c>
      <c r="G13" s="168">
        <f>F13*G2+F13</f>
        <v>876121.71117187501</v>
      </c>
    </row>
    <row r="14" spans="1:7">
      <c r="A14" s="158" t="s">
        <v>496</v>
      </c>
      <c r="B14" s="159">
        <v>3576000</v>
      </c>
      <c r="C14" s="159">
        <f>B14*C2+B14</f>
        <v>3844200</v>
      </c>
      <c r="D14" s="159">
        <f>C14*D2+C14</f>
        <v>4036410</v>
      </c>
      <c r="E14" s="159">
        <f>D14*E2+D14</f>
        <v>4238230.5</v>
      </c>
      <c r="F14" s="159">
        <f>E14*F2+E14</f>
        <v>4450142.0250000004</v>
      </c>
      <c r="G14" s="168">
        <f>F14*G2+F14</f>
        <v>4672649.1262500007</v>
      </c>
    </row>
    <row r="15" spans="1:7" ht="15.75" thickBot="1">
      <c r="A15" s="169" t="s">
        <v>497</v>
      </c>
      <c r="B15" s="170">
        <v>134100</v>
      </c>
      <c r="C15" s="170">
        <f>B15*C2+B15</f>
        <v>144157.5</v>
      </c>
      <c r="D15" s="170">
        <f>C15*D2+C15</f>
        <v>151365.375</v>
      </c>
      <c r="E15" s="170">
        <f>D15*E2+D15</f>
        <v>158933.64374999999</v>
      </c>
      <c r="F15" s="170">
        <f>E15*F2+E15</f>
        <v>166880.32593749999</v>
      </c>
      <c r="G15" s="171">
        <f>F15*G2+F15</f>
        <v>175224.34223437498</v>
      </c>
    </row>
    <row r="16" spans="1:7" ht="15.75" thickBot="1">
      <c r="A16" s="160" t="s">
        <v>484</v>
      </c>
      <c r="B16" s="161">
        <f>B3+B4+B5+B6+B7+B8+B9+B10</f>
        <v>398344413.41100007</v>
      </c>
      <c r="C16" s="161">
        <f t="shared" ref="C16:G16" si="1">C3+C4+C5+C6+C7+C8+C9+C10</f>
        <v>428220244.41682506</v>
      </c>
      <c r="D16" s="161">
        <f t="shared" si="1"/>
        <v>449631256.63766629</v>
      </c>
      <c r="E16" s="161">
        <f t="shared" si="1"/>
        <v>472112819.46954966</v>
      </c>
      <c r="F16" s="161">
        <f t="shared" si="1"/>
        <v>495718460.44302702</v>
      </c>
      <c r="G16" s="162">
        <f t="shared" si="1"/>
        <v>520504383.46517831</v>
      </c>
    </row>
    <row r="18" spans="1:7">
      <c r="B18" s="149"/>
    </row>
    <row r="19" spans="1:7" ht="15.75" thickBot="1">
      <c r="A19" s="144"/>
      <c r="B19" s="145" t="s">
        <v>498</v>
      </c>
      <c r="C19" s="145">
        <v>2025</v>
      </c>
      <c r="D19" s="145">
        <v>2026</v>
      </c>
      <c r="E19" s="145">
        <v>2027</v>
      </c>
      <c r="F19" s="145">
        <v>2028</v>
      </c>
      <c r="G19" s="145">
        <v>2029</v>
      </c>
    </row>
    <row r="20" spans="1:7">
      <c r="A20" s="147"/>
      <c r="B20" s="148">
        <v>6.4000000000000001E-2</v>
      </c>
      <c r="C20" s="163">
        <v>7.4999999999999997E-2</v>
      </c>
      <c r="D20" s="163">
        <v>0.05</v>
      </c>
      <c r="E20" s="163">
        <v>0.05</v>
      </c>
      <c r="F20" s="163">
        <v>0.05</v>
      </c>
      <c r="G20" s="163">
        <v>0.05</v>
      </c>
    </row>
    <row r="21" spans="1:7">
      <c r="A21" s="150" t="s">
        <v>485</v>
      </c>
      <c r="B21" s="151">
        <v>45678980</v>
      </c>
      <c r="C21" s="151">
        <f>B21*C20+B21</f>
        <v>49104903.5</v>
      </c>
      <c r="D21" s="151">
        <f>C21*D20+C21</f>
        <v>51560148.674999997</v>
      </c>
      <c r="E21" s="151">
        <f>D21*E20+D21</f>
        <v>54138156.108750001</v>
      </c>
      <c r="F21" s="151">
        <f>E21*F20+E21</f>
        <v>56845063.914187498</v>
      </c>
      <c r="G21" s="151">
        <f>F21*G20+F21</f>
        <v>59687317.109896876</v>
      </c>
    </row>
    <row r="22" spans="1:7">
      <c r="A22" s="150" t="s">
        <v>486</v>
      </c>
      <c r="B22" s="151">
        <v>2420739</v>
      </c>
      <c r="C22" s="151">
        <f>B22*C20+B22</f>
        <v>2602294.4249999998</v>
      </c>
      <c r="D22" s="151">
        <f>C22*D20+C22</f>
        <v>2732409.1462499998</v>
      </c>
      <c r="E22" s="151">
        <f>D22*E20+D22</f>
        <v>2869029.6035624999</v>
      </c>
      <c r="F22" s="151">
        <f>E22*F20+E22</f>
        <v>3012481.0837406251</v>
      </c>
      <c r="G22" s="151">
        <f>F22*G20+F22</f>
        <v>3163105.1379276565</v>
      </c>
    </row>
    <row r="23" spans="1:7">
      <c r="A23" s="152" t="s">
        <v>487</v>
      </c>
      <c r="B23" s="153">
        <v>1963949</v>
      </c>
      <c r="C23" s="153">
        <f>B23*C20+B23</f>
        <v>2111245.1749999998</v>
      </c>
      <c r="D23" s="153">
        <f>C23*D20+C23</f>
        <v>2216807.4337499999</v>
      </c>
      <c r="E23" s="153">
        <f>D23*E20+D23</f>
        <v>2327647.8054374997</v>
      </c>
      <c r="F23" s="153">
        <f>E23*F20+E23</f>
        <v>2444030.1957093747</v>
      </c>
      <c r="G23" s="153">
        <f>F23*G20+F23</f>
        <v>2566231.7054948434</v>
      </c>
    </row>
    <row r="24" spans="1:7" ht="30">
      <c r="A24" s="154" t="s">
        <v>488</v>
      </c>
      <c r="B24" s="153">
        <v>913580</v>
      </c>
      <c r="C24" s="153">
        <f>B24*C20+B24</f>
        <v>982098.5</v>
      </c>
      <c r="D24" s="153">
        <f>C24*D20+C24</f>
        <v>1031203.425</v>
      </c>
      <c r="E24" s="153">
        <f>D24*E20+D24</f>
        <v>1082763.5962499999</v>
      </c>
      <c r="F24" s="153">
        <f>E24*F20+E24</f>
        <v>1136901.7760625</v>
      </c>
      <c r="G24" s="153">
        <f>F24*G20+F24</f>
        <v>1193746.864865625</v>
      </c>
    </row>
    <row r="25" spans="1:7">
      <c r="A25" s="155" t="s">
        <v>489</v>
      </c>
      <c r="B25" s="153">
        <v>3483605</v>
      </c>
      <c r="C25" s="153">
        <f>B25*C20+B25</f>
        <v>3744875.375</v>
      </c>
      <c r="D25" s="153">
        <f>C25*D20+C25</f>
        <v>3932119.1437499998</v>
      </c>
      <c r="E25" s="153">
        <f>D25*E20+D25</f>
        <v>4128725.1009374997</v>
      </c>
      <c r="F25" s="153">
        <f>E25*F20+E25</f>
        <v>4335161.3559843749</v>
      </c>
      <c r="G25" s="153">
        <f>F25*G20+F25</f>
        <v>4551919.4237835938</v>
      </c>
    </row>
    <row r="26" spans="1:7">
      <c r="A26" s="150" t="s">
        <v>490</v>
      </c>
      <c r="B26" s="151">
        <v>6400</v>
      </c>
      <c r="C26" s="151">
        <f>B26*C20+B26</f>
        <v>6880</v>
      </c>
      <c r="D26" s="151">
        <f>C26*D20+C26</f>
        <v>7224</v>
      </c>
      <c r="E26" s="151">
        <f>D26*E20+D26</f>
        <v>7585.2</v>
      </c>
      <c r="F26" s="151">
        <f>E26*F20+E26</f>
        <v>7964.46</v>
      </c>
      <c r="G26" s="151">
        <f>F26*G20+F26</f>
        <v>8362.6830000000009</v>
      </c>
    </row>
    <row r="27" spans="1:7">
      <c r="A27" s="150" t="s">
        <v>491</v>
      </c>
      <c r="B27" s="151">
        <v>19200</v>
      </c>
      <c r="C27" s="151">
        <f>B27*C20+B27</f>
        <v>20640</v>
      </c>
      <c r="D27" s="151">
        <f>C27*D20+C27</f>
        <v>21672</v>
      </c>
      <c r="E27" s="151">
        <f>D27*E20+D27</f>
        <v>22755.599999999999</v>
      </c>
      <c r="F27" s="151">
        <f>E27*F20+E27</f>
        <v>23893.379999999997</v>
      </c>
      <c r="G27" s="151">
        <f>F27*G20+F27</f>
        <v>25088.048999999999</v>
      </c>
    </row>
    <row r="28" spans="1:7">
      <c r="A28" s="156" t="s">
        <v>492</v>
      </c>
      <c r="B28" s="157">
        <f>B29+B30+B31+B32+B33</f>
        <v>2547200</v>
      </c>
      <c r="C28" s="157">
        <f t="shared" ref="C28:G28" si="2">C29+C30+C31+C32+C33</f>
        <v>2738240</v>
      </c>
      <c r="D28" s="157">
        <f t="shared" si="2"/>
        <v>2875152</v>
      </c>
      <c r="E28" s="157">
        <f t="shared" si="2"/>
        <v>3018909.6</v>
      </c>
      <c r="F28" s="157">
        <f t="shared" si="2"/>
        <v>3169855.08</v>
      </c>
      <c r="G28" s="157">
        <f t="shared" si="2"/>
        <v>3328347.8340000003</v>
      </c>
    </row>
    <row r="29" spans="1:7">
      <c r="A29" s="158" t="s">
        <v>493</v>
      </c>
      <c r="B29" s="159">
        <v>384000</v>
      </c>
      <c r="C29" s="159">
        <f>B29*C20+B29</f>
        <v>412800</v>
      </c>
      <c r="D29" s="159">
        <f>C29*D20+C29</f>
        <v>433440</v>
      </c>
      <c r="E29" s="159">
        <f>D29*E20+D29</f>
        <v>455112</v>
      </c>
      <c r="F29" s="159">
        <f>E29*F20+E29</f>
        <v>477867.6</v>
      </c>
      <c r="G29" s="159">
        <f>F29*G20+F29</f>
        <v>501760.98</v>
      </c>
    </row>
    <row r="30" spans="1:7">
      <c r="A30" s="158" t="s">
        <v>494</v>
      </c>
      <c r="B30" s="159">
        <v>1536000</v>
      </c>
      <c r="C30" s="159">
        <f>B30*C20+B30</f>
        <v>1651200</v>
      </c>
      <c r="D30" s="159">
        <f>C30*D20+C30</f>
        <v>1733760</v>
      </c>
      <c r="E30" s="159">
        <f>D30*E20+D30</f>
        <v>1820448</v>
      </c>
      <c r="F30" s="159">
        <f>E30*F20+E30</f>
        <v>1911470.4</v>
      </c>
      <c r="G30" s="159">
        <f>F30*G20+F30</f>
        <v>2007043.92</v>
      </c>
    </row>
    <row r="31" spans="1:7">
      <c r="A31" s="158" t="s">
        <v>495</v>
      </c>
      <c r="B31" s="159">
        <v>96000</v>
      </c>
      <c r="C31" s="159">
        <f>B31*C20+B31</f>
        <v>103200</v>
      </c>
      <c r="D31" s="159">
        <f>C31*D20+C31</f>
        <v>108360</v>
      </c>
      <c r="E31" s="159">
        <f>D31*E20+D31</f>
        <v>113778</v>
      </c>
      <c r="F31" s="159">
        <f>E31*F20+E31</f>
        <v>119466.9</v>
      </c>
      <c r="G31" s="159">
        <f>F31*G20+F31</f>
        <v>125440.245</v>
      </c>
    </row>
    <row r="32" spans="1:7">
      <c r="A32" s="158" t="s">
        <v>496</v>
      </c>
      <c r="B32" s="159">
        <v>512000</v>
      </c>
      <c r="C32" s="159">
        <f>B32*C20+B32</f>
        <v>550400</v>
      </c>
      <c r="D32" s="159">
        <f>C32*D20+C32</f>
        <v>577920</v>
      </c>
      <c r="E32" s="159">
        <f>D32*E20+D32</f>
        <v>606816</v>
      </c>
      <c r="F32" s="159">
        <f>E32*F20+E32</f>
        <v>637156.80000000005</v>
      </c>
      <c r="G32" s="159">
        <f>F32*G20+F32</f>
        <v>669014.64</v>
      </c>
    </row>
    <row r="33" spans="1:7" ht="15.75" thickBot="1">
      <c r="A33" s="169" t="s">
        <v>497</v>
      </c>
      <c r="B33" s="170">
        <v>19200</v>
      </c>
      <c r="C33" s="170">
        <f>B33*C20+B33</f>
        <v>20640</v>
      </c>
      <c r="D33" s="170">
        <f>C33*D20+C33</f>
        <v>21672</v>
      </c>
      <c r="E33" s="170">
        <f>D33*E20+D33</f>
        <v>22755.599999999999</v>
      </c>
      <c r="F33" s="170">
        <f>E33*F20+E33</f>
        <v>23893.379999999997</v>
      </c>
      <c r="G33" s="170">
        <f>F33*G20+F33</f>
        <v>25088.048999999999</v>
      </c>
    </row>
    <row r="34" spans="1:7" ht="15.75" thickBot="1">
      <c r="A34" s="160" t="s">
        <v>484</v>
      </c>
      <c r="B34" s="161">
        <f>B21+B22+B23+B24+B25+B26+B27+B28</f>
        <v>57033653</v>
      </c>
      <c r="C34" s="161">
        <f t="shared" ref="C34:G34" si="3">C21+C22+C23+C24+C25+C26+C27+C28</f>
        <v>61311176.974999994</v>
      </c>
      <c r="D34" s="161">
        <f t="shared" si="3"/>
        <v>64376735.823749989</v>
      </c>
      <c r="E34" s="161">
        <f t="shared" si="3"/>
        <v>67595572.614937499</v>
      </c>
      <c r="F34" s="161">
        <f t="shared" si="3"/>
        <v>70975351.245684355</v>
      </c>
      <c r="G34" s="161">
        <f t="shared" si="3"/>
        <v>74524118.807968602</v>
      </c>
    </row>
    <row r="36" spans="1:7">
      <c r="B36" s="149"/>
    </row>
    <row r="37" spans="1:7" ht="15.75" thickBot="1">
      <c r="A37" s="144"/>
      <c r="B37" s="145" t="s">
        <v>482</v>
      </c>
      <c r="C37" s="145">
        <v>2025</v>
      </c>
      <c r="D37" s="145">
        <v>2026</v>
      </c>
      <c r="E37" s="145">
        <v>2027</v>
      </c>
      <c r="F37" s="145">
        <v>2028</v>
      </c>
      <c r="G37" s="145">
        <v>2029</v>
      </c>
    </row>
    <row r="38" spans="1:7">
      <c r="A38" s="147"/>
      <c r="B38" s="148">
        <v>0.48899999999999999</v>
      </c>
      <c r="C38" s="163">
        <v>7.4999999999999997E-2</v>
      </c>
      <c r="D38" s="163">
        <v>0.05</v>
      </c>
      <c r="E38" s="163">
        <v>0.05</v>
      </c>
      <c r="F38" s="163">
        <v>0.05</v>
      </c>
      <c r="G38" s="164">
        <v>0.05</v>
      </c>
    </row>
    <row r="39" spans="1:7">
      <c r="A39" s="150" t="s">
        <v>485</v>
      </c>
      <c r="B39" s="151">
        <v>349015953</v>
      </c>
      <c r="C39" s="151">
        <f>B39*C38+B39</f>
        <v>375192149.47500002</v>
      </c>
      <c r="D39" s="151">
        <f>C39*D38+C39</f>
        <v>393951756.94875002</v>
      </c>
      <c r="E39" s="151">
        <f>D39*E38+D39</f>
        <v>413649344.79618752</v>
      </c>
      <c r="F39" s="151">
        <f>E39*F38+E39</f>
        <v>434331812.03599691</v>
      </c>
      <c r="G39" s="165">
        <f>F39*G38+F39</f>
        <v>456048402.63779676</v>
      </c>
    </row>
    <row r="40" spans="1:7">
      <c r="A40" s="150" t="s">
        <v>486</v>
      </c>
      <c r="B40" s="151">
        <v>18495957</v>
      </c>
      <c r="C40" s="151">
        <f>B40*C38+B40</f>
        <v>19883153.774999999</v>
      </c>
      <c r="D40" s="151">
        <f>C40*D38+C40</f>
        <v>20877311.463749997</v>
      </c>
      <c r="E40" s="151">
        <f>D40*E38+D40</f>
        <v>21921177.036937498</v>
      </c>
      <c r="F40" s="151">
        <f>E40*F38+E40</f>
        <v>23017235.888784371</v>
      </c>
      <c r="G40" s="165">
        <f>F40*G38+F40</f>
        <v>24168097.68322359</v>
      </c>
    </row>
    <row r="41" spans="1:7">
      <c r="A41" s="152" t="s">
        <v>487</v>
      </c>
      <c r="B41" s="153">
        <v>15005797</v>
      </c>
      <c r="C41" s="153">
        <f>B41*C38+B41</f>
        <v>16131231.775</v>
      </c>
      <c r="D41" s="153">
        <f>C41*D38+C41</f>
        <v>16937793.36375</v>
      </c>
      <c r="E41" s="153">
        <f>D41*E38+D41</f>
        <v>17784683.031937499</v>
      </c>
      <c r="F41" s="153">
        <f>E41*F38+E41</f>
        <v>18673917.183534373</v>
      </c>
      <c r="G41" s="166">
        <f>F41*G38+F41</f>
        <v>19607613.04271109</v>
      </c>
    </row>
    <row r="42" spans="1:7" ht="30">
      <c r="A42" s="154" t="s">
        <v>488</v>
      </c>
      <c r="B42" s="153">
        <v>6980319</v>
      </c>
      <c r="C42" s="153">
        <f>B42*C38+B42</f>
        <v>7503842.9249999998</v>
      </c>
      <c r="D42" s="153">
        <f>C42*D38+C42</f>
        <v>7879035.07125</v>
      </c>
      <c r="E42" s="153">
        <f>D42*E38+D42</f>
        <v>8272986.8248124998</v>
      </c>
      <c r="F42" s="153">
        <f>E42*F38+E42</f>
        <v>8686636.1660531256</v>
      </c>
      <c r="G42" s="166">
        <f>F42*G38+F42</f>
        <v>9120967.9743557815</v>
      </c>
    </row>
    <row r="43" spans="1:7">
      <c r="A43" s="155" t="s">
        <v>489</v>
      </c>
      <c r="B43" s="153">
        <v>26616921</v>
      </c>
      <c r="C43" s="153">
        <f>B43*C38+B43</f>
        <v>28613190.074999999</v>
      </c>
      <c r="D43" s="153">
        <f>C43*D38+C43</f>
        <v>30043849.578749999</v>
      </c>
      <c r="E43" s="153">
        <f>D43*E38+D43</f>
        <v>31546042.057687499</v>
      </c>
      <c r="F43" s="153">
        <f>E43*F38+E43</f>
        <v>33123344.160571873</v>
      </c>
      <c r="G43" s="166">
        <f>F43*G38+F43</f>
        <v>34779511.368600465</v>
      </c>
    </row>
    <row r="44" spans="1:7">
      <c r="A44" s="150" t="s">
        <v>490</v>
      </c>
      <c r="B44" s="151">
        <v>48900</v>
      </c>
      <c r="C44" s="151">
        <f>B44*C38+B44</f>
        <v>52567.5</v>
      </c>
      <c r="D44" s="151">
        <f>C44*D38+C44</f>
        <v>55195.875</v>
      </c>
      <c r="E44" s="151">
        <f>D44*E38+D44</f>
        <v>57955.668749999997</v>
      </c>
      <c r="F44" s="151">
        <f>E44*F38+E44</f>
        <v>60853.452187499999</v>
      </c>
      <c r="G44" s="165">
        <f>F44*G38+F44</f>
        <v>63896.124796874996</v>
      </c>
    </row>
    <row r="45" spans="1:7">
      <c r="A45" s="150" t="s">
        <v>491</v>
      </c>
      <c r="B45" s="151">
        <v>146700</v>
      </c>
      <c r="C45" s="151">
        <f>B45*C38+B45</f>
        <v>157702.5</v>
      </c>
      <c r="D45" s="151">
        <f>C45*D38+C45</f>
        <v>165587.625</v>
      </c>
      <c r="E45" s="151">
        <f>D45*E38+D45</f>
        <v>173867.00625000001</v>
      </c>
      <c r="F45" s="151">
        <f>E45*F38+E45</f>
        <v>182560.3565625</v>
      </c>
      <c r="G45" s="165">
        <f>F45*G38+F45</f>
        <v>191688.37439062502</v>
      </c>
    </row>
    <row r="46" spans="1:7">
      <c r="A46" s="156" t="s">
        <v>492</v>
      </c>
      <c r="B46" s="157">
        <f>B47+B48+B49+B50+B51</f>
        <v>19462200</v>
      </c>
      <c r="C46" s="157">
        <f t="shared" ref="C46:G46" si="4">C47+C48+C49+C50+C51</f>
        <v>20921865</v>
      </c>
      <c r="D46" s="157">
        <f t="shared" si="4"/>
        <v>21967958.25</v>
      </c>
      <c r="E46" s="157">
        <f t="shared" si="4"/>
        <v>23066356.162500001</v>
      </c>
      <c r="F46" s="157">
        <f t="shared" si="4"/>
        <v>24219673.970624998</v>
      </c>
      <c r="G46" s="167">
        <f t="shared" si="4"/>
        <v>25430657.66915625</v>
      </c>
    </row>
    <row r="47" spans="1:7">
      <c r="A47" s="158" t="s">
        <v>493</v>
      </c>
      <c r="B47" s="159">
        <v>2934000</v>
      </c>
      <c r="C47" s="159">
        <f>B47*C38+B47</f>
        <v>3154050</v>
      </c>
      <c r="D47" s="159">
        <f>C47*D38+C47</f>
        <v>3311752.5</v>
      </c>
      <c r="E47" s="159">
        <f>D47*E38+D47</f>
        <v>3477340.125</v>
      </c>
      <c r="F47" s="159">
        <f>E47*F38+E47</f>
        <v>3651207.1312500001</v>
      </c>
      <c r="G47" s="168">
        <f>F47*G38+F47</f>
        <v>3833767.4878125</v>
      </c>
    </row>
    <row r="48" spans="1:7">
      <c r="A48" s="158" t="s">
        <v>494</v>
      </c>
      <c r="B48" s="159">
        <v>11736000</v>
      </c>
      <c r="C48" s="159">
        <f>B48*C38+B48</f>
        <v>12616200</v>
      </c>
      <c r="D48" s="159">
        <f>C48*D38+C48</f>
        <v>13247010</v>
      </c>
      <c r="E48" s="159">
        <f>D48*E38+D48</f>
        <v>13909360.5</v>
      </c>
      <c r="F48" s="159">
        <f>E48*F38+E48</f>
        <v>14604828.525</v>
      </c>
      <c r="G48" s="168">
        <f>F48*G38+F48</f>
        <v>15335069.95125</v>
      </c>
    </row>
    <row r="49" spans="1:7">
      <c r="A49" s="158" t="s">
        <v>495</v>
      </c>
      <c r="B49" s="159">
        <v>733500</v>
      </c>
      <c r="C49" s="159">
        <f>B49*C38+B49</f>
        <v>788512.5</v>
      </c>
      <c r="D49" s="159">
        <f>C49*D38+C49</f>
        <v>827938.125</v>
      </c>
      <c r="E49" s="159">
        <f>D49*E38+D49</f>
        <v>869335.03125</v>
      </c>
      <c r="F49" s="159">
        <f>E49*F38+E49</f>
        <v>912801.78281250002</v>
      </c>
      <c r="G49" s="168">
        <f>F49*G38+F49</f>
        <v>958441.871953125</v>
      </c>
    </row>
    <row r="50" spans="1:7">
      <c r="A50" s="158" t="s">
        <v>496</v>
      </c>
      <c r="B50" s="159">
        <v>3912000</v>
      </c>
      <c r="C50" s="159">
        <f>B50*C38+B50</f>
        <v>4205400</v>
      </c>
      <c r="D50" s="159">
        <f>C50*D38+C50</f>
        <v>4415670</v>
      </c>
      <c r="E50" s="159">
        <f>D50*E38+D50</f>
        <v>4636453.5</v>
      </c>
      <c r="F50" s="159">
        <f>E50*F38+E50</f>
        <v>4868276.1749999998</v>
      </c>
      <c r="G50" s="168">
        <f>F50*G38+F50</f>
        <v>5111689.9837499997</v>
      </c>
    </row>
    <row r="51" spans="1:7" ht="15.75" thickBot="1">
      <c r="A51" s="169" t="s">
        <v>497</v>
      </c>
      <c r="B51" s="170">
        <v>146700</v>
      </c>
      <c r="C51" s="170">
        <f>B51*C38+B51</f>
        <v>157702.5</v>
      </c>
      <c r="D51" s="170">
        <f>C51*D38+C51</f>
        <v>165587.625</v>
      </c>
      <c r="E51" s="170">
        <f>D51*E38+D51</f>
        <v>173867.00625000001</v>
      </c>
      <c r="F51" s="170">
        <f>E51*F38+E51</f>
        <v>182560.3565625</v>
      </c>
      <c r="G51" s="171">
        <f>F51*G38+F51</f>
        <v>191688.37439062502</v>
      </c>
    </row>
    <row r="52" spans="1:7" ht="15.75" thickBot="1">
      <c r="A52" s="160" t="s">
        <v>484</v>
      </c>
      <c r="B52" s="161">
        <f>B39+B40+B41+B42+B43+B44+B45+B46</f>
        <v>435772747</v>
      </c>
      <c r="C52" s="161">
        <f t="shared" ref="C52:G52" si="5">C39+C40+C41+C42+C43+C44+C45+C46</f>
        <v>468455703.02499998</v>
      </c>
      <c r="D52" s="161">
        <f t="shared" si="5"/>
        <v>491878488.17625004</v>
      </c>
      <c r="E52" s="161">
        <f t="shared" si="5"/>
        <v>516472412.5850625</v>
      </c>
      <c r="F52" s="161">
        <f t="shared" si="5"/>
        <v>542296033.21431565</v>
      </c>
      <c r="G52" s="162">
        <f t="shared" si="5"/>
        <v>569410834.87503135</v>
      </c>
    </row>
    <row r="54" spans="1:7">
      <c r="B54" s="149"/>
    </row>
  </sheetData>
  <pageMargins left="0.11811023622047245" right="0.11811023622047245" top="0.15748031496062992" bottom="0.15748031496062992" header="0" footer="0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147"/>
  <sheetViews>
    <sheetView view="pageBreakPreview" topLeftCell="A125" zoomScaleNormal="90" zoomScaleSheetLayoutView="100" workbookViewId="0">
      <selection activeCell="B131" sqref="B131"/>
    </sheetView>
  </sheetViews>
  <sheetFormatPr defaultColWidth="10.6640625" defaultRowHeight="15.75" outlineLevelRow="1"/>
  <cols>
    <col min="1" max="1" width="13.83203125" style="40" customWidth="1"/>
    <col min="2" max="2" width="55" style="42" customWidth="1"/>
    <col min="3" max="3" width="14.1640625" style="2" customWidth="1"/>
    <col min="4" max="5" width="26.33203125" style="2" customWidth="1"/>
    <col min="6" max="6" width="19.5" style="2" customWidth="1"/>
    <col min="7" max="192" width="10.6640625" style="2"/>
    <col min="193" max="193" width="8.6640625" style="2" customWidth="1"/>
    <col min="194" max="194" width="52" style="2" customWidth="1"/>
    <col min="195" max="195" width="14.1640625" style="2" customWidth="1"/>
    <col min="196" max="196" width="17.83203125" style="2" customWidth="1"/>
    <col min="197" max="197" width="17.1640625" style="2" customWidth="1"/>
    <col min="198" max="198" width="18.6640625" style="2" customWidth="1"/>
    <col min="199" max="199" width="15.83203125" style="2" customWidth="1"/>
    <col min="200" max="200" width="14" style="2" customWidth="1"/>
    <col min="201" max="201" width="13.6640625" style="2" customWidth="1"/>
    <col min="202" max="202" width="15.33203125" style="2" customWidth="1"/>
    <col min="203" max="204" width="13.83203125" style="2" customWidth="1"/>
    <col min="205" max="209" width="0" style="2" hidden="1" customWidth="1"/>
    <col min="210" max="210" width="12.33203125" style="2" customWidth="1"/>
    <col min="211" max="216" width="10.6640625" style="2"/>
    <col min="217" max="217" width="10.5" style="2" customWidth="1"/>
    <col min="218" max="218" width="55" style="2" customWidth="1"/>
    <col min="219" max="219" width="14.1640625" style="2" customWidth="1"/>
    <col min="220" max="220" width="19.83203125" style="2" customWidth="1"/>
    <col min="221" max="221" width="18.6640625" style="2" customWidth="1"/>
    <col min="222" max="222" width="18.5" style="2" customWidth="1"/>
    <col min="223" max="223" width="18" style="2" customWidth="1"/>
    <col min="224" max="224" width="18.5" style="2" customWidth="1"/>
    <col min="225" max="225" width="17.1640625" style="2" customWidth="1"/>
    <col min="226" max="227" width="14" style="2" customWidth="1"/>
    <col min="228" max="228" width="10.6640625" style="2"/>
    <col min="229" max="229" width="12.1640625" style="2" customWidth="1"/>
    <col min="230" max="230" width="16" style="2" customWidth="1"/>
    <col min="231" max="232" width="10.6640625" style="2"/>
    <col min="233" max="233" width="20.1640625" style="2" customWidth="1"/>
    <col min="234" max="234" width="11.1640625" style="2" bestFit="1" customWidth="1"/>
    <col min="235" max="448" width="10.6640625" style="2"/>
    <col min="449" max="449" width="8.6640625" style="2" customWidth="1"/>
    <col min="450" max="450" width="52" style="2" customWidth="1"/>
    <col min="451" max="451" width="14.1640625" style="2" customWidth="1"/>
    <col min="452" max="452" width="17.83203125" style="2" customWidth="1"/>
    <col min="453" max="453" width="17.1640625" style="2" customWidth="1"/>
    <col min="454" max="454" width="18.6640625" style="2" customWidth="1"/>
    <col min="455" max="455" width="15.83203125" style="2" customWidth="1"/>
    <col min="456" max="456" width="14" style="2" customWidth="1"/>
    <col min="457" max="457" width="13.6640625" style="2" customWidth="1"/>
    <col min="458" max="458" width="15.33203125" style="2" customWidth="1"/>
    <col min="459" max="460" width="13.83203125" style="2" customWidth="1"/>
    <col min="461" max="465" width="0" style="2" hidden="1" customWidth="1"/>
    <col min="466" max="466" width="12.33203125" style="2" customWidth="1"/>
    <col min="467" max="472" width="10.6640625" style="2"/>
    <col min="473" max="473" width="10.5" style="2" customWidth="1"/>
    <col min="474" max="474" width="55" style="2" customWidth="1"/>
    <col min="475" max="475" width="14.1640625" style="2" customWidth="1"/>
    <col min="476" max="476" width="19.83203125" style="2" customWidth="1"/>
    <col min="477" max="477" width="18.6640625" style="2" customWidth="1"/>
    <col min="478" max="478" width="18.5" style="2" customWidth="1"/>
    <col min="479" max="479" width="18" style="2" customWidth="1"/>
    <col min="480" max="480" width="18.5" style="2" customWidth="1"/>
    <col min="481" max="481" width="17.1640625" style="2" customWidth="1"/>
    <col min="482" max="483" width="14" style="2" customWidth="1"/>
    <col min="484" max="484" width="10.6640625" style="2"/>
    <col min="485" max="485" width="12.1640625" style="2" customWidth="1"/>
    <col min="486" max="486" width="16" style="2" customWidth="1"/>
    <col min="487" max="488" width="10.6640625" style="2"/>
    <col min="489" max="489" width="20.1640625" style="2" customWidth="1"/>
    <col min="490" max="490" width="11.1640625" style="2" bestFit="1" customWidth="1"/>
    <col min="491" max="704" width="10.6640625" style="2"/>
    <col min="705" max="705" width="8.6640625" style="2" customWidth="1"/>
    <col min="706" max="706" width="52" style="2" customWidth="1"/>
    <col min="707" max="707" width="14.1640625" style="2" customWidth="1"/>
    <col min="708" max="708" width="17.83203125" style="2" customWidth="1"/>
    <col min="709" max="709" width="17.1640625" style="2" customWidth="1"/>
    <col min="710" max="710" width="18.6640625" style="2" customWidth="1"/>
    <col min="711" max="711" width="15.83203125" style="2" customWidth="1"/>
    <col min="712" max="712" width="14" style="2" customWidth="1"/>
    <col min="713" max="713" width="13.6640625" style="2" customWidth="1"/>
    <col min="714" max="714" width="15.33203125" style="2" customWidth="1"/>
    <col min="715" max="716" width="13.83203125" style="2" customWidth="1"/>
    <col min="717" max="721" width="0" style="2" hidden="1" customWidth="1"/>
    <col min="722" max="722" width="12.33203125" style="2" customWidth="1"/>
    <col min="723" max="728" width="10.6640625" style="2"/>
    <col min="729" max="729" width="10.5" style="2" customWidth="1"/>
    <col min="730" max="730" width="55" style="2" customWidth="1"/>
    <col min="731" max="731" width="14.1640625" style="2" customWidth="1"/>
    <col min="732" max="732" width="19.83203125" style="2" customWidth="1"/>
    <col min="733" max="733" width="18.6640625" style="2" customWidth="1"/>
    <col min="734" max="734" width="18.5" style="2" customWidth="1"/>
    <col min="735" max="735" width="18" style="2" customWidth="1"/>
    <col min="736" max="736" width="18.5" style="2" customWidth="1"/>
    <col min="737" max="737" width="17.1640625" style="2" customWidth="1"/>
    <col min="738" max="739" width="14" style="2" customWidth="1"/>
    <col min="740" max="740" width="10.6640625" style="2"/>
    <col min="741" max="741" width="12.1640625" style="2" customWidth="1"/>
    <col min="742" max="742" width="16" style="2" customWidth="1"/>
    <col min="743" max="744" width="10.6640625" style="2"/>
    <col min="745" max="745" width="20.1640625" style="2" customWidth="1"/>
    <col min="746" max="746" width="11.1640625" style="2" bestFit="1" customWidth="1"/>
    <col min="747" max="960" width="10.6640625" style="2"/>
    <col min="961" max="961" width="8.6640625" style="2" customWidth="1"/>
    <col min="962" max="962" width="52" style="2" customWidth="1"/>
    <col min="963" max="963" width="14.1640625" style="2" customWidth="1"/>
    <col min="964" max="964" width="17.83203125" style="2" customWidth="1"/>
    <col min="965" max="965" width="17.1640625" style="2" customWidth="1"/>
    <col min="966" max="966" width="18.6640625" style="2" customWidth="1"/>
    <col min="967" max="967" width="15.83203125" style="2" customWidth="1"/>
    <col min="968" max="968" width="14" style="2" customWidth="1"/>
    <col min="969" max="969" width="13.6640625" style="2" customWidth="1"/>
    <col min="970" max="970" width="15.33203125" style="2" customWidth="1"/>
    <col min="971" max="972" width="13.83203125" style="2" customWidth="1"/>
    <col min="973" max="977" width="0" style="2" hidden="1" customWidth="1"/>
    <col min="978" max="978" width="12.33203125" style="2" customWidth="1"/>
    <col min="979" max="984" width="10.6640625" style="2"/>
    <col min="985" max="985" width="10.5" style="2" customWidth="1"/>
    <col min="986" max="986" width="55" style="2" customWidth="1"/>
    <col min="987" max="987" width="14.1640625" style="2" customWidth="1"/>
    <col min="988" max="988" width="19.83203125" style="2" customWidth="1"/>
    <col min="989" max="989" width="18.6640625" style="2" customWidth="1"/>
    <col min="990" max="990" width="18.5" style="2" customWidth="1"/>
    <col min="991" max="991" width="18" style="2" customWidth="1"/>
    <col min="992" max="992" width="18.5" style="2" customWidth="1"/>
    <col min="993" max="993" width="17.1640625" style="2" customWidth="1"/>
    <col min="994" max="995" width="14" style="2" customWidth="1"/>
    <col min="996" max="996" width="10.6640625" style="2"/>
    <col min="997" max="997" width="12.1640625" style="2" customWidth="1"/>
    <col min="998" max="998" width="16" style="2" customWidth="1"/>
    <col min="999" max="1000" width="10.6640625" style="2"/>
    <col min="1001" max="1001" width="20.1640625" style="2" customWidth="1"/>
    <col min="1002" max="1002" width="11.1640625" style="2" bestFit="1" customWidth="1"/>
    <col min="1003" max="1216" width="10.6640625" style="2"/>
    <col min="1217" max="1217" width="8.6640625" style="2" customWidth="1"/>
    <col min="1218" max="1218" width="52" style="2" customWidth="1"/>
    <col min="1219" max="1219" width="14.1640625" style="2" customWidth="1"/>
    <col min="1220" max="1220" width="17.83203125" style="2" customWidth="1"/>
    <col min="1221" max="1221" width="17.1640625" style="2" customWidth="1"/>
    <col min="1222" max="1222" width="18.6640625" style="2" customWidth="1"/>
    <col min="1223" max="1223" width="15.83203125" style="2" customWidth="1"/>
    <col min="1224" max="1224" width="14" style="2" customWidth="1"/>
    <col min="1225" max="1225" width="13.6640625" style="2" customWidth="1"/>
    <col min="1226" max="1226" width="15.33203125" style="2" customWidth="1"/>
    <col min="1227" max="1228" width="13.83203125" style="2" customWidth="1"/>
    <col min="1229" max="1233" width="0" style="2" hidden="1" customWidth="1"/>
    <col min="1234" max="1234" width="12.33203125" style="2" customWidth="1"/>
    <col min="1235" max="1240" width="10.6640625" style="2"/>
    <col min="1241" max="1241" width="10.5" style="2" customWidth="1"/>
    <col min="1242" max="1242" width="55" style="2" customWidth="1"/>
    <col min="1243" max="1243" width="14.1640625" style="2" customWidth="1"/>
    <col min="1244" max="1244" width="19.83203125" style="2" customWidth="1"/>
    <col min="1245" max="1245" width="18.6640625" style="2" customWidth="1"/>
    <col min="1246" max="1246" width="18.5" style="2" customWidth="1"/>
    <col min="1247" max="1247" width="18" style="2" customWidth="1"/>
    <col min="1248" max="1248" width="18.5" style="2" customWidth="1"/>
    <col min="1249" max="1249" width="17.1640625" style="2" customWidth="1"/>
    <col min="1250" max="1251" width="14" style="2" customWidth="1"/>
    <col min="1252" max="1252" width="10.6640625" style="2"/>
    <col min="1253" max="1253" width="12.1640625" style="2" customWidth="1"/>
    <col min="1254" max="1254" width="16" style="2" customWidth="1"/>
    <col min="1255" max="1256" width="10.6640625" style="2"/>
    <col min="1257" max="1257" width="20.1640625" style="2" customWidth="1"/>
    <col min="1258" max="1258" width="11.1640625" style="2" bestFit="1" customWidth="1"/>
    <col min="1259" max="1472" width="10.6640625" style="2"/>
    <col min="1473" max="1473" width="8.6640625" style="2" customWidth="1"/>
    <col min="1474" max="1474" width="52" style="2" customWidth="1"/>
    <col min="1475" max="1475" width="14.1640625" style="2" customWidth="1"/>
    <col min="1476" max="1476" width="17.83203125" style="2" customWidth="1"/>
    <col min="1477" max="1477" width="17.1640625" style="2" customWidth="1"/>
    <col min="1478" max="1478" width="18.6640625" style="2" customWidth="1"/>
    <col min="1479" max="1479" width="15.83203125" style="2" customWidth="1"/>
    <col min="1480" max="1480" width="14" style="2" customWidth="1"/>
    <col min="1481" max="1481" width="13.6640625" style="2" customWidth="1"/>
    <col min="1482" max="1482" width="15.33203125" style="2" customWidth="1"/>
    <col min="1483" max="1484" width="13.83203125" style="2" customWidth="1"/>
    <col min="1485" max="1489" width="0" style="2" hidden="1" customWidth="1"/>
    <col min="1490" max="1490" width="12.33203125" style="2" customWidth="1"/>
    <col min="1491" max="1496" width="10.6640625" style="2"/>
    <col min="1497" max="1497" width="10.5" style="2" customWidth="1"/>
    <col min="1498" max="1498" width="55" style="2" customWidth="1"/>
    <col min="1499" max="1499" width="14.1640625" style="2" customWidth="1"/>
    <col min="1500" max="1500" width="19.83203125" style="2" customWidth="1"/>
    <col min="1501" max="1501" width="18.6640625" style="2" customWidth="1"/>
    <col min="1502" max="1502" width="18.5" style="2" customWidth="1"/>
    <col min="1503" max="1503" width="18" style="2" customWidth="1"/>
    <col min="1504" max="1504" width="18.5" style="2" customWidth="1"/>
    <col min="1505" max="1505" width="17.1640625" style="2" customWidth="1"/>
    <col min="1506" max="1507" width="14" style="2" customWidth="1"/>
    <col min="1508" max="1508" width="10.6640625" style="2"/>
    <col min="1509" max="1509" width="12.1640625" style="2" customWidth="1"/>
    <col min="1510" max="1510" width="16" style="2" customWidth="1"/>
    <col min="1511" max="1512" width="10.6640625" style="2"/>
    <col min="1513" max="1513" width="20.1640625" style="2" customWidth="1"/>
    <col min="1514" max="1514" width="11.1640625" style="2" bestFit="1" customWidth="1"/>
    <col min="1515" max="1728" width="10.6640625" style="2"/>
    <col min="1729" max="1729" width="8.6640625" style="2" customWidth="1"/>
    <col min="1730" max="1730" width="52" style="2" customWidth="1"/>
    <col min="1731" max="1731" width="14.1640625" style="2" customWidth="1"/>
    <col min="1732" max="1732" width="17.83203125" style="2" customWidth="1"/>
    <col min="1733" max="1733" width="17.1640625" style="2" customWidth="1"/>
    <col min="1734" max="1734" width="18.6640625" style="2" customWidth="1"/>
    <col min="1735" max="1735" width="15.83203125" style="2" customWidth="1"/>
    <col min="1736" max="1736" width="14" style="2" customWidth="1"/>
    <col min="1737" max="1737" width="13.6640625" style="2" customWidth="1"/>
    <col min="1738" max="1738" width="15.33203125" style="2" customWidth="1"/>
    <col min="1739" max="1740" width="13.83203125" style="2" customWidth="1"/>
    <col min="1741" max="1745" width="0" style="2" hidden="1" customWidth="1"/>
    <col min="1746" max="1746" width="12.33203125" style="2" customWidth="1"/>
    <col min="1747" max="1752" width="10.6640625" style="2"/>
    <col min="1753" max="1753" width="10.5" style="2" customWidth="1"/>
    <col min="1754" max="1754" width="55" style="2" customWidth="1"/>
    <col min="1755" max="1755" width="14.1640625" style="2" customWidth="1"/>
    <col min="1756" max="1756" width="19.83203125" style="2" customWidth="1"/>
    <col min="1757" max="1757" width="18.6640625" style="2" customWidth="1"/>
    <col min="1758" max="1758" width="18.5" style="2" customWidth="1"/>
    <col min="1759" max="1759" width="18" style="2" customWidth="1"/>
    <col min="1760" max="1760" width="18.5" style="2" customWidth="1"/>
    <col min="1761" max="1761" width="17.1640625" style="2" customWidth="1"/>
    <col min="1762" max="1763" width="14" style="2" customWidth="1"/>
    <col min="1764" max="1764" width="10.6640625" style="2"/>
    <col min="1765" max="1765" width="12.1640625" style="2" customWidth="1"/>
    <col min="1766" max="1766" width="16" style="2" customWidth="1"/>
    <col min="1767" max="1768" width="10.6640625" style="2"/>
    <col min="1769" max="1769" width="20.1640625" style="2" customWidth="1"/>
    <col min="1770" max="1770" width="11.1640625" style="2" bestFit="1" customWidth="1"/>
    <col min="1771" max="1984" width="10.6640625" style="2"/>
    <col min="1985" max="1985" width="8.6640625" style="2" customWidth="1"/>
    <col min="1986" max="1986" width="52" style="2" customWidth="1"/>
    <col min="1987" max="1987" width="14.1640625" style="2" customWidth="1"/>
    <col min="1988" max="1988" width="17.83203125" style="2" customWidth="1"/>
    <col min="1989" max="1989" width="17.1640625" style="2" customWidth="1"/>
    <col min="1990" max="1990" width="18.6640625" style="2" customWidth="1"/>
    <col min="1991" max="1991" width="15.83203125" style="2" customWidth="1"/>
    <col min="1992" max="1992" width="14" style="2" customWidth="1"/>
    <col min="1993" max="1993" width="13.6640625" style="2" customWidth="1"/>
    <col min="1994" max="1994" width="15.33203125" style="2" customWidth="1"/>
    <col min="1995" max="1996" width="13.83203125" style="2" customWidth="1"/>
    <col min="1997" max="2001" width="0" style="2" hidden="1" customWidth="1"/>
    <col min="2002" max="2002" width="12.33203125" style="2" customWidth="1"/>
    <col min="2003" max="2008" width="10.6640625" style="2"/>
    <col min="2009" max="2009" width="10.5" style="2" customWidth="1"/>
    <col min="2010" max="2010" width="55" style="2" customWidth="1"/>
    <col min="2011" max="2011" width="14.1640625" style="2" customWidth="1"/>
    <col min="2012" max="2012" width="19.83203125" style="2" customWidth="1"/>
    <col min="2013" max="2013" width="18.6640625" style="2" customWidth="1"/>
    <col min="2014" max="2014" width="18.5" style="2" customWidth="1"/>
    <col min="2015" max="2015" width="18" style="2" customWidth="1"/>
    <col min="2016" max="2016" width="18.5" style="2" customWidth="1"/>
    <col min="2017" max="2017" width="17.1640625" style="2" customWidth="1"/>
    <col min="2018" max="2019" width="14" style="2" customWidth="1"/>
    <col min="2020" max="2020" width="10.6640625" style="2"/>
    <col min="2021" max="2021" width="12.1640625" style="2" customWidth="1"/>
    <col min="2022" max="2022" width="16" style="2" customWidth="1"/>
    <col min="2023" max="2024" width="10.6640625" style="2"/>
    <col min="2025" max="2025" width="20.1640625" style="2" customWidth="1"/>
    <col min="2026" max="2026" width="11.1640625" style="2" bestFit="1" customWidth="1"/>
    <col min="2027" max="2240" width="10.6640625" style="2"/>
    <col min="2241" max="2241" width="8.6640625" style="2" customWidth="1"/>
    <col min="2242" max="2242" width="52" style="2" customWidth="1"/>
    <col min="2243" max="2243" width="14.1640625" style="2" customWidth="1"/>
    <col min="2244" max="2244" width="17.83203125" style="2" customWidth="1"/>
    <col min="2245" max="2245" width="17.1640625" style="2" customWidth="1"/>
    <col min="2246" max="2246" width="18.6640625" style="2" customWidth="1"/>
    <col min="2247" max="2247" width="15.83203125" style="2" customWidth="1"/>
    <col min="2248" max="2248" width="14" style="2" customWidth="1"/>
    <col min="2249" max="2249" width="13.6640625" style="2" customWidth="1"/>
    <col min="2250" max="2250" width="15.33203125" style="2" customWidth="1"/>
    <col min="2251" max="2252" width="13.83203125" style="2" customWidth="1"/>
    <col min="2253" max="2257" width="0" style="2" hidden="1" customWidth="1"/>
    <col min="2258" max="2258" width="12.33203125" style="2" customWidth="1"/>
    <col min="2259" max="2264" width="10.6640625" style="2"/>
    <col min="2265" max="2265" width="10.5" style="2" customWidth="1"/>
    <col min="2266" max="2266" width="55" style="2" customWidth="1"/>
    <col min="2267" max="2267" width="14.1640625" style="2" customWidth="1"/>
    <col min="2268" max="2268" width="19.83203125" style="2" customWidth="1"/>
    <col min="2269" max="2269" width="18.6640625" style="2" customWidth="1"/>
    <col min="2270" max="2270" width="18.5" style="2" customWidth="1"/>
    <col min="2271" max="2271" width="18" style="2" customWidth="1"/>
    <col min="2272" max="2272" width="18.5" style="2" customWidth="1"/>
    <col min="2273" max="2273" width="17.1640625" style="2" customWidth="1"/>
    <col min="2274" max="2275" width="14" style="2" customWidth="1"/>
    <col min="2276" max="2276" width="10.6640625" style="2"/>
    <col min="2277" max="2277" width="12.1640625" style="2" customWidth="1"/>
    <col min="2278" max="2278" width="16" style="2" customWidth="1"/>
    <col min="2279" max="2280" width="10.6640625" style="2"/>
    <col min="2281" max="2281" width="20.1640625" style="2" customWidth="1"/>
    <col min="2282" max="2282" width="11.1640625" style="2" bestFit="1" customWidth="1"/>
    <col min="2283" max="2496" width="10.6640625" style="2"/>
    <col min="2497" max="2497" width="8.6640625" style="2" customWidth="1"/>
    <col min="2498" max="2498" width="52" style="2" customWidth="1"/>
    <col min="2499" max="2499" width="14.1640625" style="2" customWidth="1"/>
    <col min="2500" max="2500" width="17.83203125" style="2" customWidth="1"/>
    <col min="2501" max="2501" width="17.1640625" style="2" customWidth="1"/>
    <col min="2502" max="2502" width="18.6640625" style="2" customWidth="1"/>
    <col min="2503" max="2503" width="15.83203125" style="2" customWidth="1"/>
    <col min="2504" max="2504" width="14" style="2" customWidth="1"/>
    <col min="2505" max="2505" width="13.6640625" style="2" customWidth="1"/>
    <col min="2506" max="2506" width="15.33203125" style="2" customWidth="1"/>
    <col min="2507" max="2508" width="13.83203125" style="2" customWidth="1"/>
    <col min="2509" max="2513" width="0" style="2" hidden="1" customWidth="1"/>
    <col min="2514" max="2514" width="12.33203125" style="2" customWidth="1"/>
    <col min="2515" max="2520" width="10.6640625" style="2"/>
    <col min="2521" max="2521" width="10.5" style="2" customWidth="1"/>
    <col min="2522" max="2522" width="55" style="2" customWidth="1"/>
    <col min="2523" max="2523" width="14.1640625" style="2" customWidth="1"/>
    <col min="2524" max="2524" width="19.83203125" style="2" customWidth="1"/>
    <col min="2525" max="2525" width="18.6640625" style="2" customWidth="1"/>
    <col min="2526" max="2526" width="18.5" style="2" customWidth="1"/>
    <col min="2527" max="2527" width="18" style="2" customWidth="1"/>
    <col min="2528" max="2528" width="18.5" style="2" customWidth="1"/>
    <col min="2529" max="2529" width="17.1640625" style="2" customWidth="1"/>
    <col min="2530" max="2531" width="14" style="2" customWidth="1"/>
    <col min="2532" max="2532" width="10.6640625" style="2"/>
    <col min="2533" max="2533" width="12.1640625" style="2" customWidth="1"/>
    <col min="2534" max="2534" width="16" style="2" customWidth="1"/>
    <col min="2535" max="2536" width="10.6640625" style="2"/>
    <col min="2537" max="2537" width="20.1640625" style="2" customWidth="1"/>
    <col min="2538" max="2538" width="11.1640625" style="2" bestFit="1" customWidth="1"/>
    <col min="2539" max="2752" width="10.6640625" style="2"/>
    <col min="2753" max="2753" width="8.6640625" style="2" customWidth="1"/>
    <col min="2754" max="2754" width="52" style="2" customWidth="1"/>
    <col min="2755" max="2755" width="14.1640625" style="2" customWidth="1"/>
    <col min="2756" max="2756" width="17.83203125" style="2" customWidth="1"/>
    <col min="2757" max="2757" width="17.1640625" style="2" customWidth="1"/>
    <col min="2758" max="2758" width="18.6640625" style="2" customWidth="1"/>
    <col min="2759" max="2759" width="15.83203125" style="2" customWidth="1"/>
    <col min="2760" max="2760" width="14" style="2" customWidth="1"/>
    <col min="2761" max="2761" width="13.6640625" style="2" customWidth="1"/>
    <col min="2762" max="2762" width="15.33203125" style="2" customWidth="1"/>
    <col min="2763" max="2764" width="13.83203125" style="2" customWidth="1"/>
    <col min="2765" max="2769" width="0" style="2" hidden="1" customWidth="1"/>
    <col min="2770" max="2770" width="12.33203125" style="2" customWidth="1"/>
    <col min="2771" max="2776" width="10.6640625" style="2"/>
    <col min="2777" max="2777" width="10.5" style="2" customWidth="1"/>
    <col min="2778" max="2778" width="55" style="2" customWidth="1"/>
    <col min="2779" max="2779" width="14.1640625" style="2" customWidth="1"/>
    <col min="2780" max="2780" width="19.83203125" style="2" customWidth="1"/>
    <col min="2781" max="2781" width="18.6640625" style="2" customWidth="1"/>
    <col min="2782" max="2782" width="18.5" style="2" customWidth="1"/>
    <col min="2783" max="2783" width="18" style="2" customWidth="1"/>
    <col min="2784" max="2784" width="18.5" style="2" customWidth="1"/>
    <col min="2785" max="2785" width="17.1640625" style="2" customWidth="1"/>
    <col min="2786" max="2787" width="14" style="2" customWidth="1"/>
    <col min="2788" max="2788" width="10.6640625" style="2"/>
    <col min="2789" max="2789" width="12.1640625" style="2" customWidth="1"/>
    <col min="2790" max="2790" width="16" style="2" customWidth="1"/>
    <col min="2791" max="2792" width="10.6640625" style="2"/>
    <col min="2793" max="2793" width="20.1640625" style="2" customWidth="1"/>
    <col min="2794" max="2794" width="11.1640625" style="2" bestFit="1" customWidth="1"/>
    <col min="2795" max="3008" width="10.6640625" style="2"/>
    <col min="3009" max="3009" width="8.6640625" style="2" customWidth="1"/>
    <col min="3010" max="3010" width="52" style="2" customWidth="1"/>
    <col min="3011" max="3011" width="14.1640625" style="2" customWidth="1"/>
    <col min="3012" max="3012" width="17.83203125" style="2" customWidth="1"/>
    <col min="3013" max="3013" width="17.1640625" style="2" customWidth="1"/>
    <col min="3014" max="3014" width="18.6640625" style="2" customWidth="1"/>
    <col min="3015" max="3015" width="15.83203125" style="2" customWidth="1"/>
    <col min="3016" max="3016" width="14" style="2" customWidth="1"/>
    <col min="3017" max="3017" width="13.6640625" style="2" customWidth="1"/>
    <col min="3018" max="3018" width="15.33203125" style="2" customWidth="1"/>
    <col min="3019" max="3020" width="13.83203125" style="2" customWidth="1"/>
    <col min="3021" max="3025" width="0" style="2" hidden="1" customWidth="1"/>
    <col min="3026" max="3026" width="12.33203125" style="2" customWidth="1"/>
    <col min="3027" max="3032" width="10.6640625" style="2"/>
    <col min="3033" max="3033" width="10.5" style="2" customWidth="1"/>
    <col min="3034" max="3034" width="55" style="2" customWidth="1"/>
    <col min="3035" max="3035" width="14.1640625" style="2" customWidth="1"/>
    <col min="3036" max="3036" width="19.83203125" style="2" customWidth="1"/>
    <col min="3037" max="3037" width="18.6640625" style="2" customWidth="1"/>
    <col min="3038" max="3038" width="18.5" style="2" customWidth="1"/>
    <col min="3039" max="3039" width="18" style="2" customWidth="1"/>
    <col min="3040" max="3040" width="18.5" style="2" customWidth="1"/>
    <col min="3041" max="3041" width="17.1640625" style="2" customWidth="1"/>
    <col min="3042" max="3043" width="14" style="2" customWidth="1"/>
    <col min="3044" max="3044" width="10.6640625" style="2"/>
    <col min="3045" max="3045" width="12.1640625" style="2" customWidth="1"/>
    <col min="3046" max="3046" width="16" style="2" customWidth="1"/>
    <col min="3047" max="3048" width="10.6640625" style="2"/>
    <col min="3049" max="3049" width="20.1640625" style="2" customWidth="1"/>
    <col min="3050" max="3050" width="11.1640625" style="2" bestFit="1" customWidth="1"/>
    <col min="3051" max="3264" width="10.6640625" style="2"/>
    <col min="3265" max="3265" width="8.6640625" style="2" customWidth="1"/>
    <col min="3266" max="3266" width="52" style="2" customWidth="1"/>
    <col min="3267" max="3267" width="14.1640625" style="2" customWidth="1"/>
    <col min="3268" max="3268" width="17.83203125" style="2" customWidth="1"/>
    <col min="3269" max="3269" width="17.1640625" style="2" customWidth="1"/>
    <col min="3270" max="3270" width="18.6640625" style="2" customWidth="1"/>
    <col min="3271" max="3271" width="15.83203125" style="2" customWidth="1"/>
    <col min="3272" max="3272" width="14" style="2" customWidth="1"/>
    <col min="3273" max="3273" width="13.6640625" style="2" customWidth="1"/>
    <col min="3274" max="3274" width="15.33203125" style="2" customWidth="1"/>
    <col min="3275" max="3276" width="13.83203125" style="2" customWidth="1"/>
    <col min="3277" max="3281" width="0" style="2" hidden="1" customWidth="1"/>
    <col min="3282" max="3282" width="12.33203125" style="2" customWidth="1"/>
    <col min="3283" max="3288" width="10.6640625" style="2"/>
    <col min="3289" max="3289" width="10.5" style="2" customWidth="1"/>
    <col min="3290" max="3290" width="55" style="2" customWidth="1"/>
    <col min="3291" max="3291" width="14.1640625" style="2" customWidth="1"/>
    <col min="3292" max="3292" width="19.83203125" style="2" customWidth="1"/>
    <col min="3293" max="3293" width="18.6640625" style="2" customWidth="1"/>
    <col min="3294" max="3294" width="18.5" style="2" customWidth="1"/>
    <col min="3295" max="3295" width="18" style="2" customWidth="1"/>
    <col min="3296" max="3296" width="18.5" style="2" customWidth="1"/>
    <col min="3297" max="3297" width="17.1640625" style="2" customWidth="1"/>
    <col min="3298" max="3299" width="14" style="2" customWidth="1"/>
    <col min="3300" max="3300" width="10.6640625" style="2"/>
    <col min="3301" max="3301" width="12.1640625" style="2" customWidth="1"/>
    <col min="3302" max="3302" width="16" style="2" customWidth="1"/>
    <col min="3303" max="3304" width="10.6640625" style="2"/>
    <col min="3305" max="3305" width="20.1640625" style="2" customWidth="1"/>
    <col min="3306" max="3306" width="11.1640625" style="2" bestFit="1" customWidth="1"/>
    <col min="3307" max="3520" width="10.6640625" style="2"/>
    <col min="3521" max="3521" width="8.6640625" style="2" customWidth="1"/>
    <col min="3522" max="3522" width="52" style="2" customWidth="1"/>
    <col min="3523" max="3523" width="14.1640625" style="2" customWidth="1"/>
    <col min="3524" max="3524" width="17.83203125" style="2" customWidth="1"/>
    <col min="3525" max="3525" width="17.1640625" style="2" customWidth="1"/>
    <col min="3526" max="3526" width="18.6640625" style="2" customWidth="1"/>
    <col min="3527" max="3527" width="15.83203125" style="2" customWidth="1"/>
    <col min="3528" max="3528" width="14" style="2" customWidth="1"/>
    <col min="3529" max="3529" width="13.6640625" style="2" customWidth="1"/>
    <col min="3530" max="3530" width="15.33203125" style="2" customWidth="1"/>
    <col min="3531" max="3532" width="13.83203125" style="2" customWidth="1"/>
    <col min="3533" max="3537" width="0" style="2" hidden="1" customWidth="1"/>
    <col min="3538" max="3538" width="12.33203125" style="2" customWidth="1"/>
    <col min="3539" max="3544" width="10.6640625" style="2"/>
    <col min="3545" max="3545" width="10.5" style="2" customWidth="1"/>
    <col min="3546" max="3546" width="55" style="2" customWidth="1"/>
    <col min="3547" max="3547" width="14.1640625" style="2" customWidth="1"/>
    <col min="3548" max="3548" width="19.83203125" style="2" customWidth="1"/>
    <col min="3549" max="3549" width="18.6640625" style="2" customWidth="1"/>
    <col min="3550" max="3550" width="18.5" style="2" customWidth="1"/>
    <col min="3551" max="3551" width="18" style="2" customWidth="1"/>
    <col min="3552" max="3552" width="18.5" style="2" customWidth="1"/>
    <col min="3553" max="3553" width="17.1640625" style="2" customWidth="1"/>
    <col min="3554" max="3555" width="14" style="2" customWidth="1"/>
    <col min="3556" max="3556" width="10.6640625" style="2"/>
    <col min="3557" max="3557" width="12.1640625" style="2" customWidth="1"/>
    <col min="3558" max="3558" width="16" style="2" customWidth="1"/>
    <col min="3559" max="3560" width="10.6640625" style="2"/>
    <col min="3561" max="3561" width="20.1640625" style="2" customWidth="1"/>
    <col min="3562" max="3562" width="11.1640625" style="2" bestFit="1" customWidth="1"/>
    <col min="3563" max="3776" width="10.6640625" style="2"/>
    <col min="3777" max="3777" width="8.6640625" style="2" customWidth="1"/>
    <col min="3778" max="3778" width="52" style="2" customWidth="1"/>
    <col min="3779" max="3779" width="14.1640625" style="2" customWidth="1"/>
    <col min="3780" max="3780" width="17.83203125" style="2" customWidth="1"/>
    <col min="3781" max="3781" width="17.1640625" style="2" customWidth="1"/>
    <col min="3782" max="3782" width="18.6640625" style="2" customWidth="1"/>
    <col min="3783" max="3783" width="15.83203125" style="2" customWidth="1"/>
    <col min="3784" max="3784" width="14" style="2" customWidth="1"/>
    <col min="3785" max="3785" width="13.6640625" style="2" customWidth="1"/>
    <col min="3786" max="3786" width="15.33203125" style="2" customWidth="1"/>
    <col min="3787" max="3788" width="13.83203125" style="2" customWidth="1"/>
    <col min="3789" max="3793" width="0" style="2" hidden="1" customWidth="1"/>
    <col min="3794" max="3794" width="12.33203125" style="2" customWidth="1"/>
    <col min="3795" max="3800" width="10.6640625" style="2"/>
    <col min="3801" max="3801" width="10.5" style="2" customWidth="1"/>
    <col min="3802" max="3802" width="55" style="2" customWidth="1"/>
    <col min="3803" max="3803" width="14.1640625" style="2" customWidth="1"/>
    <col min="3804" max="3804" width="19.83203125" style="2" customWidth="1"/>
    <col min="3805" max="3805" width="18.6640625" style="2" customWidth="1"/>
    <col min="3806" max="3806" width="18.5" style="2" customWidth="1"/>
    <col min="3807" max="3807" width="18" style="2" customWidth="1"/>
    <col min="3808" max="3808" width="18.5" style="2" customWidth="1"/>
    <col min="3809" max="3809" width="17.1640625" style="2" customWidth="1"/>
    <col min="3810" max="3811" width="14" style="2" customWidth="1"/>
    <col min="3812" max="3812" width="10.6640625" style="2"/>
    <col min="3813" max="3813" width="12.1640625" style="2" customWidth="1"/>
    <col min="3814" max="3814" width="16" style="2" customWidth="1"/>
    <col min="3815" max="3816" width="10.6640625" style="2"/>
    <col min="3817" max="3817" width="20.1640625" style="2" customWidth="1"/>
    <col min="3818" max="3818" width="11.1640625" style="2" bestFit="1" customWidth="1"/>
    <col min="3819" max="4032" width="10.6640625" style="2"/>
    <col min="4033" max="4033" width="8.6640625" style="2" customWidth="1"/>
    <col min="4034" max="4034" width="52" style="2" customWidth="1"/>
    <col min="4035" max="4035" width="14.1640625" style="2" customWidth="1"/>
    <col min="4036" max="4036" width="17.83203125" style="2" customWidth="1"/>
    <col min="4037" max="4037" width="17.1640625" style="2" customWidth="1"/>
    <col min="4038" max="4038" width="18.6640625" style="2" customWidth="1"/>
    <col min="4039" max="4039" width="15.83203125" style="2" customWidth="1"/>
    <col min="4040" max="4040" width="14" style="2" customWidth="1"/>
    <col min="4041" max="4041" width="13.6640625" style="2" customWidth="1"/>
    <col min="4042" max="4042" width="15.33203125" style="2" customWidth="1"/>
    <col min="4043" max="4044" width="13.83203125" style="2" customWidth="1"/>
    <col min="4045" max="4049" width="0" style="2" hidden="1" customWidth="1"/>
    <col min="4050" max="4050" width="12.33203125" style="2" customWidth="1"/>
    <col min="4051" max="4056" width="10.6640625" style="2"/>
    <col min="4057" max="4057" width="10.5" style="2" customWidth="1"/>
    <col min="4058" max="4058" width="55" style="2" customWidth="1"/>
    <col min="4059" max="4059" width="14.1640625" style="2" customWidth="1"/>
    <col min="4060" max="4060" width="19.83203125" style="2" customWidth="1"/>
    <col min="4061" max="4061" width="18.6640625" style="2" customWidth="1"/>
    <col min="4062" max="4062" width="18.5" style="2" customWidth="1"/>
    <col min="4063" max="4063" width="18" style="2" customWidth="1"/>
    <col min="4064" max="4064" width="18.5" style="2" customWidth="1"/>
    <col min="4065" max="4065" width="17.1640625" style="2" customWidth="1"/>
    <col min="4066" max="4067" width="14" style="2" customWidth="1"/>
    <col min="4068" max="4068" width="10.6640625" style="2"/>
    <col min="4069" max="4069" width="12.1640625" style="2" customWidth="1"/>
    <col min="4070" max="4070" width="16" style="2" customWidth="1"/>
    <col min="4071" max="4072" width="10.6640625" style="2"/>
    <col min="4073" max="4073" width="20.1640625" style="2" customWidth="1"/>
    <col min="4074" max="4074" width="11.1640625" style="2" bestFit="1" customWidth="1"/>
    <col min="4075" max="4288" width="10.6640625" style="2"/>
    <col min="4289" max="4289" width="8.6640625" style="2" customWidth="1"/>
    <col min="4290" max="4290" width="52" style="2" customWidth="1"/>
    <col min="4291" max="4291" width="14.1640625" style="2" customWidth="1"/>
    <col min="4292" max="4292" width="17.83203125" style="2" customWidth="1"/>
    <col min="4293" max="4293" width="17.1640625" style="2" customWidth="1"/>
    <col min="4294" max="4294" width="18.6640625" style="2" customWidth="1"/>
    <col min="4295" max="4295" width="15.83203125" style="2" customWidth="1"/>
    <col min="4296" max="4296" width="14" style="2" customWidth="1"/>
    <col min="4297" max="4297" width="13.6640625" style="2" customWidth="1"/>
    <col min="4298" max="4298" width="15.33203125" style="2" customWidth="1"/>
    <col min="4299" max="4300" width="13.83203125" style="2" customWidth="1"/>
    <col min="4301" max="4305" width="0" style="2" hidden="1" customWidth="1"/>
    <col min="4306" max="4306" width="12.33203125" style="2" customWidth="1"/>
    <col min="4307" max="4312" width="10.6640625" style="2"/>
    <col min="4313" max="4313" width="10.5" style="2" customWidth="1"/>
    <col min="4314" max="4314" width="55" style="2" customWidth="1"/>
    <col min="4315" max="4315" width="14.1640625" style="2" customWidth="1"/>
    <col min="4316" max="4316" width="19.83203125" style="2" customWidth="1"/>
    <col min="4317" max="4317" width="18.6640625" style="2" customWidth="1"/>
    <col min="4318" max="4318" width="18.5" style="2" customWidth="1"/>
    <col min="4319" max="4319" width="18" style="2" customWidth="1"/>
    <col min="4320" max="4320" width="18.5" style="2" customWidth="1"/>
    <col min="4321" max="4321" width="17.1640625" style="2" customWidth="1"/>
    <col min="4322" max="4323" width="14" style="2" customWidth="1"/>
    <col min="4324" max="4324" width="10.6640625" style="2"/>
    <col min="4325" max="4325" width="12.1640625" style="2" customWidth="1"/>
    <col min="4326" max="4326" width="16" style="2" customWidth="1"/>
    <col min="4327" max="4328" width="10.6640625" style="2"/>
    <col min="4329" max="4329" width="20.1640625" style="2" customWidth="1"/>
    <col min="4330" max="4330" width="11.1640625" style="2" bestFit="1" customWidth="1"/>
    <col min="4331" max="4544" width="10.6640625" style="2"/>
    <col min="4545" max="4545" width="8.6640625" style="2" customWidth="1"/>
    <col min="4546" max="4546" width="52" style="2" customWidth="1"/>
    <col min="4547" max="4547" width="14.1640625" style="2" customWidth="1"/>
    <col min="4548" max="4548" width="17.83203125" style="2" customWidth="1"/>
    <col min="4549" max="4549" width="17.1640625" style="2" customWidth="1"/>
    <col min="4550" max="4550" width="18.6640625" style="2" customWidth="1"/>
    <col min="4551" max="4551" width="15.83203125" style="2" customWidth="1"/>
    <col min="4552" max="4552" width="14" style="2" customWidth="1"/>
    <col min="4553" max="4553" width="13.6640625" style="2" customWidth="1"/>
    <col min="4554" max="4554" width="15.33203125" style="2" customWidth="1"/>
    <col min="4555" max="4556" width="13.83203125" style="2" customWidth="1"/>
    <col min="4557" max="4561" width="0" style="2" hidden="1" customWidth="1"/>
    <col min="4562" max="4562" width="12.33203125" style="2" customWidth="1"/>
    <col min="4563" max="4568" width="10.6640625" style="2"/>
    <col min="4569" max="4569" width="10.5" style="2" customWidth="1"/>
    <col min="4570" max="4570" width="55" style="2" customWidth="1"/>
    <col min="4571" max="4571" width="14.1640625" style="2" customWidth="1"/>
    <col min="4572" max="4572" width="19.83203125" style="2" customWidth="1"/>
    <col min="4573" max="4573" width="18.6640625" style="2" customWidth="1"/>
    <col min="4574" max="4574" width="18.5" style="2" customWidth="1"/>
    <col min="4575" max="4575" width="18" style="2" customWidth="1"/>
    <col min="4576" max="4576" width="18.5" style="2" customWidth="1"/>
    <col min="4577" max="4577" width="17.1640625" style="2" customWidth="1"/>
    <col min="4578" max="4579" width="14" style="2" customWidth="1"/>
    <col min="4580" max="4580" width="10.6640625" style="2"/>
    <col min="4581" max="4581" width="12.1640625" style="2" customWidth="1"/>
    <col min="4582" max="4582" width="16" style="2" customWidth="1"/>
    <col min="4583" max="4584" width="10.6640625" style="2"/>
    <col min="4585" max="4585" width="20.1640625" style="2" customWidth="1"/>
    <col min="4586" max="4586" width="11.1640625" style="2" bestFit="1" customWidth="1"/>
    <col min="4587" max="4800" width="10.6640625" style="2"/>
    <col min="4801" max="4801" width="8.6640625" style="2" customWidth="1"/>
    <col min="4802" max="4802" width="52" style="2" customWidth="1"/>
    <col min="4803" max="4803" width="14.1640625" style="2" customWidth="1"/>
    <col min="4804" max="4804" width="17.83203125" style="2" customWidth="1"/>
    <col min="4805" max="4805" width="17.1640625" style="2" customWidth="1"/>
    <col min="4806" max="4806" width="18.6640625" style="2" customWidth="1"/>
    <col min="4807" max="4807" width="15.83203125" style="2" customWidth="1"/>
    <col min="4808" max="4808" width="14" style="2" customWidth="1"/>
    <col min="4809" max="4809" width="13.6640625" style="2" customWidth="1"/>
    <col min="4810" max="4810" width="15.33203125" style="2" customWidth="1"/>
    <col min="4811" max="4812" width="13.83203125" style="2" customWidth="1"/>
    <col min="4813" max="4817" width="0" style="2" hidden="1" customWidth="1"/>
    <col min="4818" max="4818" width="12.33203125" style="2" customWidth="1"/>
    <col min="4819" max="4824" width="10.6640625" style="2"/>
    <col min="4825" max="4825" width="10.5" style="2" customWidth="1"/>
    <col min="4826" max="4826" width="55" style="2" customWidth="1"/>
    <col min="4827" max="4827" width="14.1640625" style="2" customWidth="1"/>
    <col min="4828" max="4828" width="19.83203125" style="2" customWidth="1"/>
    <col min="4829" max="4829" width="18.6640625" style="2" customWidth="1"/>
    <col min="4830" max="4830" width="18.5" style="2" customWidth="1"/>
    <col min="4831" max="4831" width="18" style="2" customWidth="1"/>
    <col min="4832" max="4832" width="18.5" style="2" customWidth="1"/>
    <col min="4833" max="4833" width="17.1640625" style="2" customWidth="1"/>
    <col min="4834" max="4835" width="14" style="2" customWidth="1"/>
    <col min="4836" max="4836" width="10.6640625" style="2"/>
    <col min="4837" max="4837" width="12.1640625" style="2" customWidth="1"/>
    <col min="4838" max="4838" width="16" style="2" customWidth="1"/>
    <col min="4839" max="4840" width="10.6640625" style="2"/>
    <col min="4841" max="4841" width="20.1640625" style="2" customWidth="1"/>
    <col min="4842" max="4842" width="11.1640625" style="2" bestFit="1" customWidth="1"/>
    <col min="4843" max="5056" width="10.6640625" style="2"/>
    <col min="5057" max="5057" width="8.6640625" style="2" customWidth="1"/>
    <col min="5058" max="5058" width="52" style="2" customWidth="1"/>
    <col min="5059" max="5059" width="14.1640625" style="2" customWidth="1"/>
    <col min="5060" max="5060" width="17.83203125" style="2" customWidth="1"/>
    <col min="5061" max="5061" width="17.1640625" style="2" customWidth="1"/>
    <col min="5062" max="5062" width="18.6640625" style="2" customWidth="1"/>
    <col min="5063" max="5063" width="15.83203125" style="2" customWidth="1"/>
    <col min="5064" max="5064" width="14" style="2" customWidth="1"/>
    <col min="5065" max="5065" width="13.6640625" style="2" customWidth="1"/>
    <col min="5066" max="5066" width="15.33203125" style="2" customWidth="1"/>
    <col min="5067" max="5068" width="13.83203125" style="2" customWidth="1"/>
    <col min="5069" max="5073" width="0" style="2" hidden="1" customWidth="1"/>
    <col min="5074" max="5074" width="12.33203125" style="2" customWidth="1"/>
    <col min="5075" max="5080" width="10.6640625" style="2"/>
    <col min="5081" max="5081" width="10.5" style="2" customWidth="1"/>
    <col min="5082" max="5082" width="55" style="2" customWidth="1"/>
    <col min="5083" max="5083" width="14.1640625" style="2" customWidth="1"/>
    <col min="5084" max="5084" width="19.83203125" style="2" customWidth="1"/>
    <col min="5085" max="5085" width="18.6640625" style="2" customWidth="1"/>
    <col min="5086" max="5086" width="18.5" style="2" customWidth="1"/>
    <col min="5087" max="5087" width="18" style="2" customWidth="1"/>
    <col min="5088" max="5088" width="18.5" style="2" customWidth="1"/>
    <col min="5089" max="5089" width="17.1640625" style="2" customWidth="1"/>
    <col min="5090" max="5091" width="14" style="2" customWidth="1"/>
    <col min="5092" max="5092" width="10.6640625" style="2"/>
    <col min="5093" max="5093" width="12.1640625" style="2" customWidth="1"/>
    <col min="5094" max="5094" width="16" style="2" customWidth="1"/>
    <col min="5095" max="5096" width="10.6640625" style="2"/>
    <col min="5097" max="5097" width="20.1640625" style="2" customWidth="1"/>
    <col min="5098" max="5098" width="11.1640625" style="2" bestFit="1" customWidth="1"/>
    <col min="5099" max="5312" width="10.6640625" style="2"/>
    <col min="5313" max="5313" width="8.6640625" style="2" customWidth="1"/>
    <col min="5314" max="5314" width="52" style="2" customWidth="1"/>
    <col min="5315" max="5315" width="14.1640625" style="2" customWidth="1"/>
    <col min="5316" max="5316" width="17.83203125" style="2" customWidth="1"/>
    <col min="5317" max="5317" width="17.1640625" style="2" customWidth="1"/>
    <col min="5318" max="5318" width="18.6640625" style="2" customWidth="1"/>
    <col min="5319" max="5319" width="15.83203125" style="2" customWidth="1"/>
    <col min="5320" max="5320" width="14" style="2" customWidth="1"/>
    <col min="5321" max="5321" width="13.6640625" style="2" customWidth="1"/>
    <col min="5322" max="5322" width="15.33203125" style="2" customWidth="1"/>
    <col min="5323" max="5324" width="13.83203125" style="2" customWidth="1"/>
    <col min="5325" max="5329" width="0" style="2" hidden="1" customWidth="1"/>
    <col min="5330" max="5330" width="12.33203125" style="2" customWidth="1"/>
    <col min="5331" max="5336" width="10.6640625" style="2"/>
    <col min="5337" max="5337" width="10.5" style="2" customWidth="1"/>
    <col min="5338" max="5338" width="55" style="2" customWidth="1"/>
    <col min="5339" max="5339" width="14.1640625" style="2" customWidth="1"/>
    <col min="5340" max="5340" width="19.83203125" style="2" customWidth="1"/>
    <col min="5341" max="5341" width="18.6640625" style="2" customWidth="1"/>
    <col min="5342" max="5342" width="18.5" style="2" customWidth="1"/>
    <col min="5343" max="5343" width="18" style="2" customWidth="1"/>
    <col min="5344" max="5344" width="18.5" style="2" customWidth="1"/>
    <col min="5345" max="5345" width="17.1640625" style="2" customWidth="1"/>
    <col min="5346" max="5347" width="14" style="2" customWidth="1"/>
    <col min="5348" max="5348" width="10.6640625" style="2"/>
    <col min="5349" max="5349" width="12.1640625" style="2" customWidth="1"/>
    <col min="5350" max="5350" width="16" style="2" customWidth="1"/>
    <col min="5351" max="5352" width="10.6640625" style="2"/>
    <col min="5353" max="5353" width="20.1640625" style="2" customWidth="1"/>
    <col min="5354" max="5354" width="11.1640625" style="2" bestFit="1" customWidth="1"/>
    <col min="5355" max="5568" width="10.6640625" style="2"/>
    <col min="5569" max="5569" width="8.6640625" style="2" customWidth="1"/>
    <col min="5570" max="5570" width="52" style="2" customWidth="1"/>
    <col min="5571" max="5571" width="14.1640625" style="2" customWidth="1"/>
    <col min="5572" max="5572" width="17.83203125" style="2" customWidth="1"/>
    <col min="5573" max="5573" width="17.1640625" style="2" customWidth="1"/>
    <col min="5574" max="5574" width="18.6640625" style="2" customWidth="1"/>
    <col min="5575" max="5575" width="15.83203125" style="2" customWidth="1"/>
    <col min="5576" max="5576" width="14" style="2" customWidth="1"/>
    <col min="5577" max="5577" width="13.6640625" style="2" customWidth="1"/>
    <col min="5578" max="5578" width="15.33203125" style="2" customWidth="1"/>
    <col min="5579" max="5580" width="13.83203125" style="2" customWidth="1"/>
    <col min="5581" max="5585" width="0" style="2" hidden="1" customWidth="1"/>
    <col min="5586" max="5586" width="12.33203125" style="2" customWidth="1"/>
    <col min="5587" max="5592" width="10.6640625" style="2"/>
    <col min="5593" max="5593" width="10.5" style="2" customWidth="1"/>
    <col min="5594" max="5594" width="55" style="2" customWidth="1"/>
    <col min="5595" max="5595" width="14.1640625" style="2" customWidth="1"/>
    <col min="5596" max="5596" width="19.83203125" style="2" customWidth="1"/>
    <col min="5597" max="5597" width="18.6640625" style="2" customWidth="1"/>
    <col min="5598" max="5598" width="18.5" style="2" customWidth="1"/>
    <col min="5599" max="5599" width="18" style="2" customWidth="1"/>
    <col min="5600" max="5600" width="18.5" style="2" customWidth="1"/>
    <col min="5601" max="5601" width="17.1640625" style="2" customWidth="1"/>
    <col min="5602" max="5603" width="14" style="2" customWidth="1"/>
    <col min="5604" max="5604" width="10.6640625" style="2"/>
    <col min="5605" max="5605" width="12.1640625" style="2" customWidth="1"/>
    <col min="5606" max="5606" width="16" style="2" customWidth="1"/>
    <col min="5607" max="5608" width="10.6640625" style="2"/>
    <col min="5609" max="5609" width="20.1640625" style="2" customWidth="1"/>
    <col min="5610" max="5610" width="11.1640625" style="2" bestFit="1" customWidth="1"/>
    <col min="5611" max="5824" width="10.6640625" style="2"/>
    <col min="5825" max="5825" width="8.6640625" style="2" customWidth="1"/>
    <col min="5826" max="5826" width="52" style="2" customWidth="1"/>
    <col min="5827" max="5827" width="14.1640625" style="2" customWidth="1"/>
    <col min="5828" max="5828" width="17.83203125" style="2" customWidth="1"/>
    <col min="5829" max="5829" width="17.1640625" style="2" customWidth="1"/>
    <col min="5830" max="5830" width="18.6640625" style="2" customWidth="1"/>
    <col min="5831" max="5831" width="15.83203125" style="2" customWidth="1"/>
    <col min="5832" max="5832" width="14" style="2" customWidth="1"/>
    <col min="5833" max="5833" width="13.6640625" style="2" customWidth="1"/>
    <col min="5834" max="5834" width="15.33203125" style="2" customWidth="1"/>
    <col min="5835" max="5836" width="13.83203125" style="2" customWidth="1"/>
    <col min="5837" max="5841" width="0" style="2" hidden="1" customWidth="1"/>
    <col min="5842" max="5842" width="12.33203125" style="2" customWidth="1"/>
    <col min="5843" max="5848" width="10.6640625" style="2"/>
    <col min="5849" max="5849" width="10.5" style="2" customWidth="1"/>
    <col min="5850" max="5850" width="55" style="2" customWidth="1"/>
    <col min="5851" max="5851" width="14.1640625" style="2" customWidth="1"/>
    <col min="5852" max="5852" width="19.83203125" style="2" customWidth="1"/>
    <col min="5853" max="5853" width="18.6640625" style="2" customWidth="1"/>
    <col min="5854" max="5854" width="18.5" style="2" customWidth="1"/>
    <col min="5855" max="5855" width="18" style="2" customWidth="1"/>
    <col min="5856" max="5856" width="18.5" style="2" customWidth="1"/>
    <col min="5857" max="5857" width="17.1640625" style="2" customWidth="1"/>
    <col min="5858" max="5859" width="14" style="2" customWidth="1"/>
    <col min="5860" max="5860" width="10.6640625" style="2"/>
    <col min="5861" max="5861" width="12.1640625" style="2" customWidth="1"/>
    <col min="5862" max="5862" width="16" style="2" customWidth="1"/>
    <col min="5863" max="5864" width="10.6640625" style="2"/>
    <col min="5865" max="5865" width="20.1640625" style="2" customWidth="1"/>
    <col min="5866" max="5866" width="11.1640625" style="2" bestFit="1" customWidth="1"/>
    <col min="5867" max="6080" width="10.6640625" style="2"/>
    <col min="6081" max="6081" width="8.6640625" style="2" customWidth="1"/>
    <col min="6082" max="6082" width="52" style="2" customWidth="1"/>
    <col min="6083" max="6083" width="14.1640625" style="2" customWidth="1"/>
    <col min="6084" max="6084" width="17.83203125" style="2" customWidth="1"/>
    <col min="6085" max="6085" width="17.1640625" style="2" customWidth="1"/>
    <col min="6086" max="6086" width="18.6640625" style="2" customWidth="1"/>
    <col min="6087" max="6087" width="15.83203125" style="2" customWidth="1"/>
    <col min="6088" max="6088" width="14" style="2" customWidth="1"/>
    <col min="6089" max="6089" width="13.6640625" style="2" customWidth="1"/>
    <col min="6090" max="6090" width="15.33203125" style="2" customWidth="1"/>
    <col min="6091" max="6092" width="13.83203125" style="2" customWidth="1"/>
    <col min="6093" max="6097" width="0" style="2" hidden="1" customWidth="1"/>
    <col min="6098" max="6098" width="12.33203125" style="2" customWidth="1"/>
    <col min="6099" max="6104" width="10.6640625" style="2"/>
    <col min="6105" max="6105" width="10.5" style="2" customWidth="1"/>
    <col min="6106" max="6106" width="55" style="2" customWidth="1"/>
    <col min="6107" max="6107" width="14.1640625" style="2" customWidth="1"/>
    <col min="6108" max="6108" width="19.83203125" style="2" customWidth="1"/>
    <col min="6109" max="6109" width="18.6640625" style="2" customWidth="1"/>
    <col min="6110" max="6110" width="18.5" style="2" customWidth="1"/>
    <col min="6111" max="6111" width="18" style="2" customWidth="1"/>
    <col min="6112" max="6112" width="18.5" style="2" customWidth="1"/>
    <col min="6113" max="6113" width="17.1640625" style="2" customWidth="1"/>
    <col min="6114" max="6115" width="14" style="2" customWidth="1"/>
    <col min="6116" max="6116" width="10.6640625" style="2"/>
    <col min="6117" max="6117" width="12.1640625" style="2" customWidth="1"/>
    <col min="6118" max="6118" width="16" style="2" customWidth="1"/>
    <col min="6119" max="6120" width="10.6640625" style="2"/>
    <col min="6121" max="6121" width="20.1640625" style="2" customWidth="1"/>
    <col min="6122" max="6122" width="11.1640625" style="2" bestFit="1" customWidth="1"/>
    <col min="6123" max="6336" width="10.6640625" style="2"/>
    <col min="6337" max="6337" width="8.6640625" style="2" customWidth="1"/>
    <col min="6338" max="6338" width="52" style="2" customWidth="1"/>
    <col min="6339" max="6339" width="14.1640625" style="2" customWidth="1"/>
    <col min="6340" max="6340" width="17.83203125" style="2" customWidth="1"/>
    <col min="6341" max="6341" width="17.1640625" style="2" customWidth="1"/>
    <col min="6342" max="6342" width="18.6640625" style="2" customWidth="1"/>
    <col min="6343" max="6343" width="15.83203125" style="2" customWidth="1"/>
    <col min="6344" max="6344" width="14" style="2" customWidth="1"/>
    <col min="6345" max="6345" width="13.6640625" style="2" customWidth="1"/>
    <col min="6346" max="6346" width="15.33203125" style="2" customWidth="1"/>
    <col min="6347" max="6348" width="13.83203125" style="2" customWidth="1"/>
    <col min="6349" max="6353" width="0" style="2" hidden="1" customWidth="1"/>
    <col min="6354" max="6354" width="12.33203125" style="2" customWidth="1"/>
    <col min="6355" max="6360" width="10.6640625" style="2"/>
    <col min="6361" max="6361" width="10.5" style="2" customWidth="1"/>
    <col min="6362" max="6362" width="55" style="2" customWidth="1"/>
    <col min="6363" max="6363" width="14.1640625" style="2" customWidth="1"/>
    <col min="6364" max="6364" width="19.83203125" style="2" customWidth="1"/>
    <col min="6365" max="6365" width="18.6640625" style="2" customWidth="1"/>
    <col min="6366" max="6366" width="18.5" style="2" customWidth="1"/>
    <col min="6367" max="6367" width="18" style="2" customWidth="1"/>
    <col min="6368" max="6368" width="18.5" style="2" customWidth="1"/>
    <col min="6369" max="6369" width="17.1640625" style="2" customWidth="1"/>
    <col min="6370" max="6371" width="14" style="2" customWidth="1"/>
    <col min="6372" max="6372" width="10.6640625" style="2"/>
    <col min="6373" max="6373" width="12.1640625" style="2" customWidth="1"/>
    <col min="6374" max="6374" width="16" style="2" customWidth="1"/>
    <col min="6375" max="6376" width="10.6640625" style="2"/>
    <col min="6377" max="6377" width="20.1640625" style="2" customWidth="1"/>
    <col min="6378" max="6378" width="11.1640625" style="2" bestFit="1" customWidth="1"/>
    <col min="6379" max="6592" width="10.6640625" style="2"/>
    <col min="6593" max="6593" width="8.6640625" style="2" customWidth="1"/>
    <col min="6594" max="6594" width="52" style="2" customWidth="1"/>
    <col min="6595" max="6595" width="14.1640625" style="2" customWidth="1"/>
    <col min="6596" max="6596" width="17.83203125" style="2" customWidth="1"/>
    <col min="6597" max="6597" width="17.1640625" style="2" customWidth="1"/>
    <col min="6598" max="6598" width="18.6640625" style="2" customWidth="1"/>
    <col min="6599" max="6599" width="15.83203125" style="2" customWidth="1"/>
    <col min="6600" max="6600" width="14" style="2" customWidth="1"/>
    <col min="6601" max="6601" width="13.6640625" style="2" customWidth="1"/>
    <col min="6602" max="6602" width="15.33203125" style="2" customWidth="1"/>
    <col min="6603" max="6604" width="13.83203125" style="2" customWidth="1"/>
    <col min="6605" max="6609" width="0" style="2" hidden="1" customWidth="1"/>
    <col min="6610" max="6610" width="12.33203125" style="2" customWidth="1"/>
    <col min="6611" max="6616" width="10.6640625" style="2"/>
    <col min="6617" max="6617" width="10.5" style="2" customWidth="1"/>
    <col min="6618" max="6618" width="55" style="2" customWidth="1"/>
    <col min="6619" max="6619" width="14.1640625" style="2" customWidth="1"/>
    <col min="6620" max="6620" width="19.83203125" style="2" customWidth="1"/>
    <col min="6621" max="6621" width="18.6640625" style="2" customWidth="1"/>
    <col min="6622" max="6622" width="18.5" style="2" customWidth="1"/>
    <col min="6623" max="6623" width="18" style="2" customWidth="1"/>
    <col min="6624" max="6624" width="18.5" style="2" customWidth="1"/>
    <col min="6625" max="6625" width="17.1640625" style="2" customWidth="1"/>
    <col min="6626" max="6627" width="14" style="2" customWidth="1"/>
    <col min="6628" max="6628" width="10.6640625" style="2"/>
    <col min="6629" max="6629" width="12.1640625" style="2" customWidth="1"/>
    <col min="6630" max="6630" width="16" style="2" customWidth="1"/>
    <col min="6631" max="6632" width="10.6640625" style="2"/>
    <col min="6633" max="6633" width="20.1640625" style="2" customWidth="1"/>
    <col min="6634" max="6634" width="11.1640625" style="2" bestFit="1" customWidth="1"/>
    <col min="6635" max="6848" width="10.6640625" style="2"/>
    <col min="6849" max="6849" width="8.6640625" style="2" customWidth="1"/>
    <col min="6850" max="6850" width="52" style="2" customWidth="1"/>
    <col min="6851" max="6851" width="14.1640625" style="2" customWidth="1"/>
    <col min="6852" max="6852" width="17.83203125" style="2" customWidth="1"/>
    <col min="6853" max="6853" width="17.1640625" style="2" customWidth="1"/>
    <col min="6854" max="6854" width="18.6640625" style="2" customWidth="1"/>
    <col min="6855" max="6855" width="15.83203125" style="2" customWidth="1"/>
    <col min="6856" max="6856" width="14" style="2" customWidth="1"/>
    <col min="6857" max="6857" width="13.6640625" style="2" customWidth="1"/>
    <col min="6858" max="6858" width="15.33203125" style="2" customWidth="1"/>
    <col min="6859" max="6860" width="13.83203125" style="2" customWidth="1"/>
    <col min="6861" max="6865" width="0" style="2" hidden="1" customWidth="1"/>
    <col min="6866" max="6866" width="12.33203125" style="2" customWidth="1"/>
    <col min="6867" max="6872" width="10.6640625" style="2"/>
    <col min="6873" max="6873" width="10.5" style="2" customWidth="1"/>
    <col min="6874" max="6874" width="55" style="2" customWidth="1"/>
    <col min="6875" max="6875" width="14.1640625" style="2" customWidth="1"/>
    <col min="6876" max="6876" width="19.83203125" style="2" customWidth="1"/>
    <col min="6877" max="6877" width="18.6640625" style="2" customWidth="1"/>
    <col min="6878" max="6878" width="18.5" style="2" customWidth="1"/>
    <col min="6879" max="6879" width="18" style="2" customWidth="1"/>
    <col min="6880" max="6880" width="18.5" style="2" customWidth="1"/>
    <col min="6881" max="6881" width="17.1640625" style="2" customWidth="1"/>
    <col min="6882" max="6883" width="14" style="2" customWidth="1"/>
    <col min="6884" max="6884" width="10.6640625" style="2"/>
    <col min="6885" max="6885" width="12.1640625" style="2" customWidth="1"/>
    <col min="6886" max="6886" width="16" style="2" customWidth="1"/>
    <col min="6887" max="6888" width="10.6640625" style="2"/>
    <col min="6889" max="6889" width="20.1640625" style="2" customWidth="1"/>
    <col min="6890" max="6890" width="11.1640625" style="2" bestFit="1" customWidth="1"/>
    <col min="6891" max="7104" width="10.6640625" style="2"/>
    <col min="7105" max="7105" width="8.6640625" style="2" customWidth="1"/>
    <col min="7106" max="7106" width="52" style="2" customWidth="1"/>
    <col min="7107" max="7107" width="14.1640625" style="2" customWidth="1"/>
    <col min="7108" max="7108" width="17.83203125" style="2" customWidth="1"/>
    <col min="7109" max="7109" width="17.1640625" style="2" customWidth="1"/>
    <col min="7110" max="7110" width="18.6640625" style="2" customWidth="1"/>
    <col min="7111" max="7111" width="15.83203125" style="2" customWidth="1"/>
    <col min="7112" max="7112" width="14" style="2" customWidth="1"/>
    <col min="7113" max="7113" width="13.6640625" style="2" customWidth="1"/>
    <col min="7114" max="7114" width="15.33203125" style="2" customWidth="1"/>
    <col min="7115" max="7116" width="13.83203125" style="2" customWidth="1"/>
    <col min="7117" max="7121" width="0" style="2" hidden="1" customWidth="1"/>
    <col min="7122" max="7122" width="12.33203125" style="2" customWidth="1"/>
    <col min="7123" max="7128" width="10.6640625" style="2"/>
    <col min="7129" max="7129" width="10.5" style="2" customWidth="1"/>
    <col min="7130" max="7130" width="55" style="2" customWidth="1"/>
    <col min="7131" max="7131" width="14.1640625" style="2" customWidth="1"/>
    <col min="7132" max="7132" width="19.83203125" style="2" customWidth="1"/>
    <col min="7133" max="7133" width="18.6640625" style="2" customWidth="1"/>
    <col min="7134" max="7134" width="18.5" style="2" customWidth="1"/>
    <col min="7135" max="7135" width="18" style="2" customWidth="1"/>
    <col min="7136" max="7136" width="18.5" style="2" customWidth="1"/>
    <col min="7137" max="7137" width="17.1640625" style="2" customWidth="1"/>
    <col min="7138" max="7139" width="14" style="2" customWidth="1"/>
    <col min="7140" max="7140" width="10.6640625" style="2"/>
    <col min="7141" max="7141" width="12.1640625" style="2" customWidth="1"/>
    <col min="7142" max="7142" width="16" style="2" customWidth="1"/>
    <col min="7143" max="7144" width="10.6640625" style="2"/>
    <col min="7145" max="7145" width="20.1640625" style="2" customWidth="1"/>
    <col min="7146" max="7146" width="11.1640625" style="2" bestFit="1" customWidth="1"/>
    <col min="7147" max="7360" width="10.6640625" style="2"/>
    <col min="7361" max="7361" width="8.6640625" style="2" customWidth="1"/>
    <col min="7362" max="7362" width="52" style="2" customWidth="1"/>
    <col min="7363" max="7363" width="14.1640625" style="2" customWidth="1"/>
    <col min="7364" max="7364" width="17.83203125" style="2" customWidth="1"/>
    <col min="7365" max="7365" width="17.1640625" style="2" customWidth="1"/>
    <col min="7366" max="7366" width="18.6640625" style="2" customWidth="1"/>
    <col min="7367" max="7367" width="15.83203125" style="2" customWidth="1"/>
    <col min="7368" max="7368" width="14" style="2" customWidth="1"/>
    <col min="7369" max="7369" width="13.6640625" style="2" customWidth="1"/>
    <col min="7370" max="7370" width="15.33203125" style="2" customWidth="1"/>
    <col min="7371" max="7372" width="13.83203125" style="2" customWidth="1"/>
    <col min="7373" max="7377" width="0" style="2" hidden="1" customWidth="1"/>
    <col min="7378" max="7378" width="12.33203125" style="2" customWidth="1"/>
    <col min="7379" max="7384" width="10.6640625" style="2"/>
    <col min="7385" max="7385" width="10.5" style="2" customWidth="1"/>
    <col min="7386" max="7386" width="55" style="2" customWidth="1"/>
    <col min="7387" max="7387" width="14.1640625" style="2" customWidth="1"/>
    <col min="7388" max="7388" width="19.83203125" style="2" customWidth="1"/>
    <col min="7389" max="7389" width="18.6640625" style="2" customWidth="1"/>
    <col min="7390" max="7390" width="18.5" style="2" customWidth="1"/>
    <col min="7391" max="7391" width="18" style="2" customWidth="1"/>
    <col min="7392" max="7392" width="18.5" style="2" customWidth="1"/>
    <col min="7393" max="7393" width="17.1640625" style="2" customWidth="1"/>
    <col min="7394" max="7395" width="14" style="2" customWidth="1"/>
    <col min="7396" max="7396" width="10.6640625" style="2"/>
    <col min="7397" max="7397" width="12.1640625" style="2" customWidth="1"/>
    <col min="7398" max="7398" width="16" style="2" customWidth="1"/>
    <col min="7399" max="7400" width="10.6640625" style="2"/>
    <col min="7401" max="7401" width="20.1640625" style="2" customWidth="1"/>
    <col min="7402" max="7402" width="11.1640625" style="2" bestFit="1" customWidth="1"/>
    <col min="7403" max="7616" width="10.6640625" style="2"/>
    <col min="7617" max="7617" width="8.6640625" style="2" customWidth="1"/>
    <col min="7618" max="7618" width="52" style="2" customWidth="1"/>
    <col min="7619" max="7619" width="14.1640625" style="2" customWidth="1"/>
    <col min="7620" max="7620" width="17.83203125" style="2" customWidth="1"/>
    <col min="7621" max="7621" width="17.1640625" style="2" customWidth="1"/>
    <col min="7622" max="7622" width="18.6640625" style="2" customWidth="1"/>
    <col min="7623" max="7623" width="15.83203125" style="2" customWidth="1"/>
    <col min="7624" max="7624" width="14" style="2" customWidth="1"/>
    <col min="7625" max="7625" width="13.6640625" style="2" customWidth="1"/>
    <col min="7626" max="7626" width="15.33203125" style="2" customWidth="1"/>
    <col min="7627" max="7628" width="13.83203125" style="2" customWidth="1"/>
    <col min="7629" max="7633" width="0" style="2" hidden="1" customWidth="1"/>
    <col min="7634" max="7634" width="12.33203125" style="2" customWidth="1"/>
    <col min="7635" max="7640" width="10.6640625" style="2"/>
    <col min="7641" max="7641" width="10.5" style="2" customWidth="1"/>
    <col min="7642" max="7642" width="55" style="2" customWidth="1"/>
    <col min="7643" max="7643" width="14.1640625" style="2" customWidth="1"/>
    <col min="7644" max="7644" width="19.83203125" style="2" customWidth="1"/>
    <col min="7645" max="7645" width="18.6640625" style="2" customWidth="1"/>
    <col min="7646" max="7646" width="18.5" style="2" customWidth="1"/>
    <col min="7647" max="7647" width="18" style="2" customWidth="1"/>
    <col min="7648" max="7648" width="18.5" style="2" customWidth="1"/>
    <col min="7649" max="7649" width="17.1640625" style="2" customWidth="1"/>
    <col min="7650" max="7651" width="14" style="2" customWidth="1"/>
    <col min="7652" max="7652" width="10.6640625" style="2"/>
    <col min="7653" max="7653" width="12.1640625" style="2" customWidth="1"/>
    <col min="7654" max="7654" width="16" style="2" customWidth="1"/>
    <col min="7655" max="7656" width="10.6640625" style="2"/>
    <col min="7657" max="7657" width="20.1640625" style="2" customWidth="1"/>
    <col min="7658" max="7658" width="11.1640625" style="2" bestFit="1" customWidth="1"/>
    <col min="7659" max="7872" width="10.6640625" style="2"/>
    <col min="7873" max="7873" width="8.6640625" style="2" customWidth="1"/>
    <col min="7874" max="7874" width="52" style="2" customWidth="1"/>
    <col min="7875" max="7875" width="14.1640625" style="2" customWidth="1"/>
    <col min="7876" max="7876" width="17.83203125" style="2" customWidth="1"/>
    <col min="7877" max="7877" width="17.1640625" style="2" customWidth="1"/>
    <col min="7878" max="7878" width="18.6640625" style="2" customWidth="1"/>
    <col min="7879" max="7879" width="15.83203125" style="2" customWidth="1"/>
    <col min="7880" max="7880" width="14" style="2" customWidth="1"/>
    <col min="7881" max="7881" width="13.6640625" style="2" customWidth="1"/>
    <col min="7882" max="7882" width="15.33203125" style="2" customWidth="1"/>
    <col min="7883" max="7884" width="13.83203125" style="2" customWidth="1"/>
    <col min="7885" max="7889" width="0" style="2" hidden="1" customWidth="1"/>
    <col min="7890" max="7890" width="12.33203125" style="2" customWidth="1"/>
    <col min="7891" max="7896" width="10.6640625" style="2"/>
    <col min="7897" max="7897" width="10.5" style="2" customWidth="1"/>
    <col min="7898" max="7898" width="55" style="2" customWidth="1"/>
    <col min="7899" max="7899" width="14.1640625" style="2" customWidth="1"/>
    <col min="7900" max="7900" width="19.83203125" style="2" customWidth="1"/>
    <col min="7901" max="7901" width="18.6640625" style="2" customWidth="1"/>
    <col min="7902" max="7902" width="18.5" style="2" customWidth="1"/>
    <col min="7903" max="7903" width="18" style="2" customWidth="1"/>
    <col min="7904" max="7904" width="18.5" style="2" customWidth="1"/>
    <col min="7905" max="7905" width="17.1640625" style="2" customWidth="1"/>
    <col min="7906" max="7907" width="14" style="2" customWidth="1"/>
    <col min="7908" max="7908" width="10.6640625" style="2"/>
    <col min="7909" max="7909" width="12.1640625" style="2" customWidth="1"/>
    <col min="7910" max="7910" width="16" style="2" customWidth="1"/>
    <col min="7911" max="7912" width="10.6640625" style="2"/>
    <col min="7913" max="7913" width="20.1640625" style="2" customWidth="1"/>
    <col min="7914" max="7914" width="11.1640625" style="2" bestFit="1" customWidth="1"/>
    <col min="7915" max="8128" width="10.6640625" style="2"/>
    <col min="8129" max="8129" width="8.6640625" style="2" customWidth="1"/>
    <col min="8130" max="8130" width="52" style="2" customWidth="1"/>
    <col min="8131" max="8131" width="14.1640625" style="2" customWidth="1"/>
    <col min="8132" max="8132" width="17.83203125" style="2" customWidth="1"/>
    <col min="8133" max="8133" width="17.1640625" style="2" customWidth="1"/>
    <col min="8134" max="8134" width="18.6640625" style="2" customWidth="1"/>
    <col min="8135" max="8135" width="15.83203125" style="2" customWidth="1"/>
    <col min="8136" max="8136" width="14" style="2" customWidth="1"/>
    <col min="8137" max="8137" width="13.6640625" style="2" customWidth="1"/>
    <col min="8138" max="8138" width="15.33203125" style="2" customWidth="1"/>
    <col min="8139" max="8140" width="13.83203125" style="2" customWidth="1"/>
    <col min="8141" max="8145" width="0" style="2" hidden="1" customWidth="1"/>
    <col min="8146" max="8146" width="12.33203125" style="2" customWidth="1"/>
    <col min="8147" max="8152" width="10.6640625" style="2"/>
    <col min="8153" max="8153" width="10.5" style="2" customWidth="1"/>
    <col min="8154" max="8154" width="55" style="2" customWidth="1"/>
    <col min="8155" max="8155" width="14.1640625" style="2" customWidth="1"/>
    <col min="8156" max="8156" width="19.83203125" style="2" customWidth="1"/>
    <col min="8157" max="8157" width="18.6640625" style="2" customWidth="1"/>
    <col min="8158" max="8158" width="18.5" style="2" customWidth="1"/>
    <col min="8159" max="8159" width="18" style="2" customWidth="1"/>
    <col min="8160" max="8160" width="18.5" style="2" customWidth="1"/>
    <col min="8161" max="8161" width="17.1640625" style="2" customWidth="1"/>
    <col min="8162" max="8163" width="14" style="2" customWidth="1"/>
    <col min="8164" max="8164" width="10.6640625" style="2"/>
    <col min="8165" max="8165" width="12.1640625" style="2" customWidth="1"/>
    <col min="8166" max="8166" width="16" style="2" customWidth="1"/>
    <col min="8167" max="8168" width="10.6640625" style="2"/>
    <col min="8169" max="8169" width="20.1640625" style="2" customWidth="1"/>
    <col min="8170" max="8170" width="11.1640625" style="2" bestFit="1" customWidth="1"/>
    <col min="8171" max="8384" width="10.6640625" style="2"/>
    <col min="8385" max="8385" width="8.6640625" style="2" customWidth="1"/>
    <col min="8386" max="8386" width="52" style="2" customWidth="1"/>
    <col min="8387" max="8387" width="14.1640625" style="2" customWidth="1"/>
    <col min="8388" max="8388" width="17.83203125" style="2" customWidth="1"/>
    <col min="8389" max="8389" width="17.1640625" style="2" customWidth="1"/>
    <col min="8390" max="8390" width="18.6640625" style="2" customWidth="1"/>
    <col min="8391" max="8391" width="15.83203125" style="2" customWidth="1"/>
    <col min="8392" max="8392" width="14" style="2" customWidth="1"/>
    <col min="8393" max="8393" width="13.6640625" style="2" customWidth="1"/>
    <col min="8394" max="8394" width="15.33203125" style="2" customWidth="1"/>
    <col min="8395" max="8396" width="13.83203125" style="2" customWidth="1"/>
    <col min="8397" max="8401" width="0" style="2" hidden="1" customWidth="1"/>
    <col min="8402" max="8402" width="12.33203125" style="2" customWidth="1"/>
    <col min="8403" max="8408" width="10.6640625" style="2"/>
    <col min="8409" max="8409" width="10.5" style="2" customWidth="1"/>
    <col min="8410" max="8410" width="55" style="2" customWidth="1"/>
    <col min="8411" max="8411" width="14.1640625" style="2" customWidth="1"/>
    <col min="8412" max="8412" width="19.83203125" style="2" customWidth="1"/>
    <col min="8413" max="8413" width="18.6640625" style="2" customWidth="1"/>
    <col min="8414" max="8414" width="18.5" style="2" customWidth="1"/>
    <col min="8415" max="8415" width="18" style="2" customWidth="1"/>
    <col min="8416" max="8416" width="18.5" style="2" customWidth="1"/>
    <col min="8417" max="8417" width="17.1640625" style="2" customWidth="1"/>
    <col min="8418" max="8419" width="14" style="2" customWidth="1"/>
    <col min="8420" max="8420" width="10.6640625" style="2"/>
    <col min="8421" max="8421" width="12.1640625" style="2" customWidth="1"/>
    <col min="8422" max="8422" width="16" style="2" customWidth="1"/>
    <col min="8423" max="8424" width="10.6640625" style="2"/>
    <col min="8425" max="8425" width="20.1640625" style="2" customWidth="1"/>
    <col min="8426" max="8426" width="11.1640625" style="2" bestFit="1" customWidth="1"/>
    <col min="8427" max="8640" width="10.6640625" style="2"/>
    <col min="8641" max="8641" width="8.6640625" style="2" customWidth="1"/>
    <col min="8642" max="8642" width="52" style="2" customWidth="1"/>
    <col min="8643" max="8643" width="14.1640625" style="2" customWidth="1"/>
    <col min="8644" max="8644" width="17.83203125" style="2" customWidth="1"/>
    <col min="8645" max="8645" width="17.1640625" style="2" customWidth="1"/>
    <col min="8646" max="8646" width="18.6640625" style="2" customWidth="1"/>
    <col min="8647" max="8647" width="15.83203125" style="2" customWidth="1"/>
    <col min="8648" max="8648" width="14" style="2" customWidth="1"/>
    <col min="8649" max="8649" width="13.6640625" style="2" customWidth="1"/>
    <col min="8650" max="8650" width="15.33203125" style="2" customWidth="1"/>
    <col min="8651" max="8652" width="13.83203125" style="2" customWidth="1"/>
    <col min="8653" max="8657" width="0" style="2" hidden="1" customWidth="1"/>
    <col min="8658" max="8658" width="12.33203125" style="2" customWidth="1"/>
    <col min="8659" max="8664" width="10.6640625" style="2"/>
    <col min="8665" max="8665" width="10.5" style="2" customWidth="1"/>
    <col min="8666" max="8666" width="55" style="2" customWidth="1"/>
    <col min="8667" max="8667" width="14.1640625" style="2" customWidth="1"/>
    <col min="8668" max="8668" width="19.83203125" style="2" customWidth="1"/>
    <col min="8669" max="8669" width="18.6640625" style="2" customWidth="1"/>
    <col min="8670" max="8670" width="18.5" style="2" customWidth="1"/>
    <col min="8671" max="8671" width="18" style="2" customWidth="1"/>
    <col min="8672" max="8672" width="18.5" style="2" customWidth="1"/>
    <col min="8673" max="8673" width="17.1640625" style="2" customWidth="1"/>
    <col min="8674" max="8675" width="14" style="2" customWidth="1"/>
    <col min="8676" max="8676" width="10.6640625" style="2"/>
    <col min="8677" max="8677" width="12.1640625" style="2" customWidth="1"/>
    <col min="8678" max="8678" width="16" style="2" customWidth="1"/>
    <col min="8679" max="8680" width="10.6640625" style="2"/>
    <col min="8681" max="8681" width="20.1640625" style="2" customWidth="1"/>
    <col min="8682" max="8682" width="11.1640625" style="2" bestFit="1" customWidth="1"/>
    <col min="8683" max="8896" width="10.6640625" style="2"/>
    <col min="8897" max="8897" width="8.6640625" style="2" customWidth="1"/>
    <col min="8898" max="8898" width="52" style="2" customWidth="1"/>
    <col min="8899" max="8899" width="14.1640625" style="2" customWidth="1"/>
    <col min="8900" max="8900" width="17.83203125" style="2" customWidth="1"/>
    <col min="8901" max="8901" width="17.1640625" style="2" customWidth="1"/>
    <col min="8902" max="8902" width="18.6640625" style="2" customWidth="1"/>
    <col min="8903" max="8903" width="15.83203125" style="2" customWidth="1"/>
    <col min="8904" max="8904" width="14" style="2" customWidth="1"/>
    <col min="8905" max="8905" width="13.6640625" style="2" customWidth="1"/>
    <col min="8906" max="8906" width="15.33203125" style="2" customWidth="1"/>
    <col min="8907" max="8908" width="13.83203125" style="2" customWidth="1"/>
    <col min="8909" max="8913" width="0" style="2" hidden="1" customWidth="1"/>
    <col min="8914" max="8914" width="12.33203125" style="2" customWidth="1"/>
    <col min="8915" max="8920" width="10.6640625" style="2"/>
    <col min="8921" max="8921" width="10.5" style="2" customWidth="1"/>
    <col min="8922" max="8922" width="55" style="2" customWidth="1"/>
    <col min="8923" max="8923" width="14.1640625" style="2" customWidth="1"/>
    <col min="8924" max="8924" width="19.83203125" style="2" customWidth="1"/>
    <col min="8925" max="8925" width="18.6640625" style="2" customWidth="1"/>
    <col min="8926" max="8926" width="18.5" style="2" customWidth="1"/>
    <col min="8927" max="8927" width="18" style="2" customWidth="1"/>
    <col min="8928" max="8928" width="18.5" style="2" customWidth="1"/>
    <col min="8929" max="8929" width="17.1640625" style="2" customWidth="1"/>
    <col min="8930" max="8931" width="14" style="2" customWidth="1"/>
    <col min="8932" max="8932" width="10.6640625" style="2"/>
    <col min="8933" max="8933" width="12.1640625" style="2" customWidth="1"/>
    <col min="8934" max="8934" width="16" style="2" customWidth="1"/>
    <col min="8935" max="8936" width="10.6640625" style="2"/>
    <col min="8937" max="8937" width="20.1640625" style="2" customWidth="1"/>
    <col min="8938" max="8938" width="11.1640625" style="2" bestFit="1" customWidth="1"/>
    <col min="8939" max="9152" width="10.6640625" style="2"/>
    <col min="9153" max="9153" width="8.6640625" style="2" customWidth="1"/>
    <col min="9154" max="9154" width="52" style="2" customWidth="1"/>
    <col min="9155" max="9155" width="14.1640625" style="2" customWidth="1"/>
    <col min="9156" max="9156" width="17.83203125" style="2" customWidth="1"/>
    <col min="9157" max="9157" width="17.1640625" style="2" customWidth="1"/>
    <col min="9158" max="9158" width="18.6640625" style="2" customWidth="1"/>
    <col min="9159" max="9159" width="15.83203125" style="2" customWidth="1"/>
    <col min="9160" max="9160" width="14" style="2" customWidth="1"/>
    <col min="9161" max="9161" width="13.6640625" style="2" customWidth="1"/>
    <col min="9162" max="9162" width="15.33203125" style="2" customWidth="1"/>
    <col min="9163" max="9164" width="13.83203125" style="2" customWidth="1"/>
    <col min="9165" max="9169" width="0" style="2" hidden="1" customWidth="1"/>
    <col min="9170" max="9170" width="12.33203125" style="2" customWidth="1"/>
    <col min="9171" max="9176" width="10.6640625" style="2"/>
    <col min="9177" max="9177" width="10.5" style="2" customWidth="1"/>
    <col min="9178" max="9178" width="55" style="2" customWidth="1"/>
    <col min="9179" max="9179" width="14.1640625" style="2" customWidth="1"/>
    <col min="9180" max="9180" width="19.83203125" style="2" customWidth="1"/>
    <col min="9181" max="9181" width="18.6640625" style="2" customWidth="1"/>
    <col min="9182" max="9182" width="18.5" style="2" customWidth="1"/>
    <col min="9183" max="9183" width="18" style="2" customWidth="1"/>
    <col min="9184" max="9184" width="18.5" style="2" customWidth="1"/>
    <col min="9185" max="9185" width="17.1640625" style="2" customWidth="1"/>
    <col min="9186" max="9187" width="14" style="2" customWidth="1"/>
    <col min="9188" max="9188" width="10.6640625" style="2"/>
    <col min="9189" max="9189" width="12.1640625" style="2" customWidth="1"/>
    <col min="9190" max="9190" width="16" style="2" customWidth="1"/>
    <col min="9191" max="9192" width="10.6640625" style="2"/>
    <col min="9193" max="9193" width="20.1640625" style="2" customWidth="1"/>
    <col min="9194" max="9194" width="11.1640625" style="2" bestFit="1" customWidth="1"/>
    <col min="9195" max="9408" width="10.6640625" style="2"/>
    <col min="9409" max="9409" width="8.6640625" style="2" customWidth="1"/>
    <col min="9410" max="9410" width="52" style="2" customWidth="1"/>
    <col min="9411" max="9411" width="14.1640625" style="2" customWidth="1"/>
    <col min="9412" max="9412" width="17.83203125" style="2" customWidth="1"/>
    <col min="9413" max="9413" width="17.1640625" style="2" customWidth="1"/>
    <col min="9414" max="9414" width="18.6640625" style="2" customWidth="1"/>
    <col min="9415" max="9415" width="15.83203125" style="2" customWidth="1"/>
    <col min="9416" max="9416" width="14" style="2" customWidth="1"/>
    <col min="9417" max="9417" width="13.6640625" style="2" customWidth="1"/>
    <col min="9418" max="9418" width="15.33203125" style="2" customWidth="1"/>
    <col min="9419" max="9420" width="13.83203125" style="2" customWidth="1"/>
    <col min="9421" max="9425" width="0" style="2" hidden="1" customWidth="1"/>
    <col min="9426" max="9426" width="12.33203125" style="2" customWidth="1"/>
    <col min="9427" max="9432" width="10.6640625" style="2"/>
    <col min="9433" max="9433" width="10.5" style="2" customWidth="1"/>
    <col min="9434" max="9434" width="55" style="2" customWidth="1"/>
    <col min="9435" max="9435" width="14.1640625" style="2" customWidth="1"/>
    <col min="9436" max="9436" width="19.83203125" style="2" customWidth="1"/>
    <col min="9437" max="9437" width="18.6640625" style="2" customWidth="1"/>
    <col min="9438" max="9438" width="18.5" style="2" customWidth="1"/>
    <col min="9439" max="9439" width="18" style="2" customWidth="1"/>
    <col min="9440" max="9440" width="18.5" style="2" customWidth="1"/>
    <col min="9441" max="9441" width="17.1640625" style="2" customWidth="1"/>
    <col min="9442" max="9443" width="14" style="2" customWidth="1"/>
    <col min="9444" max="9444" width="10.6640625" style="2"/>
    <col min="9445" max="9445" width="12.1640625" style="2" customWidth="1"/>
    <col min="9446" max="9446" width="16" style="2" customWidth="1"/>
    <col min="9447" max="9448" width="10.6640625" style="2"/>
    <col min="9449" max="9449" width="20.1640625" style="2" customWidth="1"/>
    <col min="9450" max="9450" width="11.1640625" style="2" bestFit="1" customWidth="1"/>
    <col min="9451" max="9664" width="10.6640625" style="2"/>
    <col min="9665" max="9665" width="8.6640625" style="2" customWidth="1"/>
    <col min="9666" max="9666" width="52" style="2" customWidth="1"/>
    <col min="9667" max="9667" width="14.1640625" style="2" customWidth="1"/>
    <col min="9668" max="9668" width="17.83203125" style="2" customWidth="1"/>
    <col min="9669" max="9669" width="17.1640625" style="2" customWidth="1"/>
    <col min="9670" max="9670" width="18.6640625" style="2" customWidth="1"/>
    <col min="9671" max="9671" width="15.83203125" style="2" customWidth="1"/>
    <col min="9672" max="9672" width="14" style="2" customWidth="1"/>
    <col min="9673" max="9673" width="13.6640625" style="2" customWidth="1"/>
    <col min="9674" max="9674" width="15.33203125" style="2" customWidth="1"/>
    <col min="9675" max="9676" width="13.83203125" style="2" customWidth="1"/>
    <col min="9677" max="9681" width="0" style="2" hidden="1" customWidth="1"/>
    <col min="9682" max="9682" width="12.33203125" style="2" customWidth="1"/>
    <col min="9683" max="9688" width="10.6640625" style="2"/>
    <col min="9689" max="9689" width="10.5" style="2" customWidth="1"/>
    <col min="9690" max="9690" width="55" style="2" customWidth="1"/>
    <col min="9691" max="9691" width="14.1640625" style="2" customWidth="1"/>
    <col min="9692" max="9692" width="19.83203125" style="2" customWidth="1"/>
    <col min="9693" max="9693" width="18.6640625" style="2" customWidth="1"/>
    <col min="9694" max="9694" width="18.5" style="2" customWidth="1"/>
    <col min="9695" max="9695" width="18" style="2" customWidth="1"/>
    <col min="9696" max="9696" width="18.5" style="2" customWidth="1"/>
    <col min="9697" max="9697" width="17.1640625" style="2" customWidth="1"/>
    <col min="9698" max="9699" width="14" style="2" customWidth="1"/>
    <col min="9700" max="9700" width="10.6640625" style="2"/>
    <col min="9701" max="9701" width="12.1640625" style="2" customWidth="1"/>
    <col min="9702" max="9702" width="16" style="2" customWidth="1"/>
    <col min="9703" max="9704" width="10.6640625" style="2"/>
    <col min="9705" max="9705" width="20.1640625" style="2" customWidth="1"/>
    <col min="9706" max="9706" width="11.1640625" style="2" bestFit="1" customWidth="1"/>
    <col min="9707" max="9920" width="10.6640625" style="2"/>
    <col min="9921" max="9921" width="8.6640625" style="2" customWidth="1"/>
    <col min="9922" max="9922" width="52" style="2" customWidth="1"/>
    <col min="9923" max="9923" width="14.1640625" style="2" customWidth="1"/>
    <col min="9924" max="9924" width="17.83203125" style="2" customWidth="1"/>
    <col min="9925" max="9925" width="17.1640625" style="2" customWidth="1"/>
    <col min="9926" max="9926" width="18.6640625" style="2" customWidth="1"/>
    <col min="9927" max="9927" width="15.83203125" style="2" customWidth="1"/>
    <col min="9928" max="9928" width="14" style="2" customWidth="1"/>
    <col min="9929" max="9929" width="13.6640625" style="2" customWidth="1"/>
    <col min="9930" max="9930" width="15.33203125" style="2" customWidth="1"/>
    <col min="9931" max="9932" width="13.83203125" style="2" customWidth="1"/>
    <col min="9933" max="9937" width="0" style="2" hidden="1" customWidth="1"/>
    <col min="9938" max="9938" width="12.33203125" style="2" customWidth="1"/>
    <col min="9939" max="9944" width="10.6640625" style="2"/>
    <col min="9945" max="9945" width="10.5" style="2" customWidth="1"/>
    <col min="9946" max="9946" width="55" style="2" customWidth="1"/>
    <col min="9947" max="9947" width="14.1640625" style="2" customWidth="1"/>
    <col min="9948" max="9948" width="19.83203125" style="2" customWidth="1"/>
    <col min="9949" max="9949" width="18.6640625" style="2" customWidth="1"/>
    <col min="9950" max="9950" width="18.5" style="2" customWidth="1"/>
    <col min="9951" max="9951" width="18" style="2" customWidth="1"/>
    <col min="9952" max="9952" width="18.5" style="2" customWidth="1"/>
    <col min="9953" max="9953" width="17.1640625" style="2" customWidth="1"/>
    <col min="9954" max="9955" width="14" style="2" customWidth="1"/>
    <col min="9956" max="9956" width="10.6640625" style="2"/>
    <col min="9957" max="9957" width="12.1640625" style="2" customWidth="1"/>
    <col min="9958" max="9958" width="16" style="2" customWidth="1"/>
    <col min="9959" max="9960" width="10.6640625" style="2"/>
    <col min="9961" max="9961" width="20.1640625" style="2" customWidth="1"/>
    <col min="9962" max="9962" width="11.1640625" style="2" bestFit="1" customWidth="1"/>
    <col min="9963" max="10176" width="10.6640625" style="2"/>
    <col min="10177" max="10177" width="8.6640625" style="2" customWidth="1"/>
    <col min="10178" max="10178" width="52" style="2" customWidth="1"/>
    <col min="10179" max="10179" width="14.1640625" style="2" customWidth="1"/>
    <col min="10180" max="10180" width="17.83203125" style="2" customWidth="1"/>
    <col min="10181" max="10181" width="17.1640625" style="2" customWidth="1"/>
    <col min="10182" max="10182" width="18.6640625" style="2" customWidth="1"/>
    <col min="10183" max="10183" width="15.83203125" style="2" customWidth="1"/>
    <col min="10184" max="10184" width="14" style="2" customWidth="1"/>
    <col min="10185" max="10185" width="13.6640625" style="2" customWidth="1"/>
    <col min="10186" max="10186" width="15.33203125" style="2" customWidth="1"/>
    <col min="10187" max="10188" width="13.83203125" style="2" customWidth="1"/>
    <col min="10189" max="10193" width="0" style="2" hidden="1" customWidth="1"/>
    <col min="10194" max="10194" width="12.33203125" style="2" customWidth="1"/>
    <col min="10195" max="10200" width="10.6640625" style="2"/>
    <col min="10201" max="10201" width="10.5" style="2" customWidth="1"/>
    <col min="10202" max="10202" width="55" style="2" customWidth="1"/>
    <col min="10203" max="10203" width="14.1640625" style="2" customWidth="1"/>
    <col min="10204" max="10204" width="19.83203125" style="2" customWidth="1"/>
    <col min="10205" max="10205" width="18.6640625" style="2" customWidth="1"/>
    <col min="10206" max="10206" width="18.5" style="2" customWidth="1"/>
    <col min="10207" max="10207" width="18" style="2" customWidth="1"/>
    <col min="10208" max="10208" width="18.5" style="2" customWidth="1"/>
    <col min="10209" max="10209" width="17.1640625" style="2" customWidth="1"/>
    <col min="10210" max="10211" width="14" style="2" customWidth="1"/>
    <col min="10212" max="10212" width="10.6640625" style="2"/>
    <col min="10213" max="10213" width="12.1640625" style="2" customWidth="1"/>
    <col min="10214" max="10214" width="16" style="2" customWidth="1"/>
    <col min="10215" max="10216" width="10.6640625" style="2"/>
    <col min="10217" max="10217" width="20.1640625" style="2" customWidth="1"/>
    <col min="10218" max="10218" width="11.1640625" style="2" bestFit="1" customWidth="1"/>
    <col min="10219" max="10432" width="10.6640625" style="2"/>
    <col min="10433" max="10433" width="8.6640625" style="2" customWidth="1"/>
    <col min="10434" max="10434" width="52" style="2" customWidth="1"/>
    <col min="10435" max="10435" width="14.1640625" style="2" customWidth="1"/>
    <col min="10436" max="10436" width="17.83203125" style="2" customWidth="1"/>
    <col min="10437" max="10437" width="17.1640625" style="2" customWidth="1"/>
    <col min="10438" max="10438" width="18.6640625" style="2" customWidth="1"/>
    <col min="10439" max="10439" width="15.83203125" style="2" customWidth="1"/>
    <col min="10440" max="10440" width="14" style="2" customWidth="1"/>
    <col min="10441" max="10441" width="13.6640625" style="2" customWidth="1"/>
    <col min="10442" max="10442" width="15.33203125" style="2" customWidth="1"/>
    <col min="10443" max="10444" width="13.83203125" style="2" customWidth="1"/>
    <col min="10445" max="10449" width="0" style="2" hidden="1" customWidth="1"/>
    <col min="10450" max="10450" width="12.33203125" style="2" customWidth="1"/>
    <col min="10451" max="10456" width="10.6640625" style="2"/>
    <col min="10457" max="10457" width="10.5" style="2" customWidth="1"/>
    <col min="10458" max="10458" width="55" style="2" customWidth="1"/>
    <col min="10459" max="10459" width="14.1640625" style="2" customWidth="1"/>
    <col min="10460" max="10460" width="19.83203125" style="2" customWidth="1"/>
    <col min="10461" max="10461" width="18.6640625" style="2" customWidth="1"/>
    <col min="10462" max="10462" width="18.5" style="2" customWidth="1"/>
    <col min="10463" max="10463" width="18" style="2" customWidth="1"/>
    <col min="10464" max="10464" width="18.5" style="2" customWidth="1"/>
    <col min="10465" max="10465" width="17.1640625" style="2" customWidth="1"/>
    <col min="10466" max="10467" width="14" style="2" customWidth="1"/>
    <col min="10468" max="10468" width="10.6640625" style="2"/>
    <col min="10469" max="10469" width="12.1640625" style="2" customWidth="1"/>
    <col min="10470" max="10470" width="16" style="2" customWidth="1"/>
    <col min="10471" max="10472" width="10.6640625" style="2"/>
    <col min="10473" max="10473" width="20.1640625" style="2" customWidth="1"/>
    <col min="10474" max="10474" width="11.1640625" style="2" bestFit="1" customWidth="1"/>
    <col min="10475" max="10688" width="10.6640625" style="2"/>
    <col min="10689" max="10689" width="8.6640625" style="2" customWidth="1"/>
    <col min="10690" max="10690" width="52" style="2" customWidth="1"/>
    <col min="10691" max="10691" width="14.1640625" style="2" customWidth="1"/>
    <col min="10692" max="10692" width="17.83203125" style="2" customWidth="1"/>
    <col min="10693" max="10693" width="17.1640625" style="2" customWidth="1"/>
    <col min="10694" max="10694" width="18.6640625" style="2" customWidth="1"/>
    <col min="10695" max="10695" width="15.83203125" style="2" customWidth="1"/>
    <col min="10696" max="10696" width="14" style="2" customWidth="1"/>
    <col min="10697" max="10697" width="13.6640625" style="2" customWidth="1"/>
    <col min="10698" max="10698" width="15.33203125" style="2" customWidth="1"/>
    <col min="10699" max="10700" width="13.83203125" style="2" customWidth="1"/>
    <col min="10701" max="10705" width="0" style="2" hidden="1" customWidth="1"/>
    <col min="10706" max="10706" width="12.33203125" style="2" customWidth="1"/>
    <col min="10707" max="10712" width="10.6640625" style="2"/>
    <col min="10713" max="10713" width="10.5" style="2" customWidth="1"/>
    <col min="10714" max="10714" width="55" style="2" customWidth="1"/>
    <col min="10715" max="10715" width="14.1640625" style="2" customWidth="1"/>
    <col min="10716" max="10716" width="19.83203125" style="2" customWidth="1"/>
    <col min="10717" max="10717" width="18.6640625" style="2" customWidth="1"/>
    <col min="10718" max="10718" width="18.5" style="2" customWidth="1"/>
    <col min="10719" max="10719" width="18" style="2" customWidth="1"/>
    <col min="10720" max="10720" width="18.5" style="2" customWidth="1"/>
    <col min="10721" max="10721" width="17.1640625" style="2" customWidth="1"/>
    <col min="10722" max="10723" width="14" style="2" customWidth="1"/>
    <col min="10724" max="10724" width="10.6640625" style="2"/>
    <col min="10725" max="10725" width="12.1640625" style="2" customWidth="1"/>
    <col min="10726" max="10726" width="16" style="2" customWidth="1"/>
    <col min="10727" max="10728" width="10.6640625" style="2"/>
    <col min="10729" max="10729" width="20.1640625" style="2" customWidth="1"/>
    <col min="10730" max="10730" width="11.1640625" style="2" bestFit="1" customWidth="1"/>
    <col min="10731" max="10944" width="10.6640625" style="2"/>
    <col min="10945" max="10945" width="8.6640625" style="2" customWidth="1"/>
    <col min="10946" max="10946" width="52" style="2" customWidth="1"/>
    <col min="10947" max="10947" width="14.1640625" style="2" customWidth="1"/>
    <col min="10948" max="10948" width="17.83203125" style="2" customWidth="1"/>
    <col min="10949" max="10949" width="17.1640625" style="2" customWidth="1"/>
    <col min="10950" max="10950" width="18.6640625" style="2" customWidth="1"/>
    <col min="10951" max="10951" width="15.83203125" style="2" customWidth="1"/>
    <col min="10952" max="10952" width="14" style="2" customWidth="1"/>
    <col min="10953" max="10953" width="13.6640625" style="2" customWidth="1"/>
    <col min="10954" max="10954" width="15.33203125" style="2" customWidth="1"/>
    <col min="10955" max="10956" width="13.83203125" style="2" customWidth="1"/>
    <col min="10957" max="10961" width="0" style="2" hidden="1" customWidth="1"/>
    <col min="10962" max="10962" width="12.33203125" style="2" customWidth="1"/>
    <col min="10963" max="10968" width="10.6640625" style="2"/>
    <col min="10969" max="10969" width="10.5" style="2" customWidth="1"/>
    <col min="10970" max="10970" width="55" style="2" customWidth="1"/>
    <col min="10971" max="10971" width="14.1640625" style="2" customWidth="1"/>
    <col min="10972" max="10972" width="19.83203125" style="2" customWidth="1"/>
    <col min="10973" max="10973" width="18.6640625" style="2" customWidth="1"/>
    <col min="10974" max="10974" width="18.5" style="2" customWidth="1"/>
    <col min="10975" max="10975" width="18" style="2" customWidth="1"/>
    <col min="10976" max="10976" width="18.5" style="2" customWidth="1"/>
    <col min="10977" max="10977" width="17.1640625" style="2" customWidth="1"/>
    <col min="10978" max="10979" width="14" style="2" customWidth="1"/>
    <col min="10980" max="10980" width="10.6640625" style="2"/>
    <col min="10981" max="10981" width="12.1640625" style="2" customWidth="1"/>
    <col min="10982" max="10982" width="16" style="2" customWidth="1"/>
    <col min="10983" max="10984" width="10.6640625" style="2"/>
    <col min="10985" max="10985" width="20.1640625" style="2" customWidth="1"/>
    <col min="10986" max="10986" width="11.1640625" style="2" bestFit="1" customWidth="1"/>
    <col min="10987" max="11200" width="10.6640625" style="2"/>
    <col min="11201" max="11201" width="8.6640625" style="2" customWidth="1"/>
    <col min="11202" max="11202" width="52" style="2" customWidth="1"/>
    <col min="11203" max="11203" width="14.1640625" style="2" customWidth="1"/>
    <col min="11204" max="11204" width="17.83203125" style="2" customWidth="1"/>
    <col min="11205" max="11205" width="17.1640625" style="2" customWidth="1"/>
    <col min="11206" max="11206" width="18.6640625" style="2" customWidth="1"/>
    <col min="11207" max="11207" width="15.83203125" style="2" customWidth="1"/>
    <col min="11208" max="11208" width="14" style="2" customWidth="1"/>
    <col min="11209" max="11209" width="13.6640625" style="2" customWidth="1"/>
    <col min="11210" max="11210" width="15.33203125" style="2" customWidth="1"/>
    <col min="11211" max="11212" width="13.83203125" style="2" customWidth="1"/>
    <col min="11213" max="11217" width="0" style="2" hidden="1" customWidth="1"/>
    <col min="11218" max="11218" width="12.33203125" style="2" customWidth="1"/>
    <col min="11219" max="11224" width="10.6640625" style="2"/>
    <col min="11225" max="11225" width="10.5" style="2" customWidth="1"/>
    <col min="11226" max="11226" width="55" style="2" customWidth="1"/>
    <col min="11227" max="11227" width="14.1640625" style="2" customWidth="1"/>
    <col min="11228" max="11228" width="19.83203125" style="2" customWidth="1"/>
    <col min="11229" max="11229" width="18.6640625" style="2" customWidth="1"/>
    <col min="11230" max="11230" width="18.5" style="2" customWidth="1"/>
    <col min="11231" max="11231" width="18" style="2" customWidth="1"/>
    <col min="11232" max="11232" width="18.5" style="2" customWidth="1"/>
    <col min="11233" max="11233" width="17.1640625" style="2" customWidth="1"/>
    <col min="11234" max="11235" width="14" style="2" customWidth="1"/>
    <col min="11236" max="11236" width="10.6640625" style="2"/>
    <col min="11237" max="11237" width="12.1640625" style="2" customWidth="1"/>
    <col min="11238" max="11238" width="16" style="2" customWidth="1"/>
    <col min="11239" max="11240" width="10.6640625" style="2"/>
    <col min="11241" max="11241" width="20.1640625" style="2" customWidth="1"/>
    <col min="11242" max="11242" width="11.1640625" style="2" bestFit="1" customWidth="1"/>
    <col min="11243" max="11456" width="10.6640625" style="2"/>
    <col min="11457" max="11457" width="8.6640625" style="2" customWidth="1"/>
    <col min="11458" max="11458" width="52" style="2" customWidth="1"/>
    <col min="11459" max="11459" width="14.1640625" style="2" customWidth="1"/>
    <col min="11460" max="11460" width="17.83203125" style="2" customWidth="1"/>
    <col min="11461" max="11461" width="17.1640625" style="2" customWidth="1"/>
    <col min="11462" max="11462" width="18.6640625" style="2" customWidth="1"/>
    <col min="11463" max="11463" width="15.83203125" style="2" customWidth="1"/>
    <col min="11464" max="11464" width="14" style="2" customWidth="1"/>
    <col min="11465" max="11465" width="13.6640625" style="2" customWidth="1"/>
    <col min="11466" max="11466" width="15.33203125" style="2" customWidth="1"/>
    <col min="11467" max="11468" width="13.83203125" style="2" customWidth="1"/>
    <col min="11469" max="11473" width="0" style="2" hidden="1" customWidth="1"/>
    <col min="11474" max="11474" width="12.33203125" style="2" customWidth="1"/>
    <col min="11475" max="11480" width="10.6640625" style="2"/>
    <col min="11481" max="11481" width="10.5" style="2" customWidth="1"/>
    <col min="11482" max="11482" width="55" style="2" customWidth="1"/>
    <col min="11483" max="11483" width="14.1640625" style="2" customWidth="1"/>
    <col min="11484" max="11484" width="19.83203125" style="2" customWidth="1"/>
    <col min="11485" max="11485" width="18.6640625" style="2" customWidth="1"/>
    <col min="11486" max="11486" width="18.5" style="2" customWidth="1"/>
    <col min="11487" max="11487" width="18" style="2" customWidth="1"/>
    <col min="11488" max="11488" width="18.5" style="2" customWidth="1"/>
    <col min="11489" max="11489" width="17.1640625" style="2" customWidth="1"/>
    <col min="11490" max="11491" width="14" style="2" customWidth="1"/>
    <col min="11492" max="11492" width="10.6640625" style="2"/>
    <col min="11493" max="11493" width="12.1640625" style="2" customWidth="1"/>
    <col min="11494" max="11494" width="16" style="2" customWidth="1"/>
    <col min="11495" max="11496" width="10.6640625" style="2"/>
    <col min="11497" max="11497" width="20.1640625" style="2" customWidth="1"/>
    <col min="11498" max="11498" width="11.1640625" style="2" bestFit="1" customWidth="1"/>
    <col min="11499" max="11712" width="10.6640625" style="2"/>
    <col min="11713" max="11713" width="8.6640625" style="2" customWidth="1"/>
    <col min="11714" max="11714" width="52" style="2" customWidth="1"/>
    <col min="11715" max="11715" width="14.1640625" style="2" customWidth="1"/>
    <col min="11716" max="11716" width="17.83203125" style="2" customWidth="1"/>
    <col min="11717" max="11717" width="17.1640625" style="2" customWidth="1"/>
    <col min="11718" max="11718" width="18.6640625" style="2" customWidth="1"/>
    <col min="11719" max="11719" width="15.83203125" style="2" customWidth="1"/>
    <col min="11720" max="11720" width="14" style="2" customWidth="1"/>
    <col min="11721" max="11721" width="13.6640625" style="2" customWidth="1"/>
    <col min="11722" max="11722" width="15.33203125" style="2" customWidth="1"/>
    <col min="11723" max="11724" width="13.83203125" style="2" customWidth="1"/>
    <col min="11725" max="11729" width="0" style="2" hidden="1" customWidth="1"/>
    <col min="11730" max="11730" width="12.33203125" style="2" customWidth="1"/>
    <col min="11731" max="11736" width="10.6640625" style="2"/>
    <col min="11737" max="11737" width="10.5" style="2" customWidth="1"/>
    <col min="11738" max="11738" width="55" style="2" customWidth="1"/>
    <col min="11739" max="11739" width="14.1640625" style="2" customWidth="1"/>
    <col min="11740" max="11740" width="19.83203125" style="2" customWidth="1"/>
    <col min="11741" max="11741" width="18.6640625" style="2" customWidth="1"/>
    <col min="11742" max="11742" width="18.5" style="2" customWidth="1"/>
    <col min="11743" max="11743" width="18" style="2" customWidth="1"/>
    <col min="11744" max="11744" width="18.5" style="2" customWidth="1"/>
    <col min="11745" max="11745" width="17.1640625" style="2" customWidth="1"/>
    <col min="11746" max="11747" width="14" style="2" customWidth="1"/>
    <col min="11748" max="11748" width="10.6640625" style="2"/>
    <col min="11749" max="11749" width="12.1640625" style="2" customWidth="1"/>
    <col min="11750" max="11750" width="16" style="2" customWidth="1"/>
    <col min="11751" max="11752" width="10.6640625" style="2"/>
    <col min="11753" max="11753" width="20.1640625" style="2" customWidth="1"/>
    <col min="11754" max="11754" width="11.1640625" style="2" bestFit="1" customWidth="1"/>
    <col min="11755" max="11968" width="10.6640625" style="2"/>
    <col min="11969" max="11969" width="8.6640625" style="2" customWidth="1"/>
    <col min="11970" max="11970" width="52" style="2" customWidth="1"/>
    <col min="11971" max="11971" width="14.1640625" style="2" customWidth="1"/>
    <col min="11972" max="11972" width="17.83203125" style="2" customWidth="1"/>
    <col min="11973" max="11973" width="17.1640625" style="2" customWidth="1"/>
    <col min="11974" max="11974" width="18.6640625" style="2" customWidth="1"/>
    <col min="11975" max="11975" width="15.83203125" style="2" customWidth="1"/>
    <col min="11976" max="11976" width="14" style="2" customWidth="1"/>
    <col min="11977" max="11977" width="13.6640625" style="2" customWidth="1"/>
    <col min="11978" max="11978" width="15.33203125" style="2" customWidth="1"/>
    <col min="11979" max="11980" width="13.83203125" style="2" customWidth="1"/>
    <col min="11981" max="11985" width="0" style="2" hidden="1" customWidth="1"/>
    <col min="11986" max="11986" width="12.33203125" style="2" customWidth="1"/>
    <col min="11987" max="11992" width="10.6640625" style="2"/>
    <col min="11993" max="11993" width="10.5" style="2" customWidth="1"/>
    <col min="11994" max="11994" width="55" style="2" customWidth="1"/>
    <col min="11995" max="11995" width="14.1640625" style="2" customWidth="1"/>
    <col min="11996" max="11996" width="19.83203125" style="2" customWidth="1"/>
    <col min="11997" max="11997" width="18.6640625" style="2" customWidth="1"/>
    <col min="11998" max="11998" width="18.5" style="2" customWidth="1"/>
    <col min="11999" max="11999" width="18" style="2" customWidth="1"/>
    <col min="12000" max="12000" width="18.5" style="2" customWidth="1"/>
    <col min="12001" max="12001" width="17.1640625" style="2" customWidth="1"/>
    <col min="12002" max="12003" width="14" style="2" customWidth="1"/>
    <col min="12004" max="12004" width="10.6640625" style="2"/>
    <col min="12005" max="12005" width="12.1640625" style="2" customWidth="1"/>
    <col min="12006" max="12006" width="16" style="2" customWidth="1"/>
    <col min="12007" max="12008" width="10.6640625" style="2"/>
    <col min="12009" max="12009" width="20.1640625" style="2" customWidth="1"/>
    <col min="12010" max="12010" width="11.1640625" style="2" bestFit="1" customWidth="1"/>
    <col min="12011" max="12224" width="10.6640625" style="2"/>
    <col min="12225" max="12225" width="8.6640625" style="2" customWidth="1"/>
    <col min="12226" max="12226" width="52" style="2" customWidth="1"/>
    <col min="12227" max="12227" width="14.1640625" style="2" customWidth="1"/>
    <col min="12228" max="12228" width="17.83203125" style="2" customWidth="1"/>
    <col min="12229" max="12229" width="17.1640625" style="2" customWidth="1"/>
    <col min="12230" max="12230" width="18.6640625" style="2" customWidth="1"/>
    <col min="12231" max="12231" width="15.83203125" style="2" customWidth="1"/>
    <col min="12232" max="12232" width="14" style="2" customWidth="1"/>
    <col min="12233" max="12233" width="13.6640625" style="2" customWidth="1"/>
    <col min="12234" max="12234" width="15.33203125" style="2" customWidth="1"/>
    <col min="12235" max="12236" width="13.83203125" style="2" customWidth="1"/>
    <col min="12237" max="12241" width="0" style="2" hidden="1" customWidth="1"/>
    <col min="12242" max="12242" width="12.33203125" style="2" customWidth="1"/>
    <col min="12243" max="12248" width="10.6640625" style="2"/>
    <col min="12249" max="12249" width="10.5" style="2" customWidth="1"/>
    <col min="12250" max="12250" width="55" style="2" customWidth="1"/>
    <col min="12251" max="12251" width="14.1640625" style="2" customWidth="1"/>
    <col min="12252" max="12252" width="19.83203125" style="2" customWidth="1"/>
    <col min="12253" max="12253" width="18.6640625" style="2" customWidth="1"/>
    <col min="12254" max="12254" width="18.5" style="2" customWidth="1"/>
    <col min="12255" max="12255" width="18" style="2" customWidth="1"/>
    <col min="12256" max="12256" width="18.5" style="2" customWidth="1"/>
    <col min="12257" max="12257" width="17.1640625" style="2" customWidth="1"/>
    <col min="12258" max="12259" width="14" style="2" customWidth="1"/>
    <col min="12260" max="12260" width="10.6640625" style="2"/>
    <col min="12261" max="12261" width="12.1640625" style="2" customWidth="1"/>
    <col min="12262" max="12262" width="16" style="2" customWidth="1"/>
    <col min="12263" max="12264" width="10.6640625" style="2"/>
    <col min="12265" max="12265" width="20.1640625" style="2" customWidth="1"/>
    <col min="12266" max="12266" width="11.1640625" style="2" bestFit="1" customWidth="1"/>
    <col min="12267" max="12480" width="10.6640625" style="2"/>
    <col min="12481" max="12481" width="8.6640625" style="2" customWidth="1"/>
    <col min="12482" max="12482" width="52" style="2" customWidth="1"/>
    <col min="12483" max="12483" width="14.1640625" style="2" customWidth="1"/>
    <col min="12484" max="12484" width="17.83203125" style="2" customWidth="1"/>
    <col min="12485" max="12485" width="17.1640625" style="2" customWidth="1"/>
    <col min="12486" max="12486" width="18.6640625" style="2" customWidth="1"/>
    <col min="12487" max="12487" width="15.83203125" style="2" customWidth="1"/>
    <col min="12488" max="12488" width="14" style="2" customWidth="1"/>
    <col min="12489" max="12489" width="13.6640625" style="2" customWidth="1"/>
    <col min="12490" max="12490" width="15.33203125" style="2" customWidth="1"/>
    <col min="12491" max="12492" width="13.83203125" style="2" customWidth="1"/>
    <col min="12493" max="12497" width="0" style="2" hidden="1" customWidth="1"/>
    <col min="12498" max="12498" width="12.33203125" style="2" customWidth="1"/>
    <col min="12499" max="12504" width="10.6640625" style="2"/>
    <col min="12505" max="12505" width="10.5" style="2" customWidth="1"/>
    <col min="12506" max="12506" width="55" style="2" customWidth="1"/>
    <col min="12507" max="12507" width="14.1640625" style="2" customWidth="1"/>
    <col min="12508" max="12508" width="19.83203125" style="2" customWidth="1"/>
    <col min="12509" max="12509" width="18.6640625" style="2" customWidth="1"/>
    <col min="12510" max="12510" width="18.5" style="2" customWidth="1"/>
    <col min="12511" max="12511" width="18" style="2" customWidth="1"/>
    <col min="12512" max="12512" width="18.5" style="2" customWidth="1"/>
    <col min="12513" max="12513" width="17.1640625" style="2" customWidth="1"/>
    <col min="12514" max="12515" width="14" style="2" customWidth="1"/>
    <col min="12516" max="12516" width="10.6640625" style="2"/>
    <col min="12517" max="12517" width="12.1640625" style="2" customWidth="1"/>
    <col min="12518" max="12518" width="16" style="2" customWidth="1"/>
    <col min="12519" max="12520" width="10.6640625" style="2"/>
    <col min="12521" max="12521" width="20.1640625" style="2" customWidth="1"/>
    <col min="12522" max="12522" width="11.1640625" style="2" bestFit="1" customWidth="1"/>
    <col min="12523" max="12736" width="10.6640625" style="2"/>
    <col min="12737" max="12737" width="8.6640625" style="2" customWidth="1"/>
    <col min="12738" max="12738" width="52" style="2" customWidth="1"/>
    <col min="12739" max="12739" width="14.1640625" style="2" customWidth="1"/>
    <col min="12740" max="12740" width="17.83203125" style="2" customWidth="1"/>
    <col min="12741" max="12741" width="17.1640625" style="2" customWidth="1"/>
    <col min="12742" max="12742" width="18.6640625" style="2" customWidth="1"/>
    <col min="12743" max="12743" width="15.83203125" style="2" customWidth="1"/>
    <col min="12744" max="12744" width="14" style="2" customWidth="1"/>
    <col min="12745" max="12745" width="13.6640625" style="2" customWidth="1"/>
    <col min="12746" max="12746" width="15.33203125" style="2" customWidth="1"/>
    <col min="12747" max="12748" width="13.83203125" style="2" customWidth="1"/>
    <col min="12749" max="12753" width="0" style="2" hidden="1" customWidth="1"/>
    <col min="12754" max="12754" width="12.33203125" style="2" customWidth="1"/>
    <col min="12755" max="12760" width="10.6640625" style="2"/>
    <col min="12761" max="12761" width="10.5" style="2" customWidth="1"/>
    <col min="12762" max="12762" width="55" style="2" customWidth="1"/>
    <col min="12763" max="12763" width="14.1640625" style="2" customWidth="1"/>
    <col min="12764" max="12764" width="19.83203125" style="2" customWidth="1"/>
    <col min="12765" max="12765" width="18.6640625" style="2" customWidth="1"/>
    <col min="12766" max="12766" width="18.5" style="2" customWidth="1"/>
    <col min="12767" max="12767" width="18" style="2" customWidth="1"/>
    <col min="12768" max="12768" width="18.5" style="2" customWidth="1"/>
    <col min="12769" max="12769" width="17.1640625" style="2" customWidth="1"/>
    <col min="12770" max="12771" width="14" style="2" customWidth="1"/>
    <col min="12772" max="12772" width="10.6640625" style="2"/>
    <col min="12773" max="12773" width="12.1640625" style="2" customWidth="1"/>
    <col min="12774" max="12774" width="16" style="2" customWidth="1"/>
    <col min="12775" max="12776" width="10.6640625" style="2"/>
    <col min="12777" max="12777" width="20.1640625" style="2" customWidth="1"/>
    <col min="12778" max="12778" width="11.1640625" style="2" bestFit="1" customWidth="1"/>
    <col min="12779" max="12992" width="10.6640625" style="2"/>
    <col min="12993" max="12993" width="8.6640625" style="2" customWidth="1"/>
    <col min="12994" max="12994" width="52" style="2" customWidth="1"/>
    <col min="12995" max="12995" width="14.1640625" style="2" customWidth="1"/>
    <col min="12996" max="12996" width="17.83203125" style="2" customWidth="1"/>
    <col min="12997" max="12997" width="17.1640625" style="2" customWidth="1"/>
    <col min="12998" max="12998" width="18.6640625" style="2" customWidth="1"/>
    <col min="12999" max="12999" width="15.83203125" style="2" customWidth="1"/>
    <col min="13000" max="13000" width="14" style="2" customWidth="1"/>
    <col min="13001" max="13001" width="13.6640625" style="2" customWidth="1"/>
    <col min="13002" max="13002" width="15.33203125" style="2" customWidth="1"/>
    <col min="13003" max="13004" width="13.83203125" style="2" customWidth="1"/>
    <col min="13005" max="13009" width="0" style="2" hidden="1" customWidth="1"/>
    <col min="13010" max="13010" width="12.33203125" style="2" customWidth="1"/>
    <col min="13011" max="13016" width="10.6640625" style="2"/>
    <col min="13017" max="13017" width="10.5" style="2" customWidth="1"/>
    <col min="13018" max="13018" width="55" style="2" customWidth="1"/>
    <col min="13019" max="13019" width="14.1640625" style="2" customWidth="1"/>
    <col min="13020" max="13020" width="19.83203125" style="2" customWidth="1"/>
    <col min="13021" max="13021" width="18.6640625" style="2" customWidth="1"/>
    <col min="13022" max="13022" width="18.5" style="2" customWidth="1"/>
    <col min="13023" max="13023" width="18" style="2" customWidth="1"/>
    <col min="13024" max="13024" width="18.5" style="2" customWidth="1"/>
    <col min="13025" max="13025" width="17.1640625" style="2" customWidth="1"/>
    <col min="13026" max="13027" width="14" style="2" customWidth="1"/>
    <col min="13028" max="13028" width="10.6640625" style="2"/>
    <col min="13029" max="13029" width="12.1640625" style="2" customWidth="1"/>
    <col min="13030" max="13030" width="16" style="2" customWidth="1"/>
    <col min="13031" max="13032" width="10.6640625" style="2"/>
    <col min="13033" max="13033" width="20.1640625" style="2" customWidth="1"/>
    <col min="13034" max="13034" width="11.1640625" style="2" bestFit="1" customWidth="1"/>
    <col min="13035" max="13248" width="10.6640625" style="2"/>
    <col min="13249" max="13249" width="8.6640625" style="2" customWidth="1"/>
    <col min="13250" max="13250" width="52" style="2" customWidth="1"/>
    <col min="13251" max="13251" width="14.1640625" style="2" customWidth="1"/>
    <col min="13252" max="13252" width="17.83203125" style="2" customWidth="1"/>
    <col min="13253" max="13253" width="17.1640625" style="2" customWidth="1"/>
    <col min="13254" max="13254" width="18.6640625" style="2" customWidth="1"/>
    <col min="13255" max="13255" width="15.83203125" style="2" customWidth="1"/>
    <col min="13256" max="13256" width="14" style="2" customWidth="1"/>
    <col min="13257" max="13257" width="13.6640625" style="2" customWidth="1"/>
    <col min="13258" max="13258" width="15.33203125" style="2" customWidth="1"/>
    <col min="13259" max="13260" width="13.83203125" style="2" customWidth="1"/>
    <col min="13261" max="13265" width="0" style="2" hidden="1" customWidth="1"/>
    <col min="13266" max="13266" width="12.33203125" style="2" customWidth="1"/>
    <col min="13267" max="13272" width="10.6640625" style="2"/>
    <col min="13273" max="13273" width="10.5" style="2" customWidth="1"/>
    <col min="13274" max="13274" width="55" style="2" customWidth="1"/>
    <col min="13275" max="13275" width="14.1640625" style="2" customWidth="1"/>
    <col min="13276" max="13276" width="19.83203125" style="2" customWidth="1"/>
    <col min="13277" max="13277" width="18.6640625" style="2" customWidth="1"/>
    <col min="13278" max="13278" width="18.5" style="2" customWidth="1"/>
    <col min="13279" max="13279" width="18" style="2" customWidth="1"/>
    <col min="13280" max="13280" width="18.5" style="2" customWidth="1"/>
    <col min="13281" max="13281" width="17.1640625" style="2" customWidth="1"/>
    <col min="13282" max="13283" width="14" style="2" customWidth="1"/>
    <col min="13284" max="13284" width="10.6640625" style="2"/>
    <col min="13285" max="13285" width="12.1640625" style="2" customWidth="1"/>
    <col min="13286" max="13286" width="16" style="2" customWidth="1"/>
    <col min="13287" max="13288" width="10.6640625" style="2"/>
    <col min="13289" max="13289" width="20.1640625" style="2" customWidth="1"/>
    <col min="13290" max="13290" width="11.1640625" style="2" bestFit="1" customWidth="1"/>
    <col min="13291" max="13504" width="10.6640625" style="2"/>
    <col min="13505" max="13505" width="8.6640625" style="2" customWidth="1"/>
    <col min="13506" max="13506" width="52" style="2" customWidth="1"/>
    <col min="13507" max="13507" width="14.1640625" style="2" customWidth="1"/>
    <col min="13508" max="13508" width="17.83203125" style="2" customWidth="1"/>
    <col min="13509" max="13509" width="17.1640625" style="2" customWidth="1"/>
    <col min="13510" max="13510" width="18.6640625" style="2" customWidth="1"/>
    <col min="13511" max="13511" width="15.83203125" style="2" customWidth="1"/>
    <col min="13512" max="13512" width="14" style="2" customWidth="1"/>
    <col min="13513" max="13513" width="13.6640625" style="2" customWidth="1"/>
    <col min="13514" max="13514" width="15.33203125" style="2" customWidth="1"/>
    <col min="13515" max="13516" width="13.83203125" style="2" customWidth="1"/>
    <col min="13517" max="13521" width="0" style="2" hidden="1" customWidth="1"/>
    <col min="13522" max="13522" width="12.33203125" style="2" customWidth="1"/>
    <col min="13523" max="13528" width="10.6640625" style="2"/>
    <col min="13529" max="13529" width="10.5" style="2" customWidth="1"/>
    <col min="13530" max="13530" width="55" style="2" customWidth="1"/>
    <col min="13531" max="13531" width="14.1640625" style="2" customWidth="1"/>
    <col min="13532" max="13532" width="19.83203125" style="2" customWidth="1"/>
    <col min="13533" max="13533" width="18.6640625" style="2" customWidth="1"/>
    <col min="13534" max="13534" width="18.5" style="2" customWidth="1"/>
    <col min="13535" max="13535" width="18" style="2" customWidth="1"/>
    <col min="13536" max="13536" width="18.5" style="2" customWidth="1"/>
    <col min="13537" max="13537" width="17.1640625" style="2" customWidth="1"/>
    <col min="13538" max="13539" width="14" style="2" customWidth="1"/>
    <col min="13540" max="13540" width="10.6640625" style="2"/>
    <col min="13541" max="13541" width="12.1640625" style="2" customWidth="1"/>
    <col min="13542" max="13542" width="16" style="2" customWidth="1"/>
    <col min="13543" max="13544" width="10.6640625" style="2"/>
    <col min="13545" max="13545" width="20.1640625" style="2" customWidth="1"/>
    <col min="13546" max="13546" width="11.1640625" style="2" bestFit="1" customWidth="1"/>
    <col min="13547" max="13760" width="10.6640625" style="2"/>
    <col min="13761" max="13761" width="8.6640625" style="2" customWidth="1"/>
    <col min="13762" max="13762" width="52" style="2" customWidth="1"/>
    <col min="13763" max="13763" width="14.1640625" style="2" customWidth="1"/>
    <col min="13764" max="13764" width="17.83203125" style="2" customWidth="1"/>
    <col min="13765" max="13765" width="17.1640625" style="2" customWidth="1"/>
    <col min="13766" max="13766" width="18.6640625" style="2" customWidth="1"/>
    <col min="13767" max="13767" width="15.83203125" style="2" customWidth="1"/>
    <col min="13768" max="13768" width="14" style="2" customWidth="1"/>
    <col min="13769" max="13769" width="13.6640625" style="2" customWidth="1"/>
    <col min="13770" max="13770" width="15.33203125" style="2" customWidth="1"/>
    <col min="13771" max="13772" width="13.83203125" style="2" customWidth="1"/>
    <col min="13773" max="13777" width="0" style="2" hidden="1" customWidth="1"/>
    <col min="13778" max="13778" width="12.33203125" style="2" customWidth="1"/>
    <col min="13779" max="13784" width="10.6640625" style="2"/>
    <col min="13785" max="13785" width="10.5" style="2" customWidth="1"/>
    <col min="13786" max="13786" width="55" style="2" customWidth="1"/>
    <col min="13787" max="13787" width="14.1640625" style="2" customWidth="1"/>
    <col min="13788" max="13788" width="19.83203125" style="2" customWidth="1"/>
    <col min="13789" max="13789" width="18.6640625" style="2" customWidth="1"/>
    <col min="13790" max="13790" width="18.5" style="2" customWidth="1"/>
    <col min="13791" max="13791" width="18" style="2" customWidth="1"/>
    <col min="13792" max="13792" width="18.5" style="2" customWidth="1"/>
    <col min="13793" max="13793" width="17.1640625" style="2" customWidth="1"/>
    <col min="13794" max="13795" width="14" style="2" customWidth="1"/>
    <col min="13796" max="13796" width="10.6640625" style="2"/>
    <col min="13797" max="13797" width="12.1640625" style="2" customWidth="1"/>
    <col min="13798" max="13798" width="16" style="2" customWidth="1"/>
    <col min="13799" max="13800" width="10.6640625" style="2"/>
    <col min="13801" max="13801" width="20.1640625" style="2" customWidth="1"/>
    <col min="13802" max="13802" width="11.1640625" style="2" bestFit="1" customWidth="1"/>
    <col min="13803" max="14016" width="10.6640625" style="2"/>
    <col min="14017" max="14017" width="8.6640625" style="2" customWidth="1"/>
    <col min="14018" max="14018" width="52" style="2" customWidth="1"/>
    <col min="14019" max="14019" width="14.1640625" style="2" customWidth="1"/>
    <col min="14020" max="14020" width="17.83203125" style="2" customWidth="1"/>
    <col min="14021" max="14021" width="17.1640625" style="2" customWidth="1"/>
    <col min="14022" max="14022" width="18.6640625" style="2" customWidth="1"/>
    <col min="14023" max="14023" width="15.83203125" style="2" customWidth="1"/>
    <col min="14024" max="14024" width="14" style="2" customWidth="1"/>
    <col min="14025" max="14025" width="13.6640625" style="2" customWidth="1"/>
    <col min="14026" max="14026" width="15.33203125" style="2" customWidth="1"/>
    <col min="14027" max="14028" width="13.83203125" style="2" customWidth="1"/>
    <col min="14029" max="14033" width="0" style="2" hidden="1" customWidth="1"/>
    <col min="14034" max="14034" width="12.33203125" style="2" customWidth="1"/>
    <col min="14035" max="14040" width="10.6640625" style="2"/>
    <col min="14041" max="14041" width="10.5" style="2" customWidth="1"/>
    <col min="14042" max="14042" width="55" style="2" customWidth="1"/>
    <col min="14043" max="14043" width="14.1640625" style="2" customWidth="1"/>
    <col min="14044" max="14044" width="19.83203125" style="2" customWidth="1"/>
    <col min="14045" max="14045" width="18.6640625" style="2" customWidth="1"/>
    <col min="14046" max="14046" width="18.5" style="2" customWidth="1"/>
    <col min="14047" max="14047" width="18" style="2" customWidth="1"/>
    <col min="14048" max="14048" width="18.5" style="2" customWidth="1"/>
    <col min="14049" max="14049" width="17.1640625" style="2" customWidth="1"/>
    <col min="14050" max="14051" width="14" style="2" customWidth="1"/>
    <col min="14052" max="14052" width="10.6640625" style="2"/>
    <col min="14053" max="14053" width="12.1640625" style="2" customWidth="1"/>
    <col min="14054" max="14054" width="16" style="2" customWidth="1"/>
    <col min="14055" max="14056" width="10.6640625" style="2"/>
    <col min="14057" max="14057" width="20.1640625" style="2" customWidth="1"/>
    <col min="14058" max="14058" width="11.1640625" style="2" bestFit="1" customWidth="1"/>
    <col min="14059" max="14272" width="10.6640625" style="2"/>
    <col min="14273" max="14273" width="8.6640625" style="2" customWidth="1"/>
    <col min="14274" max="14274" width="52" style="2" customWidth="1"/>
    <col min="14275" max="14275" width="14.1640625" style="2" customWidth="1"/>
    <col min="14276" max="14276" width="17.83203125" style="2" customWidth="1"/>
    <col min="14277" max="14277" width="17.1640625" style="2" customWidth="1"/>
    <col min="14278" max="14278" width="18.6640625" style="2" customWidth="1"/>
    <col min="14279" max="14279" width="15.83203125" style="2" customWidth="1"/>
    <col min="14280" max="14280" width="14" style="2" customWidth="1"/>
    <col min="14281" max="14281" width="13.6640625" style="2" customWidth="1"/>
    <col min="14282" max="14282" width="15.33203125" style="2" customWidth="1"/>
    <col min="14283" max="14284" width="13.83203125" style="2" customWidth="1"/>
    <col min="14285" max="14289" width="0" style="2" hidden="1" customWidth="1"/>
    <col min="14290" max="14290" width="12.33203125" style="2" customWidth="1"/>
    <col min="14291" max="14296" width="10.6640625" style="2"/>
    <col min="14297" max="14297" width="10.5" style="2" customWidth="1"/>
    <col min="14298" max="14298" width="55" style="2" customWidth="1"/>
    <col min="14299" max="14299" width="14.1640625" style="2" customWidth="1"/>
    <col min="14300" max="14300" width="19.83203125" style="2" customWidth="1"/>
    <col min="14301" max="14301" width="18.6640625" style="2" customWidth="1"/>
    <col min="14302" max="14302" width="18.5" style="2" customWidth="1"/>
    <col min="14303" max="14303" width="18" style="2" customWidth="1"/>
    <col min="14304" max="14304" width="18.5" style="2" customWidth="1"/>
    <col min="14305" max="14305" width="17.1640625" style="2" customWidth="1"/>
    <col min="14306" max="14307" width="14" style="2" customWidth="1"/>
    <col min="14308" max="14308" width="10.6640625" style="2"/>
    <col min="14309" max="14309" width="12.1640625" style="2" customWidth="1"/>
    <col min="14310" max="14310" width="16" style="2" customWidth="1"/>
    <col min="14311" max="14312" width="10.6640625" style="2"/>
    <col min="14313" max="14313" width="20.1640625" style="2" customWidth="1"/>
    <col min="14314" max="14314" width="11.1640625" style="2" bestFit="1" customWidth="1"/>
    <col min="14315" max="14528" width="10.6640625" style="2"/>
    <col min="14529" max="14529" width="8.6640625" style="2" customWidth="1"/>
    <col min="14530" max="14530" width="52" style="2" customWidth="1"/>
    <col min="14531" max="14531" width="14.1640625" style="2" customWidth="1"/>
    <col min="14532" max="14532" width="17.83203125" style="2" customWidth="1"/>
    <col min="14533" max="14533" width="17.1640625" style="2" customWidth="1"/>
    <col min="14534" max="14534" width="18.6640625" style="2" customWidth="1"/>
    <col min="14535" max="14535" width="15.83203125" style="2" customWidth="1"/>
    <col min="14536" max="14536" width="14" style="2" customWidth="1"/>
    <col min="14537" max="14537" width="13.6640625" style="2" customWidth="1"/>
    <col min="14538" max="14538" width="15.33203125" style="2" customWidth="1"/>
    <col min="14539" max="14540" width="13.83203125" style="2" customWidth="1"/>
    <col min="14541" max="14545" width="0" style="2" hidden="1" customWidth="1"/>
    <col min="14546" max="14546" width="12.33203125" style="2" customWidth="1"/>
    <col min="14547" max="14552" width="10.6640625" style="2"/>
    <col min="14553" max="14553" width="10.5" style="2" customWidth="1"/>
    <col min="14554" max="14554" width="55" style="2" customWidth="1"/>
    <col min="14555" max="14555" width="14.1640625" style="2" customWidth="1"/>
    <col min="14556" max="14556" width="19.83203125" style="2" customWidth="1"/>
    <col min="14557" max="14557" width="18.6640625" style="2" customWidth="1"/>
    <col min="14558" max="14558" width="18.5" style="2" customWidth="1"/>
    <col min="14559" max="14559" width="18" style="2" customWidth="1"/>
    <col min="14560" max="14560" width="18.5" style="2" customWidth="1"/>
    <col min="14561" max="14561" width="17.1640625" style="2" customWidth="1"/>
    <col min="14562" max="14563" width="14" style="2" customWidth="1"/>
    <col min="14564" max="14564" width="10.6640625" style="2"/>
    <col min="14565" max="14565" width="12.1640625" style="2" customWidth="1"/>
    <col min="14566" max="14566" width="16" style="2" customWidth="1"/>
    <col min="14567" max="14568" width="10.6640625" style="2"/>
    <col min="14569" max="14569" width="20.1640625" style="2" customWidth="1"/>
    <col min="14570" max="14570" width="11.1640625" style="2" bestFit="1" customWidth="1"/>
    <col min="14571" max="14784" width="10.6640625" style="2"/>
    <col min="14785" max="14785" width="8.6640625" style="2" customWidth="1"/>
    <col min="14786" max="14786" width="52" style="2" customWidth="1"/>
    <col min="14787" max="14787" width="14.1640625" style="2" customWidth="1"/>
    <col min="14788" max="14788" width="17.83203125" style="2" customWidth="1"/>
    <col min="14789" max="14789" width="17.1640625" style="2" customWidth="1"/>
    <col min="14790" max="14790" width="18.6640625" style="2" customWidth="1"/>
    <col min="14791" max="14791" width="15.83203125" style="2" customWidth="1"/>
    <col min="14792" max="14792" width="14" style="2" customWidth="1"/>
    <col min="14793" max="14793" width="13.6640625" style="2" customWidth="1"/>
    <col min="14794" max="14794" width="15.33203125" style="2" customWidth="1"/>
    <col min="14795" max="14796" width="13.83203125" style="2" customWidth="1"/>
    <col min="14797" max="14801" width="0" style="2" hidden="1" customWidth="1"/>
    <col min="14802" max="14802" width="12.33203125" style="2" customWidth="1"/>
    <col min="14803" max="14808" width="10.6640625" style="2"/>
    <col min="14809" max="14809" width="10.5" style="2" customWidth="1"/>
    <col min="14810" max="14810" width="55" style="2" customWidth="1"/>
    <col min="14811" max="14811" width="14.1640625" style="2" customWidth="1"/>
    <col min="14812" max="14812" width="19.83203125" style="2" customWidth="1"/>
    <col min="14813" max="14813" width="18.6640625" style="2" customWidth="1"/>
    <col min="14814" max="14814" width="18.5" style="2" customWidth="1"/>
    <col min="14815" max="14815" width="18" style="2" customWidth="1"/>
    <col min="14816" max="14816" width="18.5" style="2" customWidth="1"/>
    <col min="14817" max="14817" width="17.1640625" style="2" customWidth="1"/>
    <col min="14818" max="14819" width="14" style="2" customWidth="1"/>
    <col min="14820" max="14820" width="10.6640625" style="2"/>
    <col min="14821" max="14821" width="12.1640625" style="2" customWidth="1"/>
    <col min="14822" max="14822" width="16" style="2" customWidth="1"/>
    <col min="14823" max="14824" width="10.6640625" style="2"/>
    <col min="14825" max="14825" width="20.1640625" style="2" customWidth="1"/>
    <col min="14826" max="14826" width="11.1640625" style="2" bestFit="1" customWidth="1"/>
    <col min="14827" max="15040" width="10.6640625" style="2"/>
    <col min="15041" max="15041" width="8.6640625" style="2" customWidth="1"/>
    <col min="15042" max="15042" width="52" style="2" customWidth="1"/>
    <col min="15043" max="15043" width="14.1640625" style="2" customWidth="1"/>
    <col min="15044" max="15044" width="17.83203125" style="2" customWidth="1"/>
    <col min="15045" max="15045" width="17.1640625" style="2" customWidth="1"/>
    <col min="15046" max="15046" width="18.6640625" style="2" customWidth="1"/>
    <col min="15047" max="15047" width="15.83203125" style="2" customWidth="1"/>
    <col min="15048" max="15048" width="14" style="2" customWidth="1"/>
    <col min="15049" max="15049" width="13.6640625" style="2" customWidth="1"/>
    <col min="15050" max="15050" width="15.33203125" style="2" customWidth="1"/>
    <col min="15051" max="15052" width="13.83203125" style="2" customWidth="1"/>
    <col min="15053" max="15057" width="0" style="2" hidden="1" customWidth="1"/>
    <col min="15058" max="15058" width="12.33203125" style="2" customWidth="1"/>
    <col min="15059" max="15064" width="10.6640625" style="2"/>
    <col min="15065" max="15065" width="10.5" style="2" customWidth="1"/>
    <col min="15066" max="15066" width="55" style="2" customWidth="1"/>
    <col min="15067" max="15067" width="14.1640625" style="2" customWidth="1"/>
    <col min="15068" max="15068" width="19.83203125" style="2" customWidth="1"/>
    <col min="15069" max="15069" width="18.6640625" style="2" customWidth="1"/>
    <col min="15070" max="15070" width="18.5" style="2" customWidth="1"/>
    <col min="15071" max="15071" width="18" style="2" customWidth="1"/>
    <col min="15072" max="15072" width="18.5" style="2" customWidth="1"/>
    <col min="15073" max="15073" width="17.1640625" style="2" customWidth="1"/>
    <col min="15074" max="15075" width="14" style="2" customWidth="1"/>
    <col min="15076" max="15076" width="10.6640625" style="2"/>
    <col min="15077" max="15077" width="12.1640625" style="2" customWidth="1"/>
    <col min="15078" max="15078" width="16" style="2" customWidth="1"/>
    <col min="15079" max="15080" width="10.6640625" style="2"/>
    <col min="15081" max="15081" width="20.1640625" style="2" customWidth="1"/>
    <col min="15082" max="15082" width="11.1640625" style="2" bestFit="1" customWidth="1"/>
    <col min="15083" max="15296" width="10.6640625" style="2"/>
    <col min="15297" max="15297" width="8.6640625" style="2" customWidth="1"/>
    <col min="15298" max="15298" width="52" style="2" customWidth="1"/>
    <col min="15299" max="15299" width="14.1640625" style="2" customWidth="1"/>
    <col min="15300" max="15300" width="17.83203125" style="2" customWidth="1"/>
    <col min="15301" max="15301" width="17.1640625" style="2" customWidth="1"/>
    <col min="15302" max="15302" width="18.6640625" style="2" customWidth="1"/>
    <col min="15303" max="15303" width="15.83203125" style="2" customWidth="1"/>
    <col min="15304" max="15304" width="14" style="2" customWidth="1"/>
    <col min="15305" max="15305" width="13.6640625" style="2" customWidth="1"/>
    <col min="15306" max="15306" width="15.33203125" style="2" customWidth="1"/>
    <col min="15307" max="15308" width="13.83203125" style="2" customWidth="1"/>
    <col min="15309" max="15313" width="0" style="2" hidden="1" customWidth="1"/>
    <col min="15314" max="15314" width="12.33203125" style="2" customWidth="1"/>
    <col min="15315" max="15320" width="10.6640625" style="2"/>
    <col min="15321" max="15321" width="10.5" style="2" customWidth="1"/>
    <col min="15322" max="15322" width="55" style="2" customWidth="1"/>
    <col min="15323" max="15323" width="14.1640625" style="2" customWidth="1"/>
    <col min="15324" max="15324" width="19.83203125" style="2" customWidth="1"/>
    <col min="15325" max="15325" width="18.6640625" style="2" customWidth="1"/>
    <col min="15326" max="15326" width="18.5" style="2" customWidth="1"/>
    <col min="15327" max="15327" width="18" style="2" customWidth="1"/>
    <col min="15328" max="15328" width="18.5" style="2" customWidth="1"/>
    <col min="15329" max="15329" width="17.1640625" style="2" customWidth="1"/>
    <col min="15330" max="15331" width="14" style="2" customWidth="1"/>
    <col min="15332" max="15332" width="10.6640625" style="2"/>
    <col min="15333" max="15333" width="12.1640625" style="2" customWidth="1"/>
    <col min="15334" max="15334" width="16" style="2" customWidth="1"/>
    <col min="15335" max="15336" width="10.6640625" style="2"/>
    <col min="15337" max="15337" width="20.1640625" style="2" customWidth="1"/>
    <col min="15338" max="15338" width="11.1640625" style="2" bestFit="1" customWidth="1"/>
    <col min="15339" max="15552" width="10.6640625" style="2"/>
    <col min="15553" max="15553" width="8.6640625" style="2" customWidth="1"/>
    <col min="15554" max="15554" width="52" style="2" customWidth="1"/>
    <col min="15555" max="15555" width="14.1640625" style="2" customWidth="1"/>
    <col min="15556" max="15556" width="17.83203125" style="2" customWidth="1"/>
    <col min="15557" max="15557" width="17.1640625" style="2" customWidth="1"/>
    <col min="15558" max="15558" width="18.6640625" style="2" customWidth="1"/>
    <col min="15559" max="15559" width="15.83203125" style="2" customWidth="1"/>
    <col min="15560" max="15560" width="14" style="2" customWidth="1"/>
    <col min="15561" max="15561" width="13.6640625" style="2" customWidth="1"/>
    <col min="15562" max="15562" width="15.33203125" style="2" customWidth="1"/>
    <col min="15563" max="15564" width="13.83203125" style="2" customWidth="1"/>
    <col min="15565" max="15569" width="0" style="2" hidden="1" customWidth="1"/>
    <col min="15570" max="15570" width="12.33203125" style="2" customWidth="1"/>
    <col min="15571" max="15576" width="10.6640625" style="2"/>
    <col min="15577" max="15577" width="10.5" style="2" customWidth="1"/>
    <col min="15578" max="15578" width="55" style="2" customWidth="1"/>
    <col min="15579" max="15579" width="14.1640625" style="2" customWidth="1"/>
    <col min="15580" max="15580" width="19.83203125" style="2" customWidth="1"/>
    <col min="15581" max="15581" width="18.6640625" style="2" customWidth="1"/>
    <col min="15582" max="15582" width="18.5" style="2" customWidth="1"/>
    <col min="15583" max="15583" width="18" style="2" customWidth="1"/>
    <col min="15584" max="15584" width="18.5" style="2" customWidth="1"/>
    <col min="15585" max="15585" width="17.1640625" style="2" customWidth="1"/>
    <col min="15586" max="15587" width="14" style="2" customWidth="1"/>
    <col min="15588" max="15588" width="10.6640625" style="2"/>
    <col min="15589" max="15589" width="12.1640625" style="2" customWidth="1"/>
    <col min="15590" max="15590" width="16" style="2" customWidth="1"/>
    <col min="15591" max="15592" width="10.6640625" style="2"/>
    <col min="15593" max="15593" width="20.1640625" style="2" customWidth="1"/>
    <col min="15594" max="15594" width="11.1640625" style="2" bestFit="1" customWidth="1"/>
    <col min="15595" max="15808" width="10.6640625" style="2"/>
    <col min="15809" max="15809" width="8.6640625" style="2" customWidth="1"/>
    <col min="15810" max="15810" width="52" style="2" customWidth="1"/>
    <col min="15811" max="15811" width="14.1640625" style="2" customWidth="1"/>
    <col min="15812" max="15812" width="17.83203125" style="2" customWidth="1"/>
    <col min="15813" max="15813" width="17.1640625" style="2" customWidth="1"/>
    <col min="15814" max="15814" width="18.6640625" style="2" customWidth="1"/>
    <col min="15815" max="15815" width="15.83203125" style="2" customWidth="1"/>
    <col min="15816" max="15816" width="14" style="2" customWidth="1"/>
    <col min="15817" max="15817" width="13.6640625" style="2" customWidth="1"/>
    <col min="15818" max="15818" width="15.33203125" style="2" customWidth="1"/>
    <col min="15819" max="15820" width="13.83203125" style="2" customWidth="1"/>
    <col min="15821" max="15825" width="0" style="2" hidden="1" customWidth="1"/>
    <col min="15826" max="15826" width="12.33203125" style="2" customWidth="1"/>
    <col min="15827" max="15832" width="10.6640625" style="2"/>
    <col min="15833" max="15833" width="10.5" style="2" customWidth="1"/>
    <col min="15834" max="15834" width="55" style="2" customWidth="1"/>
    <col min="15835" max="15835" width="14.1640625" style="2" customWidth="1"/>
    <col min="15836" max="15836" width="19.83203125" style="2" customWidth="1"/>
    <col min="15837" max="15837" width="18.6640625" style="2" customWidth="1"/>
    <col min="15838" max="15838" width="18.5" style="2" customWidth="1"/>
    <col min="15839" max="15839" width="18" style="2" customWidth="1"/>
    <col min="15840" max="15840" width="18.5" style="2" customWidth="1"/>
    <col min="15841" max="15841" width="17.1640625" style="2" customWidth="1"/>
    <col min="15842" max="15843" width="14" style="2" customWidth="1"/>
    <col min="15844" max="15844" width="10.6640625" style="2"/>
    <col min="15845" max="15845" width="12.1640625" style="2" customWidth="1"/>
    <col min="15846" max="15846" width="16" style="2" customWidth="1"/>
    <col min="15847" max="15848" width="10.6640625" style="2"/>
    <col min="15849" max="15849" width="20.1640625" style="2" customWidth="1"/>
    <col min="15850" max="15850" width="11.1640625" style="2" bestFit="1" customWidth="1"/>
    <col min="15851" max="16064" width="10.6640625" style="2"/>
    <col min="16065" max="16065" width="8.6640625" style="2" customWidth="1"/>
    <col min="16066" max="16066" width="52" style="2" customWidth="1"/>
    <col min="16067" max="16067" width="14.1640625" style="2" customWidth="1"/>
    <col min="16068" max="16068" width="17.83203125" style="2" customWidth="1"/>
    <col min="16069" max="16069" width="17.1640625" style="2" customWidth="1"/>
    <col min="16070" max="16070" width="18.6640625" style="2" customWidth="1"/>
    <col min="16071" max="16071" width="15.83203125" style="2" customWidth="1"/>
    <col min="16072" max="16072" width="14" style="2" customWidth="1"/>
    <col min="16073" max="16073" width="13.6640625" style="2" customWidth="1"/>
    <col min="16074" max="16074" width="15.33203125" style="2" customWidth="1"/>
    <col min="16075" max="16076" width="13.83203125" style="2" customWidth="1"/>
    <col min="16077" max="16081" width="0" style="2" hidden="1" customWidth="1"/>
    <col min="16082" max="16082" width="12.33203125" style="2" customWidth="1"/>
    <col min="16083" max="16088" width="10.6640625" style="2"/>
    <col min="16089" max="16089" width="10.5" style="2" customWidth="1"/>
    <col min="16090" max="16090" width="55" style="2" customWidth="1"/>
    <col min="16091" max="16091" width="14.1640625" style="2" customWidth="1"/>
    <col min="16092" max="16092" width="19.83203125" style="2" customWidth="1"/>
    <col min="16093" max="16093" width="18.6640625" style="2" customWidth="1"/>
    <col min="16094" max="16094" width="18.5" style="2" customWidth="1"/>
    <col min="16095" max="16095" width="18" style="2" customWidth="1"/>
    <col min="16096" max="16096" width="18.5" style="2" customWidth="1"/>
    <col min="16097" max="16097" width="17.1640625" style="2" customWidth="1"/>
    <col min="16098" max="16099" width="14" style="2" customWidth="1"/>
    <col min="16100" max="16100" width="10.6640625" style="2"/>
    <col min="16101" max="16101" width="12.1640625" style="2" customWidth="1"/>
    <col min="16102" max="16102" width="16" style="2" customWidth="1"/>
    <col min="16103" max="16104" width="10.6640625" style="2"/>
    <col min="16105" max="16105" width="20.1640625" style="2" customWidth="1"/>
    <col min="16106" max="16106" width="11.1640625" style="2" bestFit="1" customWidth="1"/>
    <col min="16107" max="16320" width="10.6640625" style="2"/>
    <col min="16321" max="16321" width="8.6640625" style="2" customWidth="1"/>
    <col min="16322" max="16322" width="52" style="2" customWidth="1"/>
    <col min="16323" max="16323" width="14.1640625" style="2" customWidth="1"/>
    <col min="16324" max="16324" width="17.83203125" style="2" customWidth="1"/>
    <col min="16325" max="16325" width="17.1640625" style="2" customWidth="1"/>
    <col min="16326" max="16326" width="18.6640625" style="2" customWidth="1"/>
    <col min="16327" max="16327" width="15.83203125" style="2" customWidth="1"/>
    <col min="16328" max="16328" width="14" style="2" customWidth="1"/>
    <col min="16329" max="16329" width="13.6640625" style="2" customWidth="1"/>
    <col min="16330" max="16330" width="15.33203125" style="2" customWidth="1"/>
    <col min="16331" max="16332" width="13.83203125" style="2" customWidth="1"/>
    <col min="16333" max="16337" width="0" style="2" hidden="1" customWidth="1"/>
    <col min="16338" max="16338" width="12.33203125" style="2" customWidth="1"/>
    <col min="16339" max="16384" width="10.6640625" style="2"/>
  </cols>
  <sheetData>
    <row r="1" spans="1:6">
      <c r="A1" s="397"/>
      <c r="B1" s="398"/>
      <c r="C1" s="283"/>
      <c r="D1" s="283"/>
      <c r="E1" s="283"/>
      <c r="F1" s="283"/>
    </row>
    <row r="2" spans="1:6" ht="23.25" customHeight="1">
      <c r="A2" s="455" t="s">
        <v>730</v>
      </c>
      <c r="B2" s="455"/>
      <c r="C2" s="455"/>
      <c r="D2" s="455"/>
      <c r="E2" s="455"/>
      <c r="F2" s="455"/>
    </row>
    <row r="3" spans="1:6" ht="15" customHeight="1">
      <c r="A3" s="455" t="s">
        <v>731</v>
      </c>
      <c r="B3" s="455"/>
      <c r="C3" s="455"/>
      <c r="D3" s="455"/>
      <c r="E3" s="455"/>
      <c r="F3" s="455"/>
    </row>
    <row r="4" spans="1:6" ht="15" customHeight="1">
      <c r="A4" s="455" t="s">
        <v>732</v>
      </c>
      <c r="B4" s="455"/>
      <c r="C4" s="455"/>
      <c r="D4" s="455"/>
      <c r="E4" s="455"/>
      <c r="F4" s="455"/>
    </row>
    <row r="5" spans="1:6" ht="15" customHeight="1">
      <c r="A5" s="284"/>
      <c r="B5" s="284"/>
      <c r="C5" s="284"/>
      <c r="D5" s="284"/>
      <c r="E5" s="283"/>
      <c r="F5" s="283"/>
    </row>
    <row r="6" spans="1:6" ht="94.5">
      <c r="A6" s="285" t="s">
        <v>733</v>
      </c>
      <c r="B6" s="286" t="s">
        <v>734</v>
      </c>
      <c r="C6" s="286" t="s">
        <v>735</v>
      </c>
      <c r="D6" s="287" t="s">
        <v>736</v>
      </c>
      <c r="E6" s="286" t="s">
        <v>737</v>
      </c>
      <c r="F6" s="286" t="s">
        <v>738</v>
      </c>
    </row>
    <row r="7" spans="1:6" ht="47.25">
      <c r="A7" s="288" t="s">
        <v>14</v>
      </c>
      <c r="B7" s="289" t="s">
        <v>739</v>
      </c>
      <c r="C7" s="286" t="s">
        <v>606</v>
      </c>
      <c r="D7" s="290">
        <v>409428.76199999999</v>
      </c>
      <c r="E7" s="290">
        <v>306855.2978</v>
      </c>
      <c r="F7" s="291">
        <v>0.74947176720330166</v>
      </c>
    </row>
    <row r="8" spans="1:6" ht="31.5">
      <c r="A8" s="288" t="s">
        <v>17</v>
      </c>
      <c r="B8" s="289" t="s">
        <v>740</v>
      </c>
      <c r="C8" s="286" t="s">
        <v>606</v>
      </c>
      <c r="D8" s="290">
        <v>252736</v>
      </c>
      <c r="E8" s="290">
        <v>170131.08800000002</v>
      </c>
      <c r="F8" s="291">
        <v>0.67315731830843262</v>
      </c>
    </row>
    <row r="9" spans="1:6">
      <c r="A9" s="326" t="s">
        <v>19</v>
      </c>
      <c r="B9" s="327" t="s">
        <v>741</v>
      </c>
      <c r="C9" s="292" t="s">
        <v>606</v>
      </c>
      <c r="D9" s="293">
        <v>53496</v>
      </c>
      <c r="E9" s="293">
        <v>27055.175999999999</v>
      </c>
      <c r="F9" s="294">
        <v>0.50574203678779717</v>
      </c>
    </row>
    <row r="10" spans="1:6">
      <c r="A10" s="326" t="s">
        <v>21</v>
      </c>
      <c r="B10" s="327" t="s">
        <v>609</v>
      </c>
      <c r="C10" s="292" t="s">
        <v>606</v>
      </c>
      <c r="D10" s="293">
        <v>416</v>
      </c>
      <c r="E10" s="293">
        <v>197.506</v>
      </c>
      <c r="F10" s="294">
        <v>0.47477403846153848</v>
      </c>
    </row>
    <row r="11" spans="1:6" s="22" customFormat="1" ht="31.5">
      <c r="A11" s="288" t="s">
        <v>23</v>
      </c>
      <c r="B11" s="299" t="s">
        <v>742</v>
      </c>
      <c r="C11" s="286" t="s">
        <v>606</v>
      </c>
      <c r="D11" s="290">
        <v>198824</v>
      </c>
      <c r="E11" s="290">
        <v>142878.40600000002</v>
      </c>
      <c r="F11" s="291">
        <v>0.71861750090532339</v>
      </c>
    </row>
    <row r="12" spans="1:6" s="22" customFormat="1">
      <c r="A12" s="295" t="s">
        <v>547</v>
      </c>
      <c r="B12" s="300" t="s">
        <v>743</v>
      </c>
      <c r="C12" s="292" t="s">
        <v>606</v>
      </c>
      <c r="D12" s="297">
        <v>164898</v>
      </c>
      <c r="E12" s="297">
        <v>122589.236</v>
      </c>
      <c r="F12" s="298">
        <v>0.74342463826122818</v>
      </c>
    </row>
    <row r="13" spans="1:6">
      <c r="A13" s="295" t="s">
        <v>548</v>
      </c>
      <c r="B13" s="300" t="s">
        <v>744</v>
      </c>
      <c r="C13" s="292" t="s">
        <v>606</v>
      </c>
      <c r="D13" s="297">
        <v>33926</v>
      </c>
      <c r="E13" s="297">
        <v>20289.169999999998</v>
      </c>
      <c r="F13" s="298">
        <v>0.59804191475564461</v>
      </c>
    </row>
    <row r="14" spans="1:6" ht="31.5">
      <c r="A14" s="288" t="s">
        <v>31</v>
      </c>
      <c r="B14" s="299" t="s">
        <v>745</v>
      </c>
      <c r="C14" s="286" t="s">
        <v>606</v>
      </c>
      <c r="D14" s="290">
        <v>146408.16199999998</v>
      </c>
      <c r="E14" s="290">
        <v>109288.338</v>
      </c>
      <c r="F14" s="291">
        <v>0.74646342462792492</v>
      </c>
    </row>
    <row r="15" spans="1:6" ht="15.75" customHeight="1">
      <c r="A15" s="326" t="s">
        <v>33</v>
      </c>
      <c r="B15" s="327" t="s">
        <v>746</v>
      </c>
      <c r="C15" s="292" t="s">
        <v>606</v>
      </c>
      <c r="D15" s="293">
        <v>131551.4</v>
      </c>
      <c r="E15" s="293">
        <v>95655.57</v>
      </c>
      <c r="F15" s="294">
        <v>0.72713456489250594</v>
      </c>
    </row>
    <row r="16" spans="1:6" s="22" customFormat="1" ht="29.25" customHeight="1">
      <c r="A16" s="326" t="s">
        <v>35</v>
      </c>
      <c r="B16" s="327" t="s">
        <v>747</v>
      </c>
      <c r="C16" s="292" t="s">
        <v>606</v>
      </c>
      <c r="D16" s="293">
        <v>14856.762000000001</v>
      </c>
      <c r="E16" s="293">
        <v>13632.768</v>
      </c>
      <c r="F16" s="294">
        <v>0.91761367651982306</v>
      </c>
    </row>
    <row r="17" spans="1:6" s="22" customFormat="1">
      <c r="A17" s="295" t="s">
        <v>37</v>
      </c>
      <c r="B17" s="301" t="s">
        <v>616</v>
      </c>
      <c r="C17" s="296" t="s">
        <v>606</v>
      </c>
      <c r="D17" s="302">
        <v>6890.67</v>
      </c>
      <c r="E17" s="302">
        <v>5336.3469999999998</v>
      </c>
      <c r="F17" s="298">
        <v>0.77443078829779977</v>
      </c>
    </row>
    <row r="18" spans="1:6" s="22" customFormat="1">
      <c r="A18" s="295" t="s">
        <v>39</v>
      </c>
      <c r="B18" s="303" t="s">
        <v>748</v>
      </c>
      <c r="C18" s="296" t="s">
        <v>606</v>
      </c>
      <c r="D18" s="302">
        <v>4019.55</v>
      </c>
      <c r="E18" s="302">
        <v>3936.1709999999998</v>
      </c>
      <c r="F18" s="298">
        <v>0.9792566332052095</v>
      </c>
    </row>
    <row r="19" spans="1:6" s="22" customFormat="1">
      <c r="A19" s="295" t="s">
        <v>41</v>
      </c>
      <c r="B19" s="303" t="s">
        <v>618</v>
      </c>
      <c r="C19" s="296" t="s">
        <v>606</v>
      </c>
      <c r="D19" s="302">
        <v>3946.5419999999995</v>
      </c>
      <c r="E19" s="302">
        <v>2718.953</v>
      </c>
      <c r="F19" s="298">
        <v>0.68894566433095106</v>
      </c>
    </row>
    <row r="20" spans="1:6" s="22" customFormat="1">
      <c r="A20" s="295" t="s">
        <v>43</v>
      </c>
      <c r="B20" s="303" t="s">
        <v>749</v>
      </c>
      <c r="C20" s="296" t="s">
        <v>606</v>
      </c>
      <c r="D20" s="297">
        <v>0</v>
      </c>
      <c r="E20" s="302">
        <v>104.03100000000001</v>
      </c>
      <c r="F20" s="298">
        <v>0</v>
      </c>
    </row>
    <row r="21" spans="1:6" s="399" customFormat="1" ht="31.5">
      <c r="A21" s="295" t="s">
        <v>45</v>
      </c>
      <c r="B21" s="303" t="s">
        <v>750</v>
      </c>
      <c r="C21" s="296" t="s">
        <v>606</v>
      </c>
      <c r="D21" s="297">
        <v>0</v>
      </c>
      <c r="E21" s="302">
        <v>1537.2660000000001</v>
      </c>
      <c r="F21" s="298">
        <v>0</v>
      </c>
    </row>
    <row r="22" spans="1:6">
      <c r="A22" s="288" t="s">
        <v>46</v>
      </c>
      <c r="B22" s="289" t="s">
        <v>47</v>
      </c>
      <c r="C22" s="286" t="s">
        <v>606</v>
      </c>
      <c r="D22" s="290">
        <v>0</v>
      </c>
      <c r="E22" s="290">
        <v>1879.904</v>
      </c>
      <c r="F22" s="291">
        <v>0</v>
      </c>
    </row>
    <row r="23" spans="1:6">
      <c r="A23" s="288" t="s">
        <v>48</v>
      </c>
      <c r="B23" s="289" t="s">
        <v>751</v>
      </c>
      <c r="C23" s="286" t="s">
        <v>606</v>
      </c>
      <c r="D23" s="290">
        <v>0</v>
      </c>
      <c r="E23" s="290">
        <v>7529.5587999999998</v>
      </c>
      <c r="F23" s="291">
        <v>0</v>
      </c>
    </row>
    <row r="24" spans="1:6" ht="31.5">
      <c r="A24" s="326" t="s">
        <v>50</v>
      </c>
      <c r="B24" s="327" t="s">
        <v>752</v>
      </c>
      <c r="C24" s="292" t="s">
        <v>606</v>
      </c>
      <c r="D24" s="293">
        <v>0</v>
      </c>
      <c r="E24" s="293">
        <v>1789.30609</v>
      </c>
      <c r="F24" s="294">
        <v>0</v>
      </c>
    </row>
    <row r="25" spans="1:6">
      <c r="A25" s="326" t="s">
        <v>263</v>
      </c>
      <c r="B25" s="327" t="s">
        <v>753</v>
      </c>
      <c r="C25" s="292" t="s">
        <v>606</v>
      </c>
      <c r="D25" s="293">
        <v>0</v>
      </c>
      <c r="E25" s="293">
        <v>5740.2527099999998</v>
      </c>
      <c r="F25" s="294">
        <v>0</v>
      </c>
    </row>
    <row r="26" spans="1:6">
      <c r="A26" s="288" t="s">
        <v>265</v>
      </c>
      <c r="B26" s="304" t="s">
        <v>754</v>
      </c>
      <c r="C26" s="286" t="s">
        <v>606</v>
      </c>
      <c r="D26" s="290">
        <v>10284.6</v>
      </c>
      <c r="E26" s="290">
        <v>18026.409</v>
      </c>
      <c r="F26" s="291">
        <v>1.7527574237209029</v>
      </c>
    </row>
    <row r="27" spans="1:6">
      <c r="A27" s="326" t="s">
        <v>53</v>
      </c>
      <c r="B27" s="327" t="s">
        <v>755</v>
      </c>
      <c r="C27" s="292" t="s">
        <v>606</v>
      </c>
      <c r="D27" s="293">
        <v>180</v>
      </c>
      <c r="E27" s="293">
        <v>0</v>
      </c>
      <c r="F27" s="294">
        <v>0</v>
      </c>
    </row>
    <row r="28" spans="1:6">
      <c r="A28" s="326" t="s">
        <v>55</v>
      </c>
      <c r="B28" s="327" t="s">
        <v>756</v>
      </c>
      <c r="C28" s="292" t="s">
        <v>606</v>
      </c>
      <c r="D28" s="293">
        <v>69</v>
      </c>
      <c r="E28" s="293">
        <v>21.443000000000001</v>
      </c>
      <c r="F28" s="294">
        <v>0.31076811594202902</v>
      </c>
    </row>
    <row r="29" spans="1:6">
      <c r="A29" s="326" t="s">
        <v>57</v>
      </c>
      <c r="B29" s="327" t="s">
        <v>757</v>
      </c>
      <c r="C29" s="292" t="s">
        <v>606</v>
      </c>
      <c r="D29" s="293">
        <v>9</v>
      </c>
      <c r="E29" s="293">
        <v>0.63800000000000001</v>
      </c>
      <c r="F29" s="294">
        <v>7.088888888888889E-2</v>
      </c>
    </row>
    <row r="30" spans="1:6">
      <c r="A30" s="326" t="s">
        <v>59</v>
      </c>
      <c r="B30" s="327" t="s">
        <v>626</v>
      </c>
      <c r="C30" s="292" t="s">
        <v>606</v>
      </c>
      <c r="D30" s="293">
        <v>1206</v>
      </c>
      <c r="E30" s="293">
        <v>1066.8110000000001</v>
      </c>
      <c r="F30" s="294">
        <v>0.88458623548922066</v>
      </c>
    </row>
    <row r="31" spans="1:6" ht="47.25">
      <c r="A31" s="326" t="s">
        <v>61</v>
      </c>
      <c r="B31" s="327" t="s">
        <v>758</v>
      </c>
      <c r="C31" s="292" t="s">
        <v>606</v>
      </c>
      <c r="D31" s="293">
        <v>3318</v>
      </c>
      <c r="E31" s="293">
        <v>2173.6409999999996</v>
      </c>
      <c r="F31" s="294">
        <v>0.65510578661844476</v>
      </c>
    </row>
    <row r="32" spans="1:6">
      <c r="A32" s="326" t="s">
        <v>63</v>
      </c>
      <c r="B32" s="327" t="s">
        <v>759</v>
      </c>
      <c r="C32" s="292" t="s">
        <v>606</v>
      </c>
      <c r="D32" s="293">
        <v>1055</v>
      </c>
      <c r="E32" s="293">
        <v>905.88099999999997</v>
      </c>
      <c r="F32" s="294">
        <v>0.85865497630331755</v>
      </c>
    </row>
    <row r="33" spans="1:6">
      <c r="A33" s="326" t="s">
        <v>65</v>
      </c>
      <c r="B33" s="327" t="s">
        <v>760</v>
      </c>
      <c r="C33" s="292" t="s">
        <v>606</v>
      </c>
      <c r="D33" s="293">
        <v>0</v>
      </c>
      <c r="E33" s="293">
        <v>210.43899999999999</v>
      </c>
      <c r="F33" s="294">
        <v>0</v>
      </c>
    </row>
    <row r="34" spans="1:6" s="60" customFormat="1">
      <c r="A34" s="288" t="s">
        <v>67</v>
      </c>
      <c r="B34" s="289" t="s">
        <v>644</v>
      </c>
      <c r="C34" s="286" t="s">
        <v>606</v>
      </c>
      <c r="D34" s="290">
        <v>4447.6000000000004</v>
      </c>
      <c r="E34" s="290">
        <v>6553.6819999999998</v>
      </c>
      <c r="F34" s="291">
        <v>1.4735322421081032</v>
      </c>
    </row>
    <row r="35" spans="1:6" s="60" customFormat="1" ht="31.5" outlineLevel="1">
      <c r="A35" s="295" t="s">
        <v>234</v>
      </c>
      <c r="B35" s="305" t="s">
        <v>761</v>
      </c>
      <c r="C35" s="296" t="s">
        <v>606</v>
      </c>
      <c r="D35" s="297">
        <v>4050.6</v>
      </c>
      <c r="E35" s="297">
        <v>6458.8959999999997</v>
      </c>
      <c r="F35" s="298">
        <v>1.5945529057423591</v>
      </c>
    </row>
    <row r="36" spans="1:6" s="60" customFormat="1" ht="47.25" outlineLevel="1">
      <c r="A36" s="295" t="s">
        <v>235</v>
      </c>
      <c r="B36" s="305" t="s">
        <v>762</v>
      </c>
      <c r="C36" s="296" t="s">
        <v>606</v>
      </c>
      <c r="D36" s="297">
        <v>24</v>
      </c>
      <c r="E36" s="297">
        <v>0</v>
      </c>
      <c r="F36" s="298">
        <v>0</v>
      </c>
    </row>
    <row r="37" spans="1:6" s="60" customFormat="1" ht="31.5" outlineLevel="1">
      <c r="A37" s="295" t="s">
        <v>236</v>
      </c>
      <c r="B37" s="305" t="s">
        <v>763</v>
      </c>
      <c r="C37" s="296" t="s">
        <v>606</v>
      </c>
      <c r="D37" s="297">
        <v>8</v>
      </c>
      <c r="E37" s="297">
        <v>0</v>
      </c>
      <c r="F37" s="298">
        <v>0</v>
      </c>
    </row>
    <row r="38" spans="1:6" s="60" customFormat="1" ht="31.5" outlineLevel="1">
      <c r="A38" s="295" t="s">
        <v>237</v>
      </c>
      <c r="B38" s="305" t="s">
        <v>764</v>
      </c>
      <c r="C38" s="296" t="s">
        <v>606</v>
      </c>
      <c r="D38" s="297">
        <v>74</v>
      </c>
      <c r="E38" s="297">
        <v>0</v>
      </c>
      <c r="F38" s="298">
        <v>0</v>
      </c>
    </row>
    <row r="39" spans="1:6" s="60" customFormat="1" ht="31.5" outlineLevel="1">
      <c r="A39" s="295" t="s">
        <v>238</v>
      </c>
      <c r="B39" s="305" t="s">
        <v>765</v>
      </c>
      <c r="C39" s="296" t="s">
        <v>606</v>
      </c>
      <c r="D39" s="297">
        <v>36</v>
      </c>
      <c r="E39" s="297">
        <v>0</v>
      </c>
      <c r="F39" s="298">
        <v>0</v>
      </c>
    </row>
    <row r="40" spans="1:6" s="60" customFormat="1" outlineLevel="1">
      <c r="A40" s="295" t="s">
        <v>239</v>
      </c>
      <c r="B40" s="305" t="s">
        <v>766</v>
      </c>
      <c r="C40" s="296" t="s">
        <v>606</v>
      </c>
      <c r="D40" s="297">
        <v>248</v>
      </c>
      <c r="E40" s="297">
        <v>0</v>
      </c>
      <c r="F40" s="298">
        <v>0</v>
      </c>
    </row>
    <row r="41" spans="1:6" s="60" customFormat="1" outlineLevel="1">
      <c r="A41" s="295" t="s">
        <v>240</v>
      </c>
      <c r="B41" s="305" t="s">
        <v>767</v>
      </c>
      <c r="C41" s="296" t="s">
        <v>606</v>
      </c>
      <c r="D41" s="297">
        <v>5</v>
      </c>
      <c r="E41" s="297">
        <v>2.36</v>
      </c>
      <c r="F41" s="298">
        <v>0.47199999999999998</v>
      </c>
    </row>
    <row r="42" spans="1:6" s="60" customFormat="1" outlineLevel="1">
      <c r="A42" s="295" t="s">
        <v>241</v>
      </c>
      <c r="B42" s="305" t="s">
        <v>768</v>
      </c>
      <c r="C42" s="296" t="s">
        <v>606</v>
      </c>
      <c r="D42" s="297">
        <v>2</v>
      </c>
      <c r="E42" s="297">
        <v>5.9420000000000002</v>
      </c>
      <c r="F42" s="298">
        <v>2.9710000000000001</v>
      </c>
    </row>
    <row r="43" spans="1:6" ht="31.5" outlineLevel="1">
      <c r="A43" s="295" t="s">
        <v>242</v>
      </c>
      <c r="B43" s="305" t="s">
        <v>769</v>
      </c>
      <c r="C43" s="296" t="s">
        <v>606</v>
      </c>
      <c r="D43" s="297">
        <v>0</v>
      </c>
      <c r="E43" s="297">
        <v>69.56</v>
      </c>
      <c r="F43" s="298">
        <v>0</v>
      </c>
    </row>
    <row r="44" spans="1:6" outlineLevel="1">
      <c r="A44" s="295" t="s">
        <v>243</v>
      </c>
      <c r="B44" s="305" t="s">
        <v>770</v>
      </c>
      <c r="C44" s="296" t="s">
        <v>606</v>
      </c>
      <c r="D44" s="297">
        <v>0</v>
      </c>
      <c r="E44" s="297">
        <v>16.923999999999999</v>
      </c>
      <c r="F44" s="298">
        <v>0</v>
      </c>
    </row>
    <row r="45" spans="1:6" s="60" customFormat="1" ht="31.5">
      <c r="A45" s="288" t="s">
        <v>69</v>
      </c>
      <c r="B45" s="289" t="s">
        <v>771</v>
      </c>
      <c r="C45" s="286" t="s">
        <v>606</v>
      </c>
      <c r="D45" s="290">
        <v>0</v>
      </c>
      <c r="E45" s="290">
        <v>7093.8739999999989</v>
      </c>
      <c r="F45" s="291">
        <v>0</v>
      </c>
    </row>
    <row r="46" spans="1:6">
      <c r="A46" s="288" t="s">
        <v>71</v>
      </c>
      <c r="B46" s="299" t="s">
        <v>772</v>
      </c>
      <c r="C46" s="286" t="s">
        <v>606</v>
      </c>
      <c r="D46" s="290">
        <v>30919.536859999997</v>
      </c>
      <c r="E46" s="290">
        <v>16292.683363436221</v>
      </c>
      <c r="F46" s="291">
        <v>0.52693814390582772</v>
      </c>
    </row>
    <row r="47" spans="1:6" ht="31.5">
      <c r="A47" s="288" t="s">
        <v>73</v>
      </c>
      <c r="B47" s="299" t="s">
        <v>773</v>
      </c>
      <c r="C47" s="286" t="s">
        <v>606</v>
      </c>
      <c r="D47" s="306">
        <v>3141.4761399999998</v>
      </c>
      <c r="E47" s="290">
        <v>2457.0779234362199</v>
      </c>
      <c r="F47" s="291">
        <v>0.78214120175880764</v>
      </c>
    </row>
    <row r="48" spans="1:6">
      <c r="A48" s="326" t="s">
        <v>75</v>
      </c>
      <c r="B48" s="327" t="s">
        <v>774</v>
      </c>
      <c r="C48" s="292" t="s">
        <v>606</v>
      </c>
      <c r="D48" s="293">
        <v>1891</v>
      </c>
      <c r="E48" s="293">
        <v>1548.26178</v>
      </c>
      <c r="F48" s="294">
        <v>0.81875292437863567</v>
      </c>
    </row>
    <row r="49" spans="1:6" ht="31.5">
      <c r="A49" s="288" t="s">
        <v>77</v>
      </c>
      <c r="B49" s="289" t="s">
        <v>615</v>
      </c>
      <c r="C49" s="286" t="s">
        <v>606</v>
      </c>
      <c r="D49" s="290">
        <v>213.55999999999997</v>
      </c>
      <c r="E49" s="290">
        <v>211.80088999999998</v>
      </c>
      <c r="F49" s="291">
        <v>0.99176292376849595</v>
      </c>
    </row>
    <row r="50" spans="1:6" s="22" customFormat="1">
      <c r="A50" s="295" t="s">
        <v>78</v>
      </c>
      <c r="B50" s="301" t="s">
        <v>616</v>
      </c>
      <c r="C50" s="296" t="s">
        <v>606</v>
      </c>
      <c r="D50" s="297">
        <v>99.05</v>
      </c>
      <c r="E50" s="297">
        <v>102.80529</v>
      </c>
      <c r="F50" s="298">
        <v>1.0379130742049469</v>
      </c>
    </row>
    <row r="51" spans="1:6" s="22" customFormat="1">
      <c r="A51" s="295" t="s">
        <v>79</v>
      </c>
      <c r="B51" s="303" t="s">
        <v>748</v>
      </c>
      <c r="C51" s="296" t="s">
        <v>606</v>
      </c>
      <c r="D51" s="297">
        <v>57.78</v>
      </c>
      <c r="E51" s="297">
        <v>48.759689999999999</v>
      </c>
      <c r="F51" s="298">
        <v>0.84388525441329176</v>
      </c>
    </row>
    <row r="52" spans="1:6" s="22" customFormat="1">
      <c r="A52" s="295" t="s">
        <v>80</v>
      </c>
      <c r="B52" s="303" t="s">
        <v>618</v>
      </c>
      <c r="C52" s="296" t="s">
        <v>606</v>
      </c>
      <c r="D52" s="297">
        <v>56.73</v>
      </c>
      <c r="E52" s="297">
        <v>33.777920000000002</v>
      </c>
      <c r="F52" s="298">
        <v>0.59541547682002471</v>
      </c>
    </row>
    <row r="53" spans="1:6" s="22" customFormat="1" ht="31.5">
      <c r="A53" s="295" t="s">
        <v>81</v>
      </c>
      <c r="B53" s="303" t="s">
        <v>620</v>
      </c>
      <c r="C53" s="296" t="s">
        <v>606</v>
      </c>
      <c r="D53" s="297">
        <v>0</v>
      </c>
      <c r="E53" s="297">
        <v>26.457990000000002</v>
      </c>
      <c r="F53" s="298">
        <v>0</v>
      </c>
    </row>
    <row r="54" spans="1:6">
      <c r="A54" s="288" t="s">
        <v>82</v>
      </c>
      <c r="B54" s="299" t="s">
        <v>646</v>
      </c>
      <c r="C54" s="286" t="s">
        <v>606</v>
      </c>
      <c r="D54" s="290">
        <v>428.91614000000004</v>
      </c>
      <c r="E54" s="290">
        <v>255.15957999999998</v>
      </c>
      <c r="F54" s="291">
        <v>0.59489386433441271</v>
      </c>
    </row>
    <row r="55" spans="1:6">
      <c r="A55" s="326" t="s">
        <v>311</v>
      </c>
      <c r="B55" s="327" t="s">
        <v>775</v>
      </c>
      <c r="C55" s="292" t="s">
        <v>606</v>
      </c>
      <c r="D55" s="307">
        <v>0.3</v>
      </c>
      <c r="E55" s="307">
        <v>0.17272999999999999</v>
      </c>
      <c r="F55" s="294">
        <v>0.57576666666666665</v>
      </c>
    </row>
    <row r="56" spans="1:6" ht="31.5">
      <c r="A56" s="326" t="s">
        <v>312</v>
      </c>
      <c r="B56" s="327" t="s">
        <v>776</v>
      </c>
      <c r="C56" s="292" t="s">
        <v>606</v>
      </c>
      <c r="D56" s="293">
        <v>130.45048</v>
      </c>
      <c r="E56" s="293">
        <v>71.721869999999996</v>
      </c>
      <c r="F56" s="294">
        <v>0.54980150322175891</v>
      </c>
    </row>
    <row r="57" spans="1:6">
      <c r="A57" s="326" t="s">
        <v>313</v>
      </c>
      <c r="B57" s="327" t="s">
        <v>777</v>
      </c>
      <c r="C57" s="292" t="s">
        <v>606</v>
      </c>
      <c r="D57" s="293">
        <v>180.66566</v>
      </c>
      <c r="E57" s="293">
        <v>99.637360000000001</v>
      </c>
      <c r="F57" s="294">
        <v>0.55150137552426948</v>
      </c>
    </row>
    <row r="58" spans="1:6">
      <c r="A58" s="326" t="s">
        <v>314</v>
      </c>
      <c r="B58" s="327" t="s">
        <v>778</v>
      </c>
      <c r="C58" s="292" t="s">
        <v>606</v>
      </c>
      <c r="D58" s="293">
        <v>23</v>
      </c>
      <c r="E58" s="293">
        <v>30.374509999999997</v>
      </c>
      <c r="F58" s="294">
        <v>1.3206308695652174</v>
      </c>
    </row>
    <row r="59" spans="1:6">
      <c r="A59" s="326" t="s">
        <v>315</v>
      </c>
      <c r="B59" s="327" t="s">
        <v>779</v>
      </c>
      <c r="C59" s="292" t="s">
        <v>606</v>
      </c>
      <c r="D59" s="293">
        <v>94</v>
      </c>
      <c r="E59" s="293">
        <v>46.640440000000005</v>
      </c>
      <c r="F59" s="294">
        <v>0.49617489361702133</v>
      </c>
    </row>
    <row r="60" spans="1:6">
      <c r="A60" s="326" t="s">
        <v>316</v>
      </c>
      <c r="B60" s="327" t="s">
        <v>780</v>
      </c>
      <c r="C60" s="292" t="s">
        <v>606</v>
      </c>
      <c r="D60" s="307">
        <v>0.2</v>
      </c>
      <c r="E60" s="307">
        <v>6.2729999999999994E-2</v>
      </c>
      <c r="F60" s="294">
        <v>0.31364999999999993</v>
      </c>
    </row>
    <row r="61" spans="1:6">
      <c r="A61" s="326" t="s">
        <v>317</v>
      </c>
      <c r="B61" s="327" t="s">
        <v>654</v>
      </c>
      <c r="C61" s="292" t="s">
        <v>606</v>
      </c>
      <c r="D61" s="307">
        <v>0.3</v>
      </c>
      <c r="E61" s="293">
        <v>1.06094</v>
      </c>
      <c r="F61" s="294">
        <v>3.5364666666666666</v>
      </c>
    </row>
    <row r="62" spans="1:6" ht="31.5">
      <c r="A62" s="326" t="s">
        <v>318</v>
      </c>
      <c r="B62" s="327" t="s">
        <v>781</v>
      </c>
      <c r="C62" s="292" t="s">
        <v>606</v>
      </c>
      <c r="D62" s="293">
        <v>0</v>
      </c>
      <c r="E62" s="293">
        <v>5.4889999999999999</v>
      </c>
      <c r="F62" s="294">
        <v>0</v>
      </c>
    </row>
    <row r="63" spans="1:6" s="57" customFormat="1">
      <c r="A63" s="308" t="s">
        <v>84</v>
      </c>
      <c r="B63" s="309" t="s">
        <v>782</v>
      </c>
      <c r="C63" s="286" t="s">
        <v>606</v>
      </c>
      <c r="D63" s="310">
        <v>608</v>
      </c>
      <c r="E63" s="310">
        <v>441.85567343621972</v>
      </c>
      <c r="F63" s="311">
        <v>0.72673630499378239</v>
      </c>
    </row>
    <row r="64" spans="1:6">
      <c r="A64" s="326" t="s">
        <v>86</v>
      </c>
      <c r="B64" s="327" t="s">
        <v>87</v>
      </c>
      <c r="C64" s="292" t="s">
        <v>606</v>
      </c>
      <c r="D64" s="293">
        <v>0</v>
      </c>
      <c r="E64" s="293">
        <v>10.786620000000001</v>
      </c>
      <c r="F64" s="294">
        <v>0</v>
      </c>
    </row>
    <row r="65" spans="1:6">
      <c r="A65" s="326" t="s">
        <v>88</v>
      </c>
      <c r="B65" s="327" t="s">
        <v>756</v>
      </c>
      <c r="C65" s="292" t="s">
        <v>606</v>
      </c>
      <c r="D65" s="293">
        <v>33</v>
      </c>
      <c r="E65" s="293">
        <v>8.7997700000000005</v>
      </c>
      <c r="F65" s="294">
        <v>0.26665969696969699</v>
      </c>
    </row>
    <row r="66" spans="1:6">
      <c r="A66" s="326" t="s">
        <v>89</v>
      </c>
      <c r="B66" s="327" t="s">
        <v>783</v>
      </c>
      <c r="C66" s="292" t="s">
        <v>606</v>
      </c>
      <c r="D66" s="293">
        <v>30</v>
      </c>
      <c r="E66" s="293">
        <v>16.852349999999998</v>
      </c>
      <c r="F66" s="294">
        <v>0.56174499999999994</v>
      </c>
    </row>
    <row r="67" spans="1:6">
      <c r="A67" s="326" t="s">
        <v>91</v>
      </c>
      <c r="B67" s="327" t="s">
        <v>755</v>
      </c>
      <c r="C67" s="292" t="s">
        <v>606</v>
      </c>
      <c r="D67" s="293">
        <v>21</v>
      </c>
      <c r="E67" s="293">
        <v>5.4865600000000008</v>
      </c>
      <c r="F67" s="294">
        <v>0.26126476190476194</v>
      </c>
    </row>
    <row r="68" spans="1:6">
      <c r="A68" s="326" t="s">
        <v>93</v>
      </c>
      <c r="B68" s="327" t="s">
        <v>657</v>
      </c>
      <c r="C68" s="292" t="s">
        <v>606</v>
      </c>
      <c r="D68" s="293">
        <v>2</v>
      </c>
      <c r="E68" s="293">
        <v>1.4814400000000001</v>
      </c>
      <c r="F68" s="294">
        <v>0.74072000000000005</v>
      </c>
    </row>
    <row r="69" spans="1:6">
      <c r="A69" s="326" t="s">
        <v>94</v>
      </c>
      <c r="B69" s="327" t="s">
        <v>757</v>
      </c>
      <c r="C69" s="292" t="s">
        <v>606</v>
      </c>
      <c r="D69" s="293">
        <v>15</v>
      </c>
      <c r="E69" s="293">
        <v>11.332409999999999</v>
      </c>
      <c r="F69" s="294">
        <v>0.755494</v>
      </c>
    </row>
    <row r="70" spans="1:6">
      <c r="A70" s="326" t="s">
        <v>96</v>
      </c>
      <c r="B70" s="327" t="s">
        <v>626</v>
      </c>
      <c r="C70" s="292" t="s">
        <v>606</v>
      </c>
      <c r="D70" s="293">
        <v>1</v>
      </c>
      <c r="E70" s="307">
        <v>0.18931999999999999</v>
      </c>
      <c r="F70" s="294">
        <v>0.18931999999999999</v>
      </c>
    </row>
    <row r="71" spans="1:6">
      <c r="A71" s="326" t="s">
        <v>98</v>
      </c>
      <c r="B71" s="313" t="s">
        <v>658</v>
      </c>
      <c r="C71" s="292" t="s">
        <v>606</v>
      </c>
      <c r="D71" s="293">
        <v>250</v>
      </c>
      <c r="E71" s="293">
        <v>130.51491000000001</v>
      </c>
      <c r="F71" s="294">
        <v>0.52205964000000005</v>
      </c>
    </row>
    <row r="72" spans="1:6">
      <c r="A72" s="326" t="s">
        <v>99</v>
      </c>
      <c r="B72" s="313" t="s">
        <v>659</v>
      </c>
      <c r="C72" s="292" t="s">
        <v>606</v>
      </c>
      <c r="D72" s="293">
        <v>19</v>
      </c>
      <c r="E72" s="293">
        <v>17.70872</v>
      </c>
      <c r="F72" s="294">
        <v>0.93203789473684207</v>
      </c>
    </row>
    <row r="73" spans="1:6">
      <c r="A73" s="326" t="s">
        <v>100</v>
      </c>
      <c r="B73" s="327" t="s">
        <v>660</v>
      </c>
      <c r="C73" s="292" t="s">
        <v>606</v>
      </c>
      <c r="D73" s="293">
        <v>237</v>
      </c>
      <c r="E73" s="293">
        <v>127.80925999999999</v>
      </c>
      <c r="F73" s="294">
        <v>0.53927957805907167</v>
      </c>
    </row>
    <row r="74" spans="1:6" ht="31.5">
      <c r="A74" s="326" t="s">
        <v>101</v>
      </c>
      <c r="B74" s="327" t="s">
        <v>661</v>
      </c>
      <c r="C74" s="292" t="s">
        <v>606</v>
      </c>
      <c r="D74" s="293">
        <v>0</v>
      </c>
      <c r="E74" s="293">
        <v>6.4140899999999998</v>
      </c>
      <c r="F74" s="294">
        <v>0</v>
      </c>
    </row>
    <row r="75" spans="1:6" s="60" customFormat="1">
      <c r="A75" s="288" t="s">
        <v>103</v>
      </c>
      <c r="B75" s="289" t="s">
        <v>786</v>
      </c>
      <c r="C75" s="286" t="s">
        <v>606</v>
      </c>
      <c r="D75" s="306">
        <v>75.5</v>
      </c>
      <c r="E75" s="290">
        <v>48.790420000000005</v>
      </c>
      <c r="F75" s="291">
        <v>0.64623072847682128</v>
      </c>
    </row>
    <row r="76" spans="1:6" s="60" customFormat="1" outlineLevel="1">
      <c r="A76" s="295" t="s">
        <v>574</v>
      </c>
      <c r="B76" s="305" t="s">
        <v>787</v>
      </c>
      <c r="C76" s="296" t="s">
        <v>606</v>
      </c>
      <c r="D76" s="312">
        <v>0.2</v>
      </c>
      <c r="E76" s="312">
        <v>0.35298000000000002</v>
      </c>
      <c r="F76" s="298">
        <v>1.7648999999999999</v>
      </c>
    </row>
    <row r="77" spans="1:6" s="60" customFormat="1" ht="31.5" outlineLevel="1">
      <c r="A77" s="295" t="s">
        <v>575</v>
      </c>
      <c r="B77" s="305" t="s">
        <v>663</v>
      </c>
      <c r="C77" s="296" t="s">
        <v>606</v>
      </c>
      <c r="D77" s="297">
        <v>1</v>
      </c>
      <c r="E77" s="312">
        <v>0.47264</v>
      </c>
      <c r="F77" s="298">
        <v>0.47264</v>
      </c>
    </row>
    <row r="78" spans="1:6" s="60" customFormat="1" outlineLevel="1">
      <c r="A78" s="295" t="s">
        <v>576</v>
      </c>
      <c r="B78" s="305" t="s">
        <v>788</v>
      </c>
      <c r="C78" s="296" t="s">
        <v>606</v>
      </c>
      <c r="D78" s="297">
        <v>10</v>
      </c>
      <c r="E78" s="297">
        <v>0</v>
      </c>
      <c r="F78" s="298">
        <v>0</v>
      </c>
    </row>
    <row r="79" spans="1:6" s="60" customFormat="1" outlineLevel="1">
      <c r="A79" s="295" t="s">
        <v>577</v>
      </c>
      <c r="B79" s="305" t="s">
        <v>789</v>
      </c>
      <c r="C79" s="296" t="s">
        <v>606</v>
      </c>
      <c r="D79" s="297">
        <v>11</v>
      </c>
      <c r="E79" s="297">
        <v>0</v>
      </c>
      <c r="F79" s="298">
        <v>0</v>
      </c>
    </row>
    <row r="80" spans="1:6" s="60" customFormat="1" ht="31.5" outlineLevel="1">
      <c r="A80" s="295" t="s">
        <v>578</v>
      </c>
      <c r="B80" s="305" t="s">
        <v>665</v>
      </c>
      <c r="C80" s="296" t="s">
        <v>606</v>
      </c>
      <c r="D80" s="297">
        <v>2</v>
      </c>
      <c r="E80" s="297">
        <v>0</v>
      </c>
      <c r="F80" s="298">
        <v>0</v>
      </c>
    </row>
    <row r="81" spans="1:6" s="60" customFormat="1" ht="31.5" outlineLevel="1">
      <c r="A81" s="295" t="s">
        <v>579</v>
      </c>
      <c r="B81" s="305" t="s">
        <v>666</v>
      </c>
      <c r="C81" s="296" t="s">
        <v>606</v>
      </c>
      <c r="D81" s="297">
        <v>1</v>
      </c>
      <c r="E81" s="297">
        <v>0</v>
      </c>
      <c r="F81" s="298">
        <v>0</v>
      </c>
    </row>
    <row r="82" spans="1:6" s="60" customFormat="1" outlineLevel="1">
      <c r="A82" s="295" t="s">
        <v>580</v>
      </c>
      <c r="B82" s="305" t="s">
        <v>790</v>
      </c>
      <c r="C82" s="296" t="s">
        <v>606</v>
      </c>
      <c r="D82" s="297">
        <v>4</v>
      </c>
      <c r="E82" s="297">
        <v>0</v>
      </c>
      <c r="F82" s="298">
        <v>0</v>
      </c>
    </row>
    <row r="83" spans="1:6" s="60" customFormat="1" outlineLevel="1">
      <c r="A83" s="295" t="s">
        <v>581</v>
      </c>
      <c r="B83" s="305" t="s">
        <v>791</v>
      </c>
      <c r="C83" s="296" t="s">
        <v>606</v>
      </c>
      <c r="D83" s="297">
        <v>2</v>
      </c>
      <c r="E83" s="297">
        <v>0.65475000000000005</v>
      </c>
      <c r="F83" s="298">
        <v>0.32737500000000003</v>
      </c>
    </row>
    <row r="84" spans="1:6" s="60" customFormat="1" ht="31.5" outlineLevel="1">
      <c r="A84" s="295" t="s">
        <v>582</v>
      </c>
      <c r="B84" s="305" t="s">
        <v>792</v>
      </c>
      <c r="C84" s="296" t="s">
        <v>606</v>
      </c>
      <c r="D84" s="297">
        <v>1</v>
      </c>
      <c r="E84" s="297">
        <v>0</v>
      </c>
      <c r="F84" s="298">
        <v>0</v>
      </c>
    </row>
    <row r="85" spans="1:6" s="60" customFormat="1" ht="31.5" outlineLevel="1">
      <c r="A85" s="295" t="s">
        <v>583</v>
      </c>
      <c r="B85" s="305" t="s">
        <v>793</v>
      </c>
      <c r="C85" s="296" t="s">
        <v>606</v>
      </c>
      <c r="D85" s="297">
        <v>3</v>
      </c>
      <c r="E85" s="297">
        <v>0</v>
      </c>
      <c r="F85" s="298">
        <v>0</v>
      </c>
    </row>
    <row r="86" spans="1:6" s="60" customFormat="1" outlineLevel="1">
      <c r="A86" s="295" t="s">
        <v>584</v>
      </c>
      <c r="B86" s="305" t="s">
        <v>669</v>
      </c>
      <c r="C86" s="296" t="s">
        <v>606</v>
      </c>
      <c r="D86" s="297">
        <v>7</v>
      </c>
      <c r="E86" s="297">
        <v>0</v>
      </c>
      <c r="F86" s="298">
        <v>0</v>
      </c>
    </row>
    <row r="87" spans="1:6" s="60" customFormat="1" outlineLevel="1">
      <c r="A87" s="295" t="s">
        <v>585</v>
      </c>
      <c r="B87" s="305" t="s">
        <v>794</v>
      </c>
      <c r="C87" s="296" t="s">
        <v>606</v>
      </c>
      <c r="D87" s="312">
        <v>0.2</v>
      </c>
      <c r="E87" s="312">
        <v>0.34417999999999999</v>
      </c>
      <c r="F87" s="298">
        <v>1.7208999999999999</v>
      </c>
    </row>
    <row r="88" spans="1:6" s="60" customFormat="1" outlineLevel="1">
      <c r="A88" s="295" t="s">
        <v>586</v>
      </c>
      <c r="B88" s="305" t="s">
        <v>795</v>
      </c>
      <c r="C88" s="296" t="s">
        <v>606</v>
      </c>
      <c r="D88" s="297">
        <v>2</v>
      </c>
      <c r="E88" s="297">
        <v>0</v>
      </c>
      <c r="F88" s="298">
        <v>0</v>
      </c>
    </row>
    <row r="89" spans="1:6" s="60" customFormat="1" outlineLevel="1">
      <c r="A89" s="295" t="s">
        <v>587</v>
      </c>
      <c r="B89" s="305" t="s">
        <v>796</v>
      </c>
      <c r="C89" s="296" t="s">
        <v>606</v>
      </c>
      <c r="D89" s="312">
        <v>0.1</v>
      </c>
      <c r="E89" s="314">
        <v>5.7999999999999996E-3</v>
      </c>
      <c r="F89" s="298">
        <v>5.7999999999999996E-2</v>
      </c>
    </row>
    <row r="90" spans="1:6" s="60" customFormat="1" ht="31.5" outlineLevel="1">
      <c r="A90" s="295" t="s">
        <v>588</v>
      </c>
      <c r="B90" s="305" t="s">
        <v>797</v>
      </c>
      <c r="C90" s="296" t="s">
        <v>606</v>
      </c>
      <c r="D90" s="297">
        <v>0</v>
      </c>
      <c r="E90" s="297">
        <v>1.2792999999999999</v>
      </c>
      <c r="F90" s="298">
        <v>0</v>
      </c>
    </row>
    <row r="91" spans="1:6" s="60" customFormat="1" ht="31.5" outlineLevel="1">
      <c r="A91" s="295" t="s">
        <v>589</v>
      </c>
      <c r="B91" s="305" t="s">
        <v>798</v>
      </c>
      <c r="C91" s="296" t="s">
        <v>606</v>
      </c>
      <c r="D91" s="297">
        <v>0</v>
      </c>
      <c r="E91" s="297">
        <v>1.2200199999999999</v>
      </c>
      <c r="F91" s="298">
        <v>0</v>
      </c>
    </row>
    <row r="92" spans="1:6" s="60" customFormat="1" ht="31.5" outlineLevel="1">
      <c r="A92" s="295" t="s">
        <v>590</v>
      </c>
      <c r="B92" s="305" t="s">
        <v>799</v>
      </c>
      <c r="C92" s="296" t="s">
        <v>606</v>
      </c>
      <c r="D92" s="297">
        <v>0</v>
      </c>
      <c r="E92" s="297">
        <v>1.9202999999999999</v>
      </c>
      <c r="F92" s="298">
        <v>0</v>
      </c>
    </row>
    <row r="93" spans="1:6" s="60" customFormat="1" outlineLevel="1">
      <c r="A93" s="295" t="s">
        <v>591</v>
      </c>
      <c r="B93" s="305" t="s">
        <v>679</v>
      </c>
      <c r="C93" s="296" t="s">
        <v>606</v>
      </c>
      <c r="D93" s="297">
        <v>0</v>
      </c>
      <c r="E93" s="297">
        <v>20.971040000000002</v>
      </c>
      <c r="F93" s="298">
        <v>0</v>
      </c>
    </row>
    <row r="94" spans="1:6" ht="31.5" outlineLevel="1">
      <c r="A94" s="295" t="s">
        <v>592</v>
      </c>
      <c r="B94" s="305" t="s">
        <v>680</v>
      </c>
      <c r="C94" s="296" t="s">
        <v>606</v>
      </c>
      <c r="D94" s="297">
        <v>0</v>
      </c>
      <c r="E94" s="297">
        <v>12.44073</v>
      </c>
      <c r="F94" s="298">
        <v>0</v>
      </c>
    </row>
    <row r="95" spans="1:6" ht="47.25" outlineLevel="1">
      <c r="A95" s="295" t="s">
        <v>593</v>
      </c>
      <c r="B95" s="305" t="s">
        <v>800</v>
      </c>
      <c r="C95" s="296" t="s">
        <v>606</v>
      </c>
      <c r="D95" s="297">
        <v>0</v>
      </c>
      <c r="E95" s="297">
        <v>4.0322800000000001</v>
      </c>
      <c r="F95" s="298">
        <v>0</v>
      </c>
    </row>
    <row r="96" spans="1:6" ht="31.5" outlineLevel="1">
      <c r="A96" s="295" t="s">
        <v>594</v>
      </c>
      <c r="B96" s="305" t="s">
        <v>675</v>
      </c>
      <c r="C96" s="296" t="s">
        <v>606</v>
      </c>
      <c r="D96" s="297">
        <v>0</v>
      </c>
      <c r="E96" s="297">
        <v>4.6427700000000005</v>
      </c>
      <c r="F96" s="298">
        <v>0</v>
      </c>
    </row>
    <row r="97" spans="1:6" outlineLevel="1">
      <c r="A97" s="295" t="s">
        <v>801</v>
      </c>
      <c r="B97" s="305" t="s">
        <v>676</v>
      </c>
      <c r="C97" s="296" t="s">
        <v>606</v>
      </c>
      <c r="D97" s="297">
        <v>0</v>
      </c>
      <c r="E97" s="312">
        <v>0.11361</v>
      </c>
      <c r="F97" s="298">
        <v>0</v>
      </c>
    </row>
    <row r="98" spans="1:6" ht="31.5" outlineLevel="1">
      <c r="A98" s="295" t="s">
        <v>802</v>
      </c>
      <c r="B98" s="305" t="s">
        <v>803</v>
      </c>
      <c r="C98" s="296" t="s">
        <v>606</v>
      </c>
      <c r="D98" s="297">
        <v>0</v>
      </c>
      <c r="E98" s="312">
        <v>0.34001999999999999</v>
      </c>
      <c r="F98" s="298">
        <v>0</v>
      </c>
    </row>
    <row r="99" spans="1:6">
      <c r="A99" s="326" t="s">
        <v>105</v>
      </c>
      <c r="B99" s="327" t="s">
        <v>804</v>
      </c>
      <c r="C99" s="292" t="s">
        <v>606</v>
      </c>
      <c r="D99" s="293">
        <v>31</v>
      </c>
      <c r="E99" s="293">
        <v>0.92985000000000007</v>
      </c>
      <c r="F99" s="294">
        <v>2.9995161290322581E-2</v>
      </c>
    </row>
    <row r="100" spans="1:6">
      <c r="A100" s="288" t="s">
        <v>107</v>
      </c>
      <c r="B100" s="289" t="s">
        <v>782</v>
      </c>
      <c r="C100" s="286" t="s">
        <v>606</v>
      </c>
      <c r="D100" s="290">
        <v>118</v>
      </c>
      <c r="E100" s="290">
        <v>54.759953436219774</v>
      </c>
      <c r="F100" s="291">
        <v>0.46406740200186247</v>
      </c>
    </row>
    <row r="101" spans="1:6" ht="31.5">
      <c r="A101" s="326" t="s">
        <v>595</v>
      </c>
      <c r="B101" s="327" t="s">
        <v>805</v>
      </c>
      <c r="C101" s="292" t="s">
        <v>606</v>
      </c>
      <c r="D101" s="293">
        <v>118</v>
      </c>
      <c r="E101" s="293">
        <v>54.759953436219774</v>
      </c>
      <c r="F101" s="294">
        <v>0.46406740200186247</v>
      </c>
    </row>
    <row r="102" spans="1:6" ht="31.5">
      <c r="A102" s="288">
        <v>7</v>
      </c>
      <c r="B102" s="289" t="s">
        <v>806</v>
      </c>
      <c r="C102" s="286" t="s">
        <v>606</v>
      </c>
      <c r="D102" s="306">
        <v>27778.060719999998</v>
      </c>
      <c r="E102" s="290">
        <v>13835.605440000001</v>
      </c>
      <c r="F102" s="291">
        <v>0.49807672247035112</v>
      </c>
    </row>
    <row r="103" spans="1:6">
      <c r="A103" s="326" t="s">
        <v>116</v>
      </c>
      <c r="B103" s="327" t="s">
        <v>807</v>
      </c>
      <c r="C103" s="292" t="s">
        <v>606</v>
      </c>
      <c r="D103" s="293">
        <v>23056.223999999998</v>
      </c>
      <c r="E103" s="293">
        <v>11494.941451746374</v>
      </c>
      <c r="F103" s="294">
        <v>0.49856131913648888</v>
      </c>
    </row>
    <row r="104" spans="1:6" ht="31.5">
      <c r="A104" s="288" t="s">
        <v>117</v>
      </c>
      <c r="B104" s="289" t="s">
        <v>615</v>
      </c>
      <c r="C104" s="286" t="s">
        <v>606</v>
      </c>
      <c r="D104" s="290">
        <v>2603.8367200000002</v>
      </c>
      <c r="E104" s="290">
        <v>1298.1722699392283</v>
      </c>
      <c r="F104" s="291">
        <v>0.49856131913648877</v>
      </c>
    </row>
    <row r="105" spans="1:6">
      <c r="A105" s="326" t="s">
        <v>118</v>
      </c>
      <c r="B105" s="315" t="s">
        <v>616</v>
      </c>
      <c r="C105" s="292" t="s">
        <v>606</v>
      </c>
      <c r="D105" s="293">
        <v>1207.67</v>
      </c>
      <c r="E105" s="293">
        <v>602.09754828156349</v>
      </c>
      <c r="F105" s="294">
        <v>0.49856131913648882</v>
      </c>
    </row>
    <row r="106" spans="1:6">
      <c r="A106" s="326" t="s">
        <v>119</v>
      </c>
      <c r="B106" s="327" t="s">
        <v>748</v>
      </c>
      <c r="C106" s="292" t="s">
        <v>606</v>
      </c>
      <c r="D106" s="293">
        <v>704.48</v>
      </c>
      <c r="E106" s="293">
        <v>351.2264781052736</v>
      </c>
      <c r="F106" s="294">
        <v>0.49856131913648877</v>
      </c>
    </row>
    <row r="107" spans="1:6">
      <c r="A107" s="326" t="s">
        <v>120</v>
      </c>
      <c r="B107" s="327" t="s">
        <v>618</v>
      </c>
      <c r="C107" s="292" t="s">
        <v>606</v>
      </c>
      <c r="D107" s="293">
        <v>691.68671999999992</v>
      </c>
      <c r="E107" s="293">
        <v>344.84824355239118</v>
      </c>
      <c r="F107" s="294">
        <v>0.49856131913648888</v>
      </c>
    </row>
    <row r="108" spans="1:6" hidden="1">
      <c r="A108" s="316"/>
      <c r="B108" s="317" t="s">
        <v>122</v>
      </c>
      <c r="C108" s="292" t="s">
        <v>606</v>
      </c>
      <c r="D108" s="318">
        <v>0</v>
      </c>
      <c r="E108" s="318">
        <v>0</v>
      </c>
      <c r="F108" s="319">
        <v>0</v>
      </c>
    </row>
    <row r="109" spans="1:6" s="57" customFormat="1" hidden="1">
      <c r="A109" s="316"/>
      <c r="B109" s="317" t="s">
        <v>124</v>
      </c>
      <c r="C109" s="292" t="s">
        <v>606</v>
      </c>
      <c r="D109" s="318">
        <v>0</v>
      </c>
      <c r="E109" s="318">
        <v>0</v>
      </c>
      <c r="F109" s="319">
        <v>0</v>
      </c>
    </row>
    <row r="110" spans="1:6">
      <c r="A110" s="326" t="s">
        <v>123</v>
      </c>
      <c r="B110" s="327" t="s">
        <v>87</v>
      </c>
      <c r="C110" s="292" t="s">
        <v>606</v>
      </c>
      <c r="D110" s="293">
        <v>0</v>
      </c>
      <c r="E110" s="293">
        <v>0</v>
      </c>
      <c r="F110" s="294">
        <v>0</v>
      </c>
    </row>
    <row r="111" spans="1:6" s="22" customFormat="1">
      <c r="A111" s="288" t="s">
        <v>125</v>
      </c>
      <c r="B111" s="289" t="s">
        <v>782</v>
      </c>
      <c r="C111" s="286" t="s">
        <v>606</v>
      </c>
      <c r="D111" s="290">
        <v>2091</v>
      </c>
      <c r="E111" s="290">
        <v>1042.4917183143984</v>
      </c>
      <c r="F111" s="291">
        <v>0.49856131913648899</v>
      </c>
    </row>
    <row r="112" spans="1:6" s="22" customFormat="1" ht="47.25">
      <c r="A112" s="295" t="s">
        <v>550</v>
      </c>
      <c r="B112" s="303" t="s">
        <v>808</v>
      </c>
      <c r="C112" s="296" t="s">
        <v>606</v>
      </c>
      <c r="D112" s="297">
        <v>2091</v>
      </c>
      <c r="E112" s="297">
        <v>1042.4917183143984</v>
      </c>
      <c r="F112" s="298">
        <v>0.49856131913648899</v>
      </c>
    </row>
    <row r="113" spans="1:6" s="22" customFormat="1">
      <c r="A113" s="295" t="s">
        <v>809</v>
      </c>
      <c r="B113" s="303" t="s">
        <v>810</v>
      </c>
      <c r="C113" s="296" t="s">
        <v>606</v>
      </c>
      <c r="D113" s="297">
        <v>412.8</v>
      </c>
      <c r="E113" s="293">
        <v>205.80611253954262</v>
      </c>
      <c r="F113" s="294">
        <v>0.49856131913648888</v>
      </c>
    </row>
    <row r="114" spans="1:6" s="22" customFormat="1">
      <c r="A114" s="295" t="s">
        <v>811</v>
      </c>
      <c r="B114" s="303" t="s">
        <v>812</v>
      </c>
      <c r="C114" s="296" t="s">
        <v>606</v>
      </c>
      <c r="D114" s="297">
        <v>1651.2</v>
      </c>
      <c r="E114" s="293">
        <v>823.2244501581705</v>
      </c>
      <c r="F114" s="294">
        <v>0.49856131913648888</v>
      </c>
    </row>
    <row r="115" spans="1:6" s="22" customFormat="1" ht="31.5">
      <c r="A115" s="308" t="s">
        <v>126</v>
      </c>
      <c r="B115" s="320" t="s">
        <v>740</v>
      </c>
      <c r="C115" s="286" t="s">
        <v>606</v>
      </c>
      <c r="D115" s="290">
        <v>7</v>
      </c>
      <c r="E115" s="290">
        <v>3.4899292339554226</v>
      </c>
      <c r="F115" s="291">
        <v>0.49856131913648893</v>
      </c>
    </row>
    <row r="116" spans="1:6" s="22" customFormat="1">
      <c r="A116" s="295" t="s">
        <v>232</v>
      </c>
      <c r="B116" s="303" t="s">
        <v>813</v>
      </c>
      <c r="C116" s="296" t="s">
        <v>606</v>
      </c>
      <c r="D116" s="297">
        <v>1</v>
      </c>
      <c r="E116" s="312">
        <v>0.49856131913648893</v>
      </c>
      <c r="F116" s="298">
        <v>0.49856131913648893</v>
      </c>
    </row>
    <row r="117" spans="1:6" s="22" customFormat="1" ht="31.5">
      <c r="A117" s="295" t="s">
        <v>553</v>
      </c>
      <c r="B117" s="303" t="s">
        <v>814</v>
      </c>
      <c r="C117" s="296" t="s">
        <v>606</v>
      </c>
      <c r="D117" s="297">
        <v>1</v>
      </c>
      <c r="E117" s="312">
        <v>0.49856131913648893</v>
      </c>
      <c r="F117" s="298">
        <v>0.49856131913648893</v>
      </c>
    </row>
    <row r="118" spans="1:6" s="22" customFormat="1" ht="31.5">
      <c r="A118" s="295" t="s">
        <v>554</v>
      </c>
      <c r="B118" s="303" t="s">
        <v>815</v>
      </c>
      <c r="C118" s="296" t="s">
        <v>606</v>
      </c>
      <c r="D118" s="297">
        <v>1</v>
      </c>
      <c r="E118" s="312">
        <v>0.49856131913648893</v>
      </c>
      <c r="F118" s="298">
        <v>0.49856131913648893</v>
      </c>
    </row>
    <row r="119" spans="1:6" s="22" customFormat="1">
      <c r="A119" s="295" t="s">
        <v>555</v>
      </c>
      <c r="B119" s="303" t="s">
        <v>816</v>
      </c>
      <c r="C119" s="296" t="s">
        <v>606</v>
      </c>
      <c r="D119" s="297">
        <v>0</v>
      </c>
      <c r="E119" s="312">
        <v>0</v>
      </c>
      <c r="F119" s="298">
        <v>0</v>
      </c>
    </row>
    <row r="120" spans="1:6" s="22" customFormat="1" ht="47.25">
      <c r="A120" s="295" t="s">
        <v>556</v>
      </c>
      <c r="B120" s="303" t="s">
        <v>693</v>
      </c>
      <c r="C120" s="296" t="s">
        <v>606</v>
      </c>
      <c r="D120" s="297">
        <v>3</v>
      </c>
      <c r="E120" s="297">
        <v>1.4956839574094667</v>
      </c>
      <c r="F120" s="298">
        <v>0.49856131913648888</v>
      </c>
    </row>
    <row r="121" spans="1:6" s="22" customFormat="1">
      <c r="A121" s="295" t="s">
        <v>817</v>
      </c>
      <c r="B121" s="303" t="s">
        <v>818</v>
      </c>
      <c r="C121" s="296" t="s">
        <v>606</v>
      </c>
      <c r="D121" s="293">
        <v>1</v>
      </c>
      <c r="E121" s="312">
        <v>0.49856131913648893</v>
      </c>
      <c r="F121" s="298">
        <v>0.49856131913648893</v>
      </c>
    </row>
    <row r="122" spans="1:6" s="22" customFormat="1" ht="47.25">
      <c r="A122" s="308" t="s">
        <v>557</v>
      </c>
      <c r="B122" s="320" t="s">
        <v>819</v>
      </c>
      <c r="C122" s="321" t="s">
        <v>606</v>
      </c>
      <c r="D122" s="290">
        <v>20</v>
      </c>
      <c r="E122" s="290">
        <v>9.9712263827297782</v>
      </c>
      <c r="F122" s="291">
        <v>0.49856131913648893</v>
      </c>
    </row>
    <row r="123" spans="1:6" s="22" customFormat="1">
      <c r="A123" s="295" t="s">
        <v>558</v>
      </c>
      <c r="B123" s="303" t="s">
        <v>695</v>
      </c>
      <c r="C123" s="296" t="s">
        <v>606</v>
      </c>
      <c r="D123" s="293">
        <v>8</v>
      </c>
      <c r="E123" s="297">
        <v>3.9884905530919119</v>
      </c>
      <c r="F123" s="298">
        <v>0.49856131913648899</v>
      </c>
    </row>
    <row r="124" spans="1:6" s="22" customFormat="1">
      <c r="A124" s="295" t="s">
        <v>559</v>
      </c>
      <c r="B124" s="303" t="s">
        <v>820</v>
      </c>
      <c r="C124" s="296" t="s">
        <v>606</v>
      </c>
      <c r="D124" s="293">
        <v>8</v>
      </c>
      <c r="E124" s="297">
        <v>3.9884905530919119</v>
      </c>
      <c r="F124" s="298">
        <v>0.49856131913648899</v>
      </c>
    </row>
    <row r="125" spans="1:6" s="22" customFormat="1">
      <c r="A125" s="295" t="s">
        <v>560</v>
      </c>
      <c r="B125" s="303" t="s">
        <v>785</v>
      </c>
      <c r="C125" s="296" t="s">
        <v>606</v>
      </c>
      <c r="D125" s="293">
        <v>2</v>
      </c>
      <c r="E125" s="297">
        <v>0.99712263827297798</v>
      </c>
      <c r="F125" s="298">
        <v>0.49856131913648899</v>
      </c>
    </row>
    <row r="126" spans="1:6" s="22" customFormat="1">
      <c r="A126" s="295" t="s">
        <v>561</v>
      </c>
      <c r="B126" s="303" t="s">
        <v>697</v>
      </c>
      <c r="C126" s="296" t="s">
        <v>606</v>
      </c>
      <c r="D126" s="293">
        <v>1</v>
      </c>
      <c r="E126" s="312">
        <v>0.49856131913648899</v>
      </c>
      <c r="F126" s="298">
        <v>0.49856131913648899</v>
      </c>
    </row>
    <row r="127" spans="1:6" s="22" customFormat="1">
      <c r="A127" s="295" t="s">
        <v>562</v>
      </c>
      <c r="B127" s="303" t="s">
        <v>784</v>
      </c>
      <c r="C127" s="296" t="s">
        <v>606</v>
      </c>
      <c r="D127" s="293">
        <v>1</v>
      </c>
      <c r="E127" s="312">
        <v>0.49856131913648899</v>
      </c>
      <c r="F127" s="298">
        <v>0.49856131913648899</v>
      </c>
    </row>
    <row r="128" spans="1:6">
      <c r="A128" s="288">
        <v>8</v>
      </c>
      <c r="B128" s="299" t="s">
        <v>700</v>
      </c>
      <c r="C128" s="286" t="s">
        <v>606</v>
      </c>
      <c r="D128" s="290">
        <v>0</v>
      </c>
      <c r="E128" s="290">
        <v>0</v>
      </c>
      <c r="F128" s="291">
        <v>0</v>
      </c>
    </row>
    <row r="129" spans="1:6" ht="31.5">
      <c r="A129" s="288" t="s">
        <v>129</v>
      </c>
      <c r="B129" s="299" t="s">
        <v>821</v>
      </c>
      <c r="C129" s="286" t="s">
        <v>606</v>
      </c>
      <c r="D129" s="290">
        <v>440348.29885999998</v>
      </c>
      <c r="E129" s="290">
        <v>323147.9811634362</v>
      </c>
      <c r="F129" s="291">
        <v>0.7338463257381056</v>
      </c>
    </row>
    <row r="130" spans="1:6">
      <c r="A130" s="288" t="s">
        <v>131</v>
      </c>
      <c r="B130" s="299" t="s">
        <v>822</v>
      </c>
      <c r="C130" s="286" t="s">
        <v>606</v>
      </c>
      <c r="D130" s="290">
        <v>0</v>
      </c>
      <c r="E130" s="290">
        <v>-237290.9359634362</v>
      </c>
      <c r="F130" s="291">
        <v>0</v>
      </c>
    </row>
    <row r="131" spans="1:6" ht="31.5">
      <c r="A131" s="326" t="s">
        <v>133</v>
      </c>
      <c r="B131" s="322" t="s">
        <v>823</v>
      </c>
      <c r="C131" s="292" t="s">
        <v>606</v>
      </c>
      <c r="D131" s="293">
        <v>0</v>
      </c>
      <c r="E131" s="293">
        <v>0</v>
      </c>
      <c r="F131" s="323"/>
    </row>
    <row r="132" spans="1:6">
      <c r="A132" s="288" t="s">
        <v>135</v>
      </c>
      <c r="B132" s="289" t="s">
        <v>824</v>
      </c>
      <c r="C132" s="286" t="s">
        <v>606</v>
      </c>
      <c r="D132" s="290">
        <v>440348.29885999998</v>
      </c>
      <c r="E132" s="290">
        <v>85857.045200000008</v>
      </c>
      <c r="F132" s="291">
        <v>0.19497530800566701</v>
      </c>
    </row>
    <row r="133" spans="1:6">
      <c r="A133" s="288"/>
      <c r="B133" s="327" t="s">
        <v>825</v>
      </c>
      <c r="C133" s="292" t="s">
        <v>606</v>
      </c>
      <c r="D133" s="293">
        <v>129154.8</v>
      </c>
      <c r="E133" s="293">
        <v>35161.597730000001</v>
      </c>
      <c r="F133" s="294">
        <v>0.27224383243983191</v>
      </c>
    </row>
    <row r="134" spans="1:6">
      <c r="A134" s="288"/>
      <c r="B134" s="327" t="s">
        <v>826</v>
      </c>
      <c r="C134" s="292" t="s">
        <v>606</v>
      </c>
      <c r="D134" s="293">
        <v>245710.88151951827</v>
      </c>
      <c r="E134" s="293">
        <v>36116.051370000001</v>
      </c>
      <c r="F134" s="294">
        <v>0.14698596637907177</v>
      </c>
    </row>
    <row r="135" spans="1:6">
      <c r="A135" s="288"/>
      <c r="B135" s="327" t="s">
        <v>827</v>
      </c>
      <c r="C135" s="292" t="s">
        <v>606</v>
      </c>
      <c r="D135" s="293">
        <v>65482.617340481724</v>
      </c>
      <c r="E135" s="293">
        <v>14579.3961</v>
      </c>
      <c r="F135" s="294">
        <v>0.22264528652227428</v>
      </c>
    </row>
    <row r="136" spans="1:6">
      <c r="A136" s="288" t="s">
        <v>140</v>
      </c>
      <c r="B136" s="289" t="s">
        <v>828</v>
      </c>
      <c r="C136" s="286" t="s">
        <v>710</v>
      </c>
      <c r="D136" s="324">
        <v>4446</v>
      </c>
      <c r="E136" s="324">
        <v>1092.1156390000001</v>
      </c>
      <c r="F136" s="291">
        <v>0.24564004475933426</v>
      </c>
    </row>
    <row r="137" spans="1:6">
      <c r="A137" s="288"/>
      <c r="B137" s="327" t="s">
        <v>825</v>
      </c>
      <c r="C137" s="292" t="s">
        <v>710</v>
      </c>
      <c r="D137" s="325">
        <v>2503</v>
      </c>
      <c r="E137" s="325">
        <v>702.15386599999999</v>
      </c>
      <c r="F137" s="294">
        <v>0.28052491650019978</v>
      </c>
    </row>
    <row r="138" spans="1:6">
      <c r="A138" s="288"/>
      <c r="B138" s="327" t="s">
        <v>826</v>
      </c>
      <c r="C138" s="292" t="s">
        <v>710</v>
      </c>
      <c r="D138" s="325">
        <v>1559</v>
      </c>
      <c r="E138" s="325">
        <v>300.76282600000002</v>
      </c>
      <c r="F138" s="294">
        <v>0.19292035022450291</v>
      </c>
    </row>
    <row r="139" spans="1:6" s="36" customFormat="1">
      <c r="A139" s="288"/>
      <c r="B139" s="327" t="s">
        <v>827</v>
      </c>
      <c r="C139" s="292" t="s">
        <v>710</v>
      </c>
      <c r="D139" s="325">
        <v>384</v>
      </c>
      <c r="E139" s="325">
        <v>89.19894699999999</v>
      </c>
      <c r="F139" s="294">
        <v>0.23228892447916663</v>
      </c>
    </row>
    <row r="140" spans="1:6" s="36" customFormat="1">
      <c r="A140" s="456" t="s">
        <v>143</v>
      </c>
      <c r="B140" s="457" t="s">
        <v>712</v>
      </c>
      <c r="C140" s="292" t="s">
        <v>145</v>
      </c>
      <c r="D140" s="292"/>
      <c r="E140" s="292"/>
      <c r="F140" s="328"/>
    </row>
    <row r="141" spans="1:6" ht="31.5">
      <c r="A141" s="456"/>
      <c r="B141" s="457"/>
      <c r="C141" s="292" t="s">
        <v>829</v>
      </c>
      <c r="D141" s="292">
        <v>0</v>
      </c>
      <c r="E141" s="292">
        <v>0</v>
      </c>
      <c r="F141" s="323"/>
    </row>
    <row r="142" spans="1:6">
      <c r="A142" s="288" t="s">
        <v>146</v>
      </c>
      <c r="B142" s="289" t="s">
        <v>830</v>
      </c>
      <c r="C142" s="286" t="s">
        <v>714</v>
      </c>
      <c r="D142" s="285">
        <v>99.043701947818263</v>
      </c>
      <c r="E142" s="285">
        <v>78.615342674348426</v>
      </c>
      <c r="F142" s="291">
        <v>0.79374398501145849</v>
      </c>
    </row>
    <row r="143" spans="1:6">
      <c r="A143" s="288"/>
      <c r="B143" s="289" t="s">
        <v>825</v>
      </c>
      <c r="C143" s="292" t="s">
        <v>714</v>
      </c>
      <c r="D143" s="329">
        <v>51.6</v>
      </c>
      <c r="E143" s="329">
        <v>50.076770110669734</v>
      </c>
      <c r="F143" s="294">
        <v>0.97048004090445217</v>
      </c>
    </row>
    <row r="144" spans="1:6">
      <c r="A144" s="288"/>
      <c r="B144" s="289" t="s">
        <v>826</v>
      </c>
      <c r="C144" s="292" t="s">
        <v>714</v>
      </c>
      <c r="D144" s="329">
        <v>157.60800610616951</v>
      </c>
      <c r="E144" s="329">
        <v>120.08150026492967</v>
      </c>
      <c r="F144" s="294">
        <v>0.76189974882392175</v>
      </c>
    </row>
    <row r="145" spans="1:6">
      <c r="A145" s="288"/>
      <c r="B145" s="289" t="s">
        <v>708</v>
      </c>
      <c r="C145" s="292" t="s">
        <v>714</v>
      </c>
      <c r="D145" s="329">
        <v>170.52764932417116</v>
      </c>
      <c r="E145" s="329">
        <v>163.44807411235473</v>
      </c>
      <c r="F145" s="294">
        <v>0.95848429718069805</v>
      </c>
    </row>
    <row r="146" spans="1:6" s="78" customFormat="1">
      <c r="A146" s="40"/>
      <c r="B146" s="42"/>
      <c r="C146" s="2"/>
      <c r="D146" s="2"/>
    </row>
    <row r="147" spans="1:6" ht="15" customHeight="1"/>
  </sheetData>
  <mergeCells count="5">
    <mergeCell ref="A2:F2"/>
    <mergeCell ref="A3:F3"/>
    <mergeCell ref="A4:F4"/>
    <mergeCell ref="A140:A141"/>
    <mergeCell ref="B140:B141"/>
  </mergeCells>
  <pageMargins left="0.19685039370078741" right="0.19685039370078741" top="0.15748031496062992" bottom="0.15748031496062992" header="0.15748031496062992" footer="0.19685039370078741"/>
  <pageSetup paperSize="9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82"/>
  <sheetViews>
    <sheetView view="pageBreakPreview" zoomScaleNormal="98" zoomScaleSheetLayoutView="100" workbookViewId="0">
      <pane xSplit="3" ySplit="7" topLeftCell="D59" activePane="bottomRight" state="frozen"/>
      <selection pane="topRight" activeCell="D1" sqref="D1"/>
      <selection pane="bottomLeft" activeCell="A13" sqref="A13"/>
      <selection pane="bottomRight" activeCell="K14" sqref="K14"/>
    </sheetView>
  </sheetViews>
  <sheetFormatPr defaultColWidth="13.83203125" defaultRowHeight="15.75"/>
  <cols>
    <col min="1" max="1" width="12.33203125" style="40" customWidth="1"/>
    <col min="2" max="2" width="56" style="42" customWidth="1"/>
    <col min="3" max="3" width="16" style="2" customWidth="1"/>
    <col min="4" max="4" width="27" style="2" customWidth="1"/>
    <col min="5" max="5" width="34.33203125" style="2" customWidth="1"/>
    <col min="6" max="6" width="21" style="2" bestFit="1" customWidth="1"/>
    <col min="7" max="206" width="10.6640625" style="2" customWidth="1"/>
    <col min="207" max="207" width="8.6640625" style="2" customWidth="1"/>
    <col min="208" max="208" width="49.5" style="2" customWidth="1"/>
    <col min="209" max="209" width="14.1640625" style="2" customWidth="1"/>
    <col min="210" max="210" width="17.83203125" style="2" customWidth="1"/>
    <col min="211" max="211" width="17.1640625" style="2" customWidth="1"/>
    <col min="212" max="212" width="18.5" style="2" customWidth="1"/>
    <col min="213" max="213" width="15.83203125" style="2" customWidth="1"/>
    <col min="214" max="214" width="14" style="2" customWidth="1"/>
    <col min="215" max="215" width="13.6640625" style="2" customWidth="1"/>
    <col min="216" max="216" width="15.33203125" style="2" customWidth="1"/>
    <col min="217" max="16384" width="13.83203125" style="2"/>
  </cols>
  <sheetData>
    <row r="1" spans="1:6" ht="0.75" customHeight="1"/>
    <row r="2" spans="1:6">
      <c r="A2" s="405" t="s">
        <v>831</v>
      </c>
      <c r="B2" s="405"/>
      <c r="C2" s="405"/>
      <c r="D2" s="405"/>
      <c r="E2" s="405"/>
      <c r="F2" s="405"/>
    </row>
    <row r="3" spans="1:6" ht="15" customHeight="1">
      <c r="A3" s="405" t="s">
        <v>832</v>
      </c>
      <c r="B3" s="405"/>
      <c r="C3" s="405"/>
      <c r="D3" s="405"/>
      <c r="E3" s="405"/>
      <c r="F3" s="405"/>
    </row>
    <row r="4" spans="1:6" ht="15" customHeight="1">
      <c r="A4" s="405" t="s">
        <v>833</v>
      </c>
      <c r="B4" s="405"/>
      <c r="C4" s="405"/>
      <c r="D4" s="405"/>
      <c r="E4" s="405"/>
      <c r="F4" s="405"/>
    </row>
    <row r="5" spans="1:6" ht="15" customHeight="1">
      <c r="A5" s="281"/>
      <c r="B5" s="281"/>
      <c r="C5" s="281"/>
      <c r="D5" s="281"/>
    </row>
    <row r="6" spans="1:6" ht="15" customHeight="1">
      <c r="A6" s="330"/>
      <c r="B6" s="331"/>
      <c r="C6" s="330"/>
      <c r="D6" s="330"/>
      <c r="E6" s="332"/>
      <c r="F6" s="332"/>
    </row>
    <row r="7" spans="1:6" ht="82.5" customHeight="1">
      <c r="A7" s="333" t="s">
        <v>834</v>
      </c>
      <c r="B7" s="334" t="s">
        <v>734</v>
      </c>
      <c r="C7" s="334" t="s">
        <v>735</v>
      </c>
      <c r="D7" s="335" t="s">
        <v>835</v>
      </c>
      <c r="E7" s="280" t="s">
        <v>836</v>
      </c>
      <c r="F7" s="280" t="s">
        <v>603</v>
      </c>
    </row>
    <row r="8" spans="1:6" ht="47.25">
      <c r="A8" s="10" t="s">
        <v>14</v>
      </c>
      <c r="B8" s="11" t="s">
        <v>837</v>
      </c>
      <c r="C8" s="280" t="s">
        <v>606</v>
      </c>
      <c r="D8" s="12">
        <v>712515.21799999999</v>
      </c>
      <c r="E8" s="12">
        <v>392412.66700000002</v>
      </c>
      <c r="F8" s="259">
        <v>0.55074285725641869</v>
      </c>
    </row>
    <row r="9" spans="1:6" ht="31.5">
      <c r="A9" s="10" t="s">
        <v>17</v>
      </c>
      <c r="B9" s="11" t="s">
        <v>838</v>
      </c>
      <c r="C9" s="280" t="s">
        <v>606</v>
      </c>
      <c r="D9" s="12">
        <v>712515.21799999999</v>
      </c>
      <c r="E9" s="12">
        <v>379153.67800000001</v>
      </c>
      <c r="F9" s="259">
        <v>0.53213414734392384</v>
      </c>
    </row>
    <row r="10" spans="1:6">
      <c r="A10" s="278" t="s">
        <v>19</v>
      </c>
      <c r="B10" s="279" t="s">
        <v>839</v>
      </c>
      <c r="C10" s="280" t="s">
        <v>606</v>
      </c>
      <c r="D10" s="282">
        <v>0</v>
      </c>
      <c r="E10" s="282">
        <v>0</v>
      </c>
      <c r="F10" s="257">
        <v>0</v>
      </c>
    </row>
    <row r="11" spans="1:6">
      <c r="A11" s="278" t="s">
        <v>21</v>
      </c>
      <c r="B11" s="239" t="s">
        <v>840</v>
      </c>
      <c r="C11" s="280" t="s">
        <v>606</v>
      </c>
      <c r="D11" s="282">
        <v>0</v>
      </c>
      <c r="E11" s="282">
        <v>0</v>
      </c>
      <c r="F11" s="257">
        <v>0</v>
      </c>
    </row>
    <row r="12" spans="1:6">
      <c r="A12" s="278" t="s">
        <v>23</v>
      </c>
      <c r="B12" s="279" t="s">
        <v>609</v>
      </c>
      <c r="C12" s="280" t="s">
        <v>606</v>
      </c>
      <c r="D12" s="282">
        <v>0</v>
      </c>
      <c r="E12" s="282">
        <v>0</v>
      </c>
      <c r="F12" s="257">
        <v>0</v>
      </c>
    </row>
    <row r="13" spans="1:6">
      <c r="A13" s="278" t="s">
        <v>25</v>
      </c>
      <c r="B13" s="279" t="s">
        <v>841</v>
      </c>
      <c r="C13" s="280" t="s">
        <v>606</v>
      </c>
      <c r="D13" s="282">
        <v>0</v>
      </c>
      <c r="E13" s="282">
        <v>0</v>
      </c>
      <c r="F13" s="257">
        <v>0</v>
      </c>
    </row>
    <row r="14" spans="1:6" ht="31.5">
      <c r="A14" s="278" t="s">
        <v>27</v>
      </c>
      <c r="B14" s="239" t="s">
        <v>842</v>
      </c>
      <c r="C14" s="280" t="s">
        <v>606</v>
      </c>
      <c r="D14" s="15">
        <v>712515.21799999999</v>
      </c>
      <c r="E14" s="15">
        <v>379153.67800000001</v>
      </c>
      <c r="F14" s="257">
        <v>0.53213414734392384</v>
      </c>
    </row>
    <row r="15" spans="1:6" s="22" customFormat="1">
      <c r="A15" s="18" t="s">
        <v>29</v>
      </c>
      <c r="B15" s="245" t="s">
        <v>843</v>
      </c>
      <c r="C15" s="280" t="s">
        <v>606</v>
      </c>
      <c r="D15" s="20">
        <v>712515.21799999999</v>
      </c>
      <c r="E15" s="20">
        <v>379153.67800000001</v>
      </c>
      <c r="F15" s="258">
        <v>0.53213414734392384</v>
      </c>
    </row>
    <row r="16" spans="1:6" ht="31.5">
      <c r="A16" s="10" t="s">
        <v>31</v>
      </c>
      <c r="B16" s="238" t="s">
        <v>844</v>
      </c>
      <c r="C16" s="280" t="s">
        <v>606</v>
      </c>
      <c r="D16" s="12">
        <v>0</v>
      </c>
      <c r="E16" s="12">
        <v>0</v>
      </c>
      <c r="F16" s="259">
        <v>0</v>
      </c>
    </row>
    <row r="17" spans="1:6">
      <c r="A17" s="278" t="s">
        <v>33</v>
      </c>
      <c r="B17" s="279" t="s">
        <v>845</v>
      </c>
      <c r="C17" s="280" t="s">
        <v>606</v>
      </c>
      <c r="D17" s="282">
        <v>0</v>
      </c>
      <c r="E17" s="282">
        <v>0</v>
      </c>
      <c r="F17" s="257">
        <v>0</v>
      </c>
    </row>
    <row r="18" spans="1:6">
      <c r="A18" s="278" t="s">
        <v>35</v>
      </c>
      <c r="B18" s="279" t="s">
        <v>846</v>
      </c>
      <c r="C18" s="280" t="s">
        <v>606</v>
      </c>
      <c r="D18" s="15">
        <v>0</v>
      </c>
      <c r="E18" s="15">
        <v>0</v>
      </c>
      <c r="F18" s="257">
        <v>0</v>
      </c>
    </row>
    <row r="19" spans="1:6" s="22" customFormat="1">
      <c r="A19" s="18" t="s">
        <v>37</v>
      </c>
      <c r="B19" s="24" t="s">
        <v>616</v>
      </c>
      <c r="C19" s="280" t="s">
        <v>606</v>
      </c>
      <c r="D19" s="246">
        <v>0</v>
      </c>
      <c r="E19" s="282">
        <v>0</v>
      </c>
      <c r="F19" s="257">
        <v>0</v>
      </c>
    </row>
    <row r="20" spans="1:6" s="22" customFormat="1">
      <c r="A20" s="18" t="s">
        <v>39</v>
      </c>
      <c r="B20" s="26" t="s">
        <v>748</v>
      </c>
      <c r="C20" s="280" t="s">
        <v>606</v>
      </c>
      <c r="D20" s="246">
        <v>0</v>
      </c>
      <c r="E20" s="282">
        <v>0</v>
      </c>
      <c r="F20" s="257">
        <v>0</v>
      </c>
    </row>
    <row r="21" spans="1:6" s="22" customFormat="1">
      <c r="A21" s="18" t="s">
        <v>41</v>
      </c>
      <c r="B21" s="26" t="s">
        <v>618</v>
      </c>
      <c r="C21" s="280" t="s">
        <v>606</v>
      </c>
      <c r="D21" s="246">
        <v>0</v>
      </c>
      <c r="E21" s="282">
        <v>0</v>
      </c>
      <c r="F21" s="257">
        <v>0</v>
      </c>
    </row>
    <row r="22" spans="1:6" s="22" customFormat="1">
      <c r="A22" s="18" t="s">
        <v>43</v>
      </c>
      <c r="B22" s="26" t="s">
        <v>847</v>
      </c>
      <c r="C22" s="280" t="s">
        <v>606</v>
      </c>
      <c r="D22" s="246">
        <v>0</v>
      </c>
      <c r="E22" s="282">
        <v>0</v>
      </c>
      <c r="F22" s="257">
        <v>0</v>
      </c>
    </row>
    <row r="23" spans="1:6">
      <c r="A23" s="10" t="s">
        <v>46</v>
      </c>
      <c r="B23" s="11" t="s">
        <v>47</v>
      </c>
      <c r="C23" s="280" t="s">
        <v>606</v>
      </c>
      <c r="D23" s="280">
        <v>0</v>
      </c>
      <c r="E23" s="280">
        <v>0</v>
      </c>
      <c r="F23" s="259">
        <v>0</v>
      </c>
    </row>
    <row r="24" spans="1:6">
      <c r="A24" s="10" t="s">
        <v>48</v>
      </c>
      <c r="B24" s="11" t="s">
        <v>848</v>
      </c>
      <c r="C24" s="280" t="s">
        <v>606</v>
      </c>
      <c r="D24" s="12">
        <v>0</v>
      </c>
      <c r="E24" s="12">
        <v>0</v>
      </c>
      <c r="F24" s="259">
        <v>0</v>
      </c>
    </row>
    <row r="25" spans="1:6" ht="31.5">
      <c r="A25" s="278" t="s">
        <v>50</v>
      </c>
      <c r="B25" s="279" t="s">
        <v>849</v>
      </c>
      <c r="C25" s="280" t="s">
        <v>606</v>
      </c>
      <c r="D25" s="282">
        <v>0</v>
      </c>
      <c r="E25" s="282">
        <v>0</v>
      </c>
      <c r="F25" s="257">
        <v>0</v>
      </c>
    </row>
    <row r="26" spans="1:6">
      <c r="A26" s="10" t="s">
        <v>265</v>
      </c>
      <c r="B26" s="30" t="s">
        <v>850</v>
      </c>
      <c r="C26" s="280" t="s">
        <v>606</v>
      </c>
      <c r="D26" s="12">
        <v>0</v>
      </c>
      <c r="E26" s="12">
        <v>13258.989000000003</v>
      </c>
      <c r="F26" s="259">
        <v>0</v>
      </c>
    </row>
    <row r="27" spans="1:6">
      <c r="A27" s="10" t="s">
        <v>71</v>
      </c>
      <c r="B27" s="238" t="s">
        <v>772</v>
      </c>
      <c r="C27" s="280" t="s">
        <v>606</v>
      </c>
      <c r="D27" s="12">
        <v>5328.3581782499996</v>
      </c>
      <c r="E27" s="12">
        <v>4513.7632236378568</v>
      </c>
      <c r="F27" s="259">
        <v>0.8471208339677192</v>
      </c>
    </row>
    <row r="28" spans="1:6" ht="31.5">
      <c r="A28" s="10" t="s">
        <v>73</v>
      </c>
      <c r="B28" s="238" t="s">
        <v>773</v>
      </c>
      <c r="C28" s="280" t="s">
        <v>606</v>
      </c>
      <c r="D28" s="12">
        <v>5328.3581782499996</v>
      </c>
      <c r="E28" s="12">
        <v>4513.7632236378568</v>
      </c>
      <c r="F28" s="259">
        <v>0.8471208339677192</v>
      </c>
    </row>
    <row r="29" spans="1:6">
      <c r="A29" s="278" t="s">
        <v>75</v>
      </c>
      <c r="B29" s="279" t="s">
        <v>851</v>
      </c>
      <c r="C29" s="280" t="s">
        <v>606</v>
      </c>
      <c r="D29" s="16">
        <v>3039</v>
      </c>
      <c r="E29" s="16">
        <v>2819.3838700000001</v>
      </c>
      <c r="F29" s="257">
        <v>0.92773408028956894</v>
      </c>
    </row>
    <row r="30" spans="1:6">
      <c r="A30" s="278" t="s">
        <v>77</v>
      </c>
      <c r="B30" s="279" t="s">
        <v>846</v>
      </c>
      <c r="C30" s="280" t="s">
        <v>606</v>
      </c>
      <c r="D30" s="15">
        <v>343.17</v>
      </c>
      <c r="E30" s="15">
        <v>387.55783000000002</v>
      </c>
      <c r="F30" s="257">
        <v>1.1293464755077658</v>
      </c>
    </row>
    <row r="31" spans="1:6">
      <c r="A31" s="278" t="s">
        <v>78</v>
      </c>
      <c r="B31" s="34" t="s">
        <v>616</v>
      </c>
      <c r="C31" s="280" t="s">
        <v>606</v>
      </c>
      <c r="D31" s="16">
        <v>159</v>
      </c>
      <c r="E31" s="16">
        <v>183.77722</v>
      </c>
      <c r="F31" s="257">
        <v>1.155831572327044</v>
      </c>
    </row>
    <row r="32" spans="1:6">
      <c r="A32" s="278" t="s">
        <v>79</v>
      </c>
      <c r="B32" s="279" t="s">
        <v>852</v>
      </c>
      <c r="C32" s="280" t="s">
        <v>606</v>
      </c>
      <c r="D32" s="16">
        <v>93</v>
      </c>
      <c r="E32" s="16">
        <v>92.190960000000004</v>
      </c>
      <c r="F32" s="257">
        <v>0.99130064516129035</v>
      </c>
    </row>
    <row r="33" spans="1:6">
      <c r="A33" s="278" t="s">
        <v>80</v>
      </c>
      <c r="B33" s="279" t="s">
        <v>618</v>
      </c>
      <c r="C33" s="280" t="s">
        <v>606</v>
      </c>
      <c r="D33" s="15">
        <v>91.17</v>
      </c>
      <c r="E33" s="16">
        <v>63.566120000000005</v>
      </c>
      <c r="F33" s="257">
        <v>0.69722628057475056</v>
      </c>
    </row>
    <row r="34" spans="1:6" ht="31.5">
      <c r="A34" s="278" t="s">
        <v>81</v>
      </c>
      <c r="B34" s="279" t="s">
        <v>620</v>
      </c>
      <c r="C34" s="280" t="s">
        <v>606</v>
      </c>
      <c r="D34" s="16">
        <v>0</v>
      </c>
      <c r="E34" s="16">
        <v>48.023530000000001</v>
      </c>
      <c r="F34" s="257">
        <v>0</v>
      </c>
    </row>
    <row r="35" spans="1:6">
      <c r="A35" s="278" t="s">
        <v>82</v>
      </c>
      <c r="B35" s="239" t="s">
        <v>646</v>
      </c>
      <c r="C35" s="280" t="s">
        <v>606</v>
      </c>
      <c r="D35" s="15">
        <v>689.93333000000007</v>
      </c>
      <c r="E35" s="15">
        <v>472.70808000000005</v>
      </c>
      <c r="F35" s="257">
        <v>0.68515037532684497</v>
      </c>
    </row>
    <row r="36" spans="1:6">
      <c r="A36" s="278"/>
      <c r="B36" s="336" t="s">
        <v>853</v>
      </c>
      <c r="C36" s="280" t="s">
        <v>606</v>
      </c>
      <c r="D36" s="16"/>
      <c r="E36" s="16"/>
      <c r="F36" s="257">
        <v>0</v>
      </c>
    </row>
    <row r="37" spans="1:6">
      <c r="A37" s="278" t="s">
        <v>311</v>
      </c>
      <c r="B37" s="337" t="s">
        <v>854</v>
      </c>
      <c r="C37" s="280" t="s">
        <v>606</v>
      </c>
      <c r="D37" s="39">
        <v>0.24148</v>
      </c>
      <c r="E37" s="174">
        <v>0.12481999999999999</v>
      </c>
      <c r="F37" s="257">
        <v>0.51689580917674338</v>
      </c>
    </row>
    <row r="38" spans="1:6">
      <c r="A38" s="278" t="s">
        <v>312</v>
      </c>
      <c r="B38" s="337" t="s">
        <v>855</v>
      </c>
      <c r="C38" s="280" t="s">
        <v>606</v>
      </c>
      <c r="D38" s="15">
        <v>301.82609000000002</v>
      </c>
      <c r="E38" s="15">
        <v>214.24985000000001</v>
      </c>
      <c r="F38" s="257">
        <v>0.70984536161204614</v>
      </c>
    </row>
    <row r="39" spans="1:6">
      <c r="A39" s="278" t="s">
        <v>313</v>
      </c>
      <c r="B39" s="337" t="s">
        <v>856</v>
      </c>
      <c r="C39" s="280" t="s">
        <v>606</v>
      </c>
      <c r="D39" s="15">
        <v>20.84732</v>
      </c>
      <c r="E39" s="15">
        <v>0.56313000000000002</v>
      </c>
      <c r="F39" s="257">
        <v>2.7012105153084425E-2</v>
      </c>
    </row>
    <row r="40" spans="1:6" ht="31.5">
      <c r="A40" s="278" t="s">
        <v>314</v>
      </c>
      <c r="B40" s="337" t="s">
        <v>857</v>
      </c>
      <c r="C40" s="280" t="s">
        <v>606</v>
      </c>
      <c r="D40" s="15">
        <v>209.9957</v>
      </c>
      <c r="E40" s="15">
        <v>133.43196</v>
      </c>
      <c r="F40" s="257">
        <v>0.63540329635321102</v>
      </c>
    </row>
    <row r="41" spans="1:6">
      <c r="A41" s="278" t="s">
        <v>315</v>
      </c>
      <c r="B41" s="337" t="s">
        <v>858</v>
      </c>
      <c r="C41" s="280" t="s">
        <v>606</v>
      </c>
      <c r="D41" s="15">
        <v>156.60991000000001</v>
      </c>
      <c r="E41" s="15">
        <v>101.85656</v>
      </c>
      <c r="F41" s="257">
        <v>0.6503838741750122</v>
      </c>
    </row>
    <row r="42" spans="1:6">
      <c r="A42" s="278" t="s">
        <v>316</v>
      </c>
      <c r="B42" s="337" t="s">
        <v>859</v>
      </c>
      <c r="C42" s="280" t="s">
        <v>606</v>
      </c>
      <c r="D42" s="39">
        <v>0.41282999999999997</v>
      </c>
      <c r="E42" s="174">
        <v>0.21722999999999998</v>
      </c>
      <c r="F42" s="257">
        <v>0.52619722403895064</v>
      </c>
    </row>
    <row r="43" spans="1:6" ht="31.5">
      <c r="A43" s="278" t="s">
        <v>317</v>
      </c>
      <c r="B43" s="337" t="s">
        <v>860</v>
      </c>
      <c r="C43" s="280" t="s">
        <v>606</v>
      </c>
      <c r="D43" s="16">
        <v>0</v>
      </c>
      <c r="E43" s="16">
        <v>18.538180000000001</v>
      </c>
      <c r="F43" s="257">
        <v>0</v>
      </c>
    </row>
    <row r="44" spans="1:6">
      <c r="A44" s="278" t="s">
        <v>318</v>
      </c>
      <c r="B44" s="337" t="s">
        <v>861</v>
      </c>
      <c r="C44" s="280" t="s">
        <v>606</v>
      </c>
      <c r="D44" s="16">
        <v>0</v>
      </c>
      <c r="E44" s="16">
        <v>3.7263500000000001</v>
      </c>
      <c r="F44" s="257">
        <v>0</v>
      </c>
    </row>
    <row r="45" spans="1:6">
      <c r="A45" s="18" t="s">
        <v>84</v>
      </c>
      <c r="B45" s="245" t="s">
        <v>655</v>
      </c>
      <c r="C45" s="280" t="s">
        <v>606</v>
      </c>
      <c r="D45" s="20">
        <v>1256.2548482499999</v>
      </c>
      <c r="E45" s="20">
        <v>834.11344363785679</v>
      </c>
      <c r="F45" s="258">
        <v>0.66396833795292531</v>
      </c>
    </row>
    <row r="46" spans="1:6">
      <c r="A46" s="278" t="s">
        <v>86</v>
      </c>
      <c r="B46" s="279" t="s">
        <v>87</v>
      </c>
      <c r="C46" s="280" t="s">
        <v>606</v>
      </c>
      <c r="D46" s="16">
        <v>37</v>
      </c>
      <c r="E46" s="16">
        <v>20.3993</v>
      </c>
      <c r="F46" s="257">
        <v>0.55133243243243246</v>
      </c>
    </row>
    <row r="47" spans="1:6">
      <c r="A47" s="278" t="s">
        <v>88</v>
      </c>
      <c r="B47" s="279" t="s">
        <v>862</v>
      </c>
      <c r="C47" s="280" t="s">
        <v>606</v>
      </c>
      <c r="D47" s="16">
        <v>41</v>
      </c>
      <c r="E47" s="16">
        <v>28.93038</v>
      </c>
      <c r="F47" s="257">
        <v>0.70561902439024393</v>
      </c>
    </row>
    <row r="48" spans="1:6">
      <c r="A48" s="278" t="s">
        <v>89</v>
      </c>
      <c r="B48" s="279" t="s">
        <v>863</v>
      </c>
      <c r="C48" s="280" t="s">
        <v>606</v>
      </c>
      <c r="D48" s="16">
        <v>56</v>
      </c>
      <c r="E48" s="16">
        <v>34.86506</v>
      </c>
      <c r="F48" s="257">
        <v>0.62259035714285715</v>
      </c>
    </row>
    <row r="49" spans="1:6">
      <c r="A49" s="278" t="s">
        <v>91</v>
      </c>
      <c r="B49" s="279" t="s">
        <v>864</v>
      </c>
      <c r="C49" s="280" t="s">
        <v>606</v>
      </c>
      <c r="D49" s="16">
        <v>1</v>
      </c>
      <c r="E49" s="16">
        <v>0</v>
      </c>
      <c r="F49" s="257">
        <v>0</v>
      </c>
    </row>
    <row r="50" spans="1:6">
      <c r="A50" s="278" t="s">
        <v>93</v>
      </c>
      <c r="B50" s="279" t="s">
        <v>865</v>
      </c>
      <c r="C50" s="280" t="s">
        <v>606</v>
      </c>
      <c r="D50" s="16">
        <v>34</v>
      </c>
      <c r="E50" s="16">
        <v>9.7962900000000008</v>
      </c>
      <c r="F50" s="257">
        <v>0.28812617647058825</v>
      </c>
    </row>
    <row r="51" spans="1:6" ht="31.5">
      <c r="A51" s="278" t="s">
        <v>94</v>
      </c>
      <c r="B51" s="279" t="s">
        <v>866</v>
      </c>
      <c r="C51" s="280" t="s">
        <v>606</v>
      </c>
      <c r="D51" s="16">
        <v>13</v>
      </c>
      <c r="E51" s="16">
        <v>23.166589999999999</v>
      </c>
      <c r="F51" s="257">
        <v>1.7820453846153845</v>
      </c>
    </row>
    <row r="52" spans="1:6">
      <c r="A52" s="278" t="s">
        <v>96</v>
      </c>
      <c r="B52" s="279" t="s">
        <v>867</v>
      </c>
      <c r="C52" s="280" t="s">
        <v>606</v>
      </c>
      <c r="D52" s="16">
        <v>5</v>
      </c>
      <c r="E52" s="16">
        <v>3.43336</v>
      </c>
      <c r="F52" s="257">
        <v>0.68667199999999995</v>
      </c>
    </row>
    <row r="53" spans="1:6">
      <c r="A53" s="278" t="s">
        <v>98</v>
      </c>
      <c r="B53" s="279" t="s">
        <v>868</v>
      </c>
      <c r="C53" s="280" t="s">
        <v>606</v>
      </c>
      <c r="D53" s="16">
        <v>20</v>
      </c>
      <c r="E53" s="16">
        <v>9.9704800000000002</v>
      </c>
      <c r="F53" s="257">
        <v>0.49852400000000002</v>
      </c>
    </row>
    <row r="54" spans="1:6">
      <c r="A54" s="278" t="s">
        <v>99</v>
      </c>
      <c r="B54" s="279" t="s">
        <v>869</v>
      </c>
      <c r="C54" s="280" t="s">
        <v>606</v>
      </c>
      <c r="D54" s="16">
        <v>1</v>
      </c>
      <c r="E54" s="338">
        <v>0.34976000000000002</v>
      </c>
      <c r="F54" s="257">
        <v>0.34976000000000002</v>
      </c>
    </row>
    <row r="55" spans="1:6">
      <c r="A55" s="278" t="s">
        <v>100</v>
      </c>
      <c r="B55" s="33" t="s">
        <v>870</v>
      </c>
      <c r="C55" s="280" t="s">
        <v>606</v>
      </c>
      <c r="D55" s="16">
        <v>406</v>
      </c>
      <c r="E55" s="16">
        <v>229.61790999999999</v>
      </c>
      <c r="F55" s="257">
        <v>0.56556135467980295</v>
      </c>
    </row>
    <row r="56" spans="1:6">
      <c r="A56" s="278" t="s">
        <v>101</v>
      </c>
      <c r="B56" s="33" t="s">
        <v>659</v>
      </c>
      <c r="C56" s="280" t="s">
        <v>606</v>
      </c>
      <c r="D56" s="16">
        <v>32</v>
      </c>
      <c r="E56" s="16">
        <v>35.440440000000002</v>
      </c>
      <c r="F56" s="257">
        <v>1.1075137500000001</v>
      </c>
    </row>
    <row r="57" spans="1:6">
      <c r="A57" s="278" t="s">
        <v>103</v>
      </c>
      <c r="B57" s="279" t="s">
        <v>937</v>
      </c>
      <c r="C57" s="280" t="s">
        <v>606</v>
      </c>
      <c r="D57" s="16">
        <v>390</v>
      </c>
      <c r="E57" s="16">
        <v>225.71242999999998</v>
      </c>
      <c r="F57" s="257">
        <v>0.57874982051282042</v>
      </c>
    </row>
    <row r="58" spans="1:6">
      <c r="A58" s="278" t="s">
        <v>105</v>
      </c>
      <c r="B58" s="279" t="s">
        <v>871</v>
      </c>
      <c r="C58" s="280" t="s">
        <v>606</v>
      </c>
      <c r="D58" s="15">
        <v>77.254848249999981</v>
      </c>
      <c r="E58" s="15">
        <v>99.757350000000017</v>
      </c>
      <c r="F58" s="257">
        <v>1.2912762403879299</v>
      </c>
    </row>
    <row r="59" spans="1:6">
      <c r="A59" s="278" t="s">
        <v>107</v>
      </c>
      <c r="B59" s="279" t="s">
        <v>804</v>
      </c>
      <c r="C59" s="280" t="s">
        <v>606</v>
      </c>
      <c r="D59" s="16">
        <v>28</v>
      </c>
      <c r="E59" s="16">
        <v>1.45827</v>
      </c>
      <c r="F59" s="257">
        <v>5.2081071428571428E-2</v>
      </c>
    </row>
    <row r="60" spans="1:6">
      <c r="A60" s="278" t="s">
        <v>109</v>
      </c>
      <c r="B60" s="279" t="s">
        <v>872</v>
      </c>
      <c r="C60" s="280" t="s">
        <v>606</v>
      </c>
      <c r="D60" s="16">
        <v>115</v>
      </c>
      <c r="E60" s="16">
        <v>111.21582363785686</v>
      </c>
      <c r="F60" s="257">
        <v>0.96709411859005967</v>
      </c>
    </row>
    <row r="61" spans="1:6" ht="31.5">
      <c r="A61" s="10">
        <v>7</v>
      </c>
      <c r="B61" s="11" t="s">
        <v>873</v>
      </c>
      <c r="C61" s="280" t="s">
        <v>606</v>
      </c>
      <c r="D61" s="12">
        <v>0</v>
      </c>
      <c r="E61" s="12">
        <v>0</v>
      </c>
      <c r="F61" s="259">
        <v>0</v>
      </c>
    </row>
    <row r="62" spans="1:6">
      <c r="A62" s="10">
        <v>8</v>
      </c>
      <c r="B62" s="238" t="s">
        <v>700</v>
      </c>
      <c r="C62" s="280" t="s">
        <v>606</v>
      </c>
      <c r="D62" s="9">
        <v>0</v>
      </c>
      <c r="E62" s="9">
        <v>0</v>
      </c>
      <c r="F62" s="259">
        <v>0</v>
      </c>
    </row>
    <row r="63" spans="1:6" ht="31.5">
      <c r="A63" s="10" t="s">
        <v>129</v>
      </c>
      <c r="B63" s="238" t="s">
        <v>874</v>
      </c>
      <c r="C63" s="280" t="s">
        <v>606</v>
      </c>
      <c r="D63" s="12">
        <v>717843.57617825002</v>
      </c>
      <c r="E63" s="12">
        <v>396926.4302236379</v>
      </c>
      <c r="F63" s="259">
        <v>0.55294279059631213</v>
      </c>
    </row>
    <row r="64" spans="1:6">
      <c r="A64" s="10" t="s">
        <v>131</v>
      </c>
      <c r="B64" s="238" t="s">
        <v>875</v>
      </c>
      <c r="C64" s="280" t="s">
        <v>606</v>
      </c>
      <c r="D64" s="9">
        <v>0</v>
      </c>
      <c r="E64" s="9">
        <v>-222255.65164363789</v>
      </c>
      <c r="F64" s="259">
        <v>0</v>
      </c>
    </row>
    <row r="65" spans="1:6">
      <c r="A65" s="278" t="s">
        <v>133</v>
      </c>
      <c r="B65" s="239" t="s">
        <v>876</v>
      </c>
      <c r="C65" s="280" t="s">
        <v>606</v>
      </c>
      <c r="D65" s="16"/>
      <c r="E65" s="16"/>
      <c r="F65" s="243"/>
    </row>
    <row r="66" spans="1:6">
      <c r="A66" s="278"/>
      <c r="B66" s="239" t="s">
        <v>704</v>
      </c>
      <c r="C66" s="280" t="s">
        <v>606</v>
      </c>
      <c r="D66" s="39">
        <v>1039.2180000000003</v>
      </c>
      <c r="E66" s="15"/>
      <c r="F66" s="257">
        <v>0</v>
      </c>
    </row>
    <row r="67" spans="1:6">
      <c r="A67" s="10" t="s">
        <v>135</v>
      </c>
      <c r="B67" s="11" t="s">
        <v>824</v>
      </c>
      <c r="C67" s="280" t="s">
        <v>606</v>
      </c>
      <c r="D67" s="12">
        <v>716804.35817825003</v>
      </c>
      <c r="E67" s="12">
        <v>174670.77858000001</v>
      </c>
      <c r="F67" s="259">
        <v>0.24367985013919805</v>
      </c>
    </row>
    <row r="68" spans="1:6">
      <c r="A68" s="10"/>
      <c r="B68" s="279" t="s">
        <v>825</v>
      </c>
      <c r="C68" s="280" t="s">
        <v>606</v>
      </c>
      <c r="D68" s="15">
        <v>358744.81623052037</v>
      </c>
      <c r="E68" s="15">
        <v>104679.8753</v>
      </c>
      <c r="F68" s="257">
        <v>0.29179480946906661</v>
      </c>
    </row>
    <row r="69" spans="1:6">
      <c r="A69" s="10"/>
      <c r="B69" s="279" t="s">
        <v>826</v>
      </c>
      <c r="C69" s="280" t="s">
        <v>606</v>
      </c>
      <c r="D69" s="15">
        <v>278511.69698052289</v>
      </c>
      <c r="E69" s="15">
        <v>52794.394220000002</v>
      </c>
      <c r="F69" s="257">
        <v>0.18955898367059271</v>
      </c>
    </row>
    <row r="70" spans="1:6">
      <c r="A70" s="10"/>
      <c r="B70" s="279" t="s">
        <v>708</v>
      </c>
      <c r="C70" s="280" t="s">
        <v>606</v>
      </c>
      <c r="D70" s="15">
        <v>79547.418216492559</v>
      </c>
      <c r="E70" s="15">
        <v>17196.50906</v>
      </c>
      <c r="F70" s="257">
        <v>0.21617934868984409</v>
      </c>
    </row>
    <row r="71" spans="1:6">
      <c r="A71" s="10" t="s">
        <v>140</v>
      </c>
      <c r="B71" s="11" t="s">
        <v>828</v>
      </c>
      <c r="C71" s="280" t="s">
        <v>710</v>
      </c>
      <c r="D71" s="37">
        <v>4792</v>
      </c>
      <c r="E71" s="339">
        <v>1421.84421</v>
      </c>
      <c r="F71" s="259">
        <v>0.2967120638564274</v>
      </c>
    </row>
    <row r="72" spans="1:6">
      <c r="A72" s="10"/>
      <c r="B72" s="279" t="s">
        <v>825</v>
      </c>
      <c r="C72" s="280" t="s">
        <v>710</v>
      </c>
      <c r="D72" s="39">
        <v>3466.1334901499558</v>
      </c>
      <c r="E72" s="340">
        <v>1056.324053</v>
      </c>
      <c r="F72" s="257">
        <v>0.30475573315391846</v>
      </c>
    </row>
    <row r="73" spans="1:6">
      <c r="A73" s="10"/>
      <c r="B73" s="279" t="s">
        <v>826</v>
      </c>
      <c r="C73" s="280" t="s">
        <v>710</v>
      </c>
      <c r="D73" s="39">
        <v>1055.3390179359012</v>
      </c>
      <c r="E73" s="340">
        <v>298.93449100000004</v>
      </c>
      <c r="F73" s="257">
        <v>0.28325920478584693</v>
      </c>
    </row>
    <row r="74" spans="1:6">
      <c r="A74" s="10"/>
      <c r="B74" s="279" t="s">
        <v>708</v>
      </c>
      <c r="C74" s="280" t="s">
        <v>710</v>
      </c>
      <c r="D74" s="39">
        <v>270.5274919141429</v>
      </c>
      <c r="E74" s="340">
        <v>66.585666000000003</v>
      </c>
      <c r="F74" s="257">
        <v>0.24613271475245202</v>
      </c>
    </row>
    <row r="75" spans="1:6" s="36" customFormat="1">
      <c r="A75" s="406" t="s">
        <v>143</v>
      </c>
      <c r="B75" s="407" t="s">
        <v>712</v>
      </c>
      <c r="C75" s="282" t="s">
        <v>145</v>
      </c>
      <c r="D75" s="268">
        <v>0</v>
      </c>
      <c r="E75" s="268">
        <v>0</v>
      </c>
      <c r="F75" s="341"/>
    </row>
    <row r="76" spans="1:6" s="36" customFormat="1" ht="15.75" customHeight="1">
      <c r="A76" s="406"/>
      <c r="B76" s="407"/>
      <c r="C76" s="282" t="s">
        <v>877</v>
      </c>
      <c r="D76" s="282">
        <v>0</v>
      </c>
      <c r="E76" s="282">
        <v>0</v>
      </c>
      <c r="F76" s="257">
        <v>0</v>
      </c>
    </row>
    <row r="77" spans="1:6" ht="19.5" customHeight="1">
      <c r="A77" s="10" t="s">
        <v>146</v>
      </c>
      <c r="B77" s="11" t="s">
        <v>878</v>
      </c>
      <c r="C77" s="280" t="s">
        <v>714</v>
      </c>
      <c r="D77" s="37">
        <v>149.58354719913399</v>
      </c>
      <c r="E77" s="37">
        <v>122.84804295120351</v>
      </c>
      <c r="F77" s="259">
        <v>0.8212670795115008</v>
      </c>
    </row>
    <row r="78" spans="1:6" ht="16.5" customHeight="1">
      <c r="A78" s="278"/>
      <c r="B78" s="279" t="s">
        <v>879</v>
      </c>
      <c r="C78" s="280" t="s">
        <v>714</v>
      </c>
      <c r="D78" s="39">
        <v>103.49999999999999</v>
      </c>
      <c r="E78" s="39">
        <v>99.098259670131739</v>
      </c>
      <c r="F78" s="257">
        <v>0.95747110792397827</v>
      </c>
    </row>
    <row r="79" spans="1:6">
      <c r="A79" s="278"/>
      <c r="B79" s="279" t="s">
        <v>826</v>
      </c>
      <c r="C79" s="280" t="s">
        <v>714</v>
      </c>
      <c r="D79" s="39">
        <v>263.90732479999997</v>
      </c>
      <c r="E79" s="39">
        <v>176.60857415078274</v>
      </c>
      <c r="F79" s="257">
        <v>0.66920679175776621</v>
      </c>
    </row>
    <row r="80" spans="1:6">
      <c r="A80" s="278"/>
      <c r="B80" s="279" t="s">
        <v>708</v>
      </c>
      <c r="C80" s="280" t="s">
        <v>714</v>
      </c>
      <c r="D80" s="39">
        <v>294.04559829999999</v>
      </c>
      <c r="E80" s="39">
        <v>258.26142611534442</v>
      </c>
      <c r="F80" s="257">
        <v>0.87830400321739632</v>
      </c>
    </row>
    <row r="81" spans="1:6" s="41" customFormat="1" ht="15" customHeight="1">
      <c r="A81" s="40"/>
      <c r="B81" s="403"/>
      <c r="C81" s="403"/>
      <c r="D81" s="3"/>
      <c r="E81" s="2"/>
      <c r="F81" s="2"/>
    </row>
    <row r="82" spans="1:6" s="41" customFormat="1" ht="15" customHeight="1">
      <c r="A82" s="40"/>
      <c r="B82" s="395"/>
      <c r="C82" s="263"/>
      <c r="D82" s="263"/>
      <c r="E82" s="2"/>
      <c r="F82" s="2"/>
    </row>
  </sheetData>
  <mergeCells count="6">
    <mergeCell ref="B81:C81"/>
    <mergeCell ref="A2:F2"/>
    <mergeCell ref="A3:F3"/>
    <mergeCell ref="A4:F4"/>
    <mergeCell ref="A75:A76"/>
    <mergeCell ref="B75:B76"/>
  </mergeCells>
  <printOptions horizontalCentered="1"/>
  <pageMargins left="0.39370078740157483" right="0.19685039370078741" top="0.19685039370078741" bottom="0.19685039370078741" header="0.15748031496062992" footer="0.19685039370078741"/>
  <pageSetup paperSize="9" scale="74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9</vt:i4>
      </vt:variant>
    </vt:vector>
  </HeadingPairs>
  <TitlesOfParts>
    <vt:vector size="17" baseType="lpstr">
      <vt:lpstr>ТС-ТЭ</vt:lpstr>
      <vt:lpstr>ТС-ПВ</vt:lpstr>
      <vt:lpstr>ТС-ТВ</vt:lpstr>
      <vt:lpstr>Расшифровка, тенге</vt:lpstr>
      <vt:lpstr>налоги</vt:lpstr>
      <vt:lpstr>Служба сбыта расш</vt:lpstr>
      <vt:lpstr>ТС-ТВ </vt:lpstr>
      <vt:lpstr>ТС_ГВ</vt:lpstr>
      <vt:lpstr>ТС_ГВ!Заголовки_для_печати</vt:lpstr>
      <vt:lpstr>'ТС-ПВ'!Заголовки_для_печати</vt:lpstr>
      <vt:lpstr>'ТС-ТВ'!Заголовки_для_печати</vt:lpstr>
      <vt:lpstr>'Расшифровка, тенге'!Область_печати</vt:lpstr>
      <vt:lpstr>ТС_ГВ!Область_печати</vt:lpstr>
      <vt:lpstr>'ТС-ПВ'!Область_печати</vt:lpstr>
      <vt:lpstr>'ТС-ТВ'!Область_печати</vt:lpstr>
      <vt:lpstr>'ТС-ТВ '!Область_печати</vt:lpstr>
      <vt:lpstr>'ТС-ТЭ'!Область_печати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Медовской Евгений</dc:creator>
  <cp:lastModifiedBy>Елеуова Айгерим</cp:lastModifiedBy>
  <cp:lastPrinted>2025-07-16T09:59:11Z</cp:lastPrinted>
  <dcterms:created xsi:type="dcterms:W3CDTF">2024-10-11T07:51:40Z</dcterms:created>
  <dcterms:modified xsi:type="dcterms:W3CDTF">2025-07-18T09:03:31Z</dcterms:modified>
</cp:coreProperties>
</file>