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/>
  </bookViews>
  <sheets>
    <sheet name="ПВ" sheetId="55" r:id="rId1"/>
    <sheet name="ТВ" sheetId="56" r:id="rId2"/>
    <sheet name="ГВ" sheetId="57" r:id="rId3"/>
    <sheet name="Тепло 2018г" sheetId="43" r:id="rId4"/>
    <sheet name="МВ" sheetId="58" r:id="rId5"/>
  </sheets>
  <definedNames>
    <definedName name="_xlnm.Print_Titles" localSheetId="2">ГВ!$7:$8</definedName>
    <definedName name="_xlnm.Print_Titles" localSheetId="0">ПВ!$8:$9</definedName>
    <definedName name="_xlnm.Print_Titles" localSheetId="1">ТВ!$11:$12</definedName>
    <definedName name="_xlnm.Print_Titles" localSheetId="3">'Тепло 2018г'!$10:$11</definedName>
    <definedName name="_xlnm.Print_Area" localSheetId="2">ГВ!$A$1:$F$60</definedName>
    <definedName name="_xlnm.Print_Area" localSheetId="0">ПВ!$A$1:$F$79</definedName>
    <definedName name="_xlnm.Print_Area" localSheetId="3">'Тепло 2018г'!$A$1:$F$73</definedName>
  </definedNames>
  <calcPr calcId="145621" iterate="1" iterateCount="1000" fullPrecision="0"/>
</workbook>
</file>

<file path=xl/calcChain.xml><?xml version="1.0" encoding="utf-8"?>
<calcChain xmlns="http://schemas.openxmlformats.org/spreadsheetml/2006/main">
  <c r="F99" i="58" l="1"/>
  <c r="F100" i="58"/>
  <c r="G97" i="58"/>
  <c r="F96" i="58"/>
  <c r="F93" i="58"/>
  <c r="E84" i="58"/>
  <c r="D84" i="58"/>
  <c r="E76" i="58"/>
  <c r="E61" i="58" s="1"/>
  <c r="D76" i="58"/>
  <c r="E55" i="58"/>
  <c r="D55" i="58"/>
  <c r="D30" i="58" s="1"/>
  <c r="F48" i="58"/>
  <c r="F29" i="58"/>
  <c r="E27" i="58"/>
  <c r="F27" i="58" s="1"/>
  <c r="D27" i="58"/>
  <c r="G26" i="58"/>
  <c r="G25" i="58"/>
  <c r="D22" i="58"/>
  <c r="G24" i="58"/>
  <c r="E22" i="58"/>
  <c r="G16" i="58"/>
  <c r="D13" i="58"/>
  <c r="F13" i="58"/>
  <c r="E13" i="58"/>
  <c r="G13" i="58" l="1"/>
  <c r="F84" i="58"/>
  <c r="F55" i="58"/>
  <c r="F30" i="58" s="1"/>
  <c r="D12" i="58"/>
  <c r="F76" i="58"/>
  <c r="F22" i="58"/>
  <c r="G22" i="58" s="1"/>
  <c r="E30" i="58"/>
  <c r="E12" i="58" s="1"/>
  <c r="E60" i="58"/>
  <c r="D61" i="58"/>
  <c r="D60" i="58" s="1"/>
  <c r="D94" i="58" s="1"/>
  <c r="D96" i="58" s="1"/>
  <c r="D98" i="58" l="1"/>
  <c r="D100" i="58" s="1"/>
  <c r="D95" i="58"/>
  <c r="F12" i="58"/>
  <c r="F61" i="58"/>
  <c r="E94" i="58"/>
  <c r="E96" i="58" s="1"/>
  <c r="F60" i="58"/>
  <c r="E95" i="58" l="1"/>
  <c r="E98" i="58"/>
  <c r="G96" i="58"/>
  <c r="G12" i="58"/>
  <c r="F94" i="58"/>
  <c r="G94" i="58" l="1"/>
  <c r="F102" i="58"/>
  <c r="F95" i="58"/>
  <c r="E100" i="58"/>
  <c r="G100" i="58" s="1"/>
  <c r="G98" i="58"/>
  <c r="E60" i="57" l="1"/>
  <c r="F57" i="57"/>
  <c r="F51" i="57"/>
  <c r="F50" i="57"/>
  <c r="F49" i="57"/>
  <c r="F48" i="57"/>
  <c r="F46" i="57"/>
  <c r="F44" i="57"/>
  <c r="F43" i="57"/>
  <c r="F41" i="57"/>
  <c r="F40" i="57"/>
  <c r="F35" i="57"/>
  <c r="D34" i="57"/>
  <c r="E34" i="57"/>
  <c r="F34" i="57" s="1"/>
  <c r="F32" i="57"/>
  <c r="F31" i="57"/>
  <c r="F30" i="57"/>
  <c r="E29" i="57"/>
  <c r="D29" i="57"/>
  <c r="F25" i="57"/>
  <c r="D24" i="57"/>
  <c r="E24" i="57"/>
  <c r="E18" i="57"/>
  <c r="D18" i="57"/>
  <c r="F17" i="57"/>
  <c r="D15" i="57"/>
  <c r="E15" i="57"/>
  <c r="E10" i="57" s="1"/>
  <c r="D27" i="57" l="1"/>
  <c r="D26" i="57" s="1"/>
  <c r="E9" i="57"/>
  <c r="D10" i="57"/>
  <c r="D9" i="57" s="1"/>
  <c r="F9" i="57" s="1"/>
  <c r="F15" i="57"/>
  <c r="F24" i="57"/>
  <c r="F29" i="57"/>
  <c r="F37" i="57"/>
  <c r="E27" i="57"/>
  <c r="F28" i="57"/>
  <c r="F33" i="57"/>
  <c r="F45" i="57"/>
  <c r="F10" i="57" l="1"/>
  <c r="D53" i="57"/>
  <c r="F27" i="57"/>
  <c r="E26" i="57"/>
  <c r="D56" i="57" l="1"/>
  <c r="F26" i="57"/>
  <c r="E53" i="57"/>
  <c r="D60" i="57" l="1"/>
  <c r="F60" i="57" s="1"/>
  <c r="F56" i="57"/>
  <c r="F53" i="57"/>
  <c r="E54" i="57"/>
  <c r="F82" i="56" l="1"/>
  <c r="F80" i="56"/>
  <c r="F76" i="56"/>
  <c r="F75" i="56"/>
  <c r="F74" i="56"/>
  <c r="D70" i="56"/>
  <c r="D68" i="56" s="1"/>
  <c r="F67" i="56"/>
  <c r="F66" i="56"/>
  <c r="F65" i="56"/>
  <c r="F64" i="56"/>
  <c r="F61" i="56"/>
  <c r="F60" i="56"/>
  <c r="F59" i="56"/>
  <c r="F57" i="56"/>
  <c r="F56" i="56"/>
  <c r="F53" i="56"/>
  <c r="F48" i="56"/>
  <c r="D45" i="56"/>
  <c r="D43" i="56" s="1"/>
  <c r="F41" i="56"/>
  <c r="F40" i="56"/>
  <c r="F39" i="56"/>
  <c r="F38" i="56"/>
  <c r="F37" i="56"/>
  <c r="F36" i="56"/>
  <c r="F34" i="56"/>
  <c r="D32" i="56"/>
  <c r="E32" i="56"/>
  <c r="F29" i="56"/>
  <c r="F28" i="56"/>
  <c r="F27" i="56"/>
  <c r="F26" i="56"/>
  <c r="F25" i="56"/>
  <c r="D24" i="56"/>
  <c r="D22" i="56" s="1"/>
  <c r="F23" i="56"/>
  <c r="F21" i="56"/>
  <c r="E19" i="56"/>
  <c r="D19" i="56"/>
  <c r="D14" i="56" s="1"/>
  <c r="F17" i="56"/>
  <c r="F15" i="56"/>
  <c r="F19" i="56" l="1"/>
  <c r="F32" i="56"/>
  <c r="D13" i="56"/>
  <c r="F46" i="56"/>
  <c r="E14" i="56"/>
  <c r="E24" i="56"/>
  <c r="D42" i="56"/>
  <c r="F47" i="56"/>
  <c r="F49" i="56"/>
  <c r="E45" i="56"/>
  <c r="E50" i="56"/>
  <c r="E43" i="56" s="1"/>
  <c r="F51" i="56"/>
  <c r="F62" i="56"/>
  <c r="E70" i="56"/>
  <c r="E68" i="56" s="1"/>
  <c r="F68" i="56" s="1"/>
  <c r="F20" i="56"/>
  <c r="F44" i="56"/>
  <c r="E85" i="56"/>
  <c r="D78" i="56" l="1"/>
  <c r="F45" i="56"/>
  <c r="F43" i="56"/>
  <c r="E42" i="56"/>
  <c r="F42" i="56" s="1"/>
  <c r="F50" i="56"/>
  <c r="E22" i="56"/>
  <c r="F22" i="56" s="1"/>
  <c r="F24" i="56"/>
  <c r="F14" i="56"/>
  <c r="E13" i="56" l="1"/>
  <c r="F13" i="56" s="1"/>
  <c r="D81" i="56"/>
  <c r="E78" i="56" l="1"/>
  <c r="F78" i="56" s="1"/>
  <c r="D85" i="56"/>
  <c r="F85" i="56" s="1"/>
  <c r="F81" i="56"/>
  <c r="E79" i="56" l="1"/>
  <c r="F79" i="56" s="1"/>
  <c r="E79" i="55"/>
  <c r="F77" i="55"/>
  <c r="F75" i="55"/>
  <c r="F71" i="55"/>
  <c r="F69" i="55"/>
  <c r="F68" i="55"/>
  <c r="F67" i="55"/>
  <c r="E66" i="55"/>
  <c r="D66" i="55"/>
  <c r="F64" i="55"/>
  <c r="F63" i="55"/>
  <c r="F62" i="55"/>
  <c r="F60" i="55"/>
  <c r="F59" i="55"/>
  <c r="F58" i="55"/>
  <c r="F57" i="55"/>
  <c r="F55" i="55"/>
  <c r="F54" i="55"/>
  <c r="F51" i="55"/>
  <c r="F49" i="55"/>
  <c r="F48" i="55"/>
  <c r="F47" i="55"/>
  <c r="F46" i="55"/>
  <c r="E43" i="55"/>
  <c r="D43" i="55"/>
  <c r="D41" i="55" s="1"/>
  <c r="D40" i="55" s="1"/>
  <c r="F39" i="55"/>
  <c r="F38" i="55"/>
  <c r="F37" i="55"/>
  <c r="F36" i="55"/>
  <c r="F35" i="55"/>
  <c r="F34" i="55"/>
  <c r="F32" i="55"/>
  <c r="E30" i="55"/>
  <c r="D30" i="55"/>
  <c r="F27" i="55"/>
  <c r="F24" i="55"/>
  <c r="F23" i="55"/>
  <c r="D22" i="55"/>
  <c r="D20" i="55" s="1"/>
  <c r="F21" i="55"/>
  <c r="F19" i="55"/>
  <c r="F18" i="55"/>
  <c r="F17" i="55"/>
  <c r="D16" i="55"/>
  <c r="D11" i="55" s="1"/>
  <c r="F14" i="55"/>
  <c r="F12" i="55"/>
  <c r="F43" i="55" l="1"/>
  <c r="F66" i="55"/>
  <c r="D10" i="55"/>
  <c r="D73" i="55" s="1"/>
  <c r="F30" i="55"/>
  <c r="F25" i="55"/>
  <c r="F42" i="55"/>
  <c r="E22" i="55"/>
  <c r="F44" i="55"/>
  <c r="F45" i="55"/>
  <c r="E16" i="55"/>
  <c r="F26" i="55"/>
  <c r="F65" i="55"/>
  <c r="F70" i="55"/>
  <c r="E41" i="55"/>
  <c r="D76" i="55" l="1"/>
  <c r="D79" i="55" s="1"/>
  <c r="F79" i="55" s="1"/>
  <c r="E20" i="55"/>
  <c r="F20" i="55" s="1"/>
  <c r="F22" i="55"/>
  <c r="F16" i="55"/>
  <c r="E11" i="55"/>
  <c r="F41" i="55"/>
  <c r="E40" i="55"/>
  <c r="F76" i="55" l="1"/>
  <c r="E10" i="55"/>
  <c r="F10" i="55" s="1"/>
  <c r="F11" i="55"/>
  <c r="F40" i="55"/>
  <c r="E73" i="55" l="1"/>
  <c r="E74" i="55"/>
  <c r="F74" i="55" s="1"/>
  <c r="F73" i="55"/>
  <c r="F17" i="43" l="1"/>
  <c r="F14" i="43"/>
  <c r="F41" i="43" l="1"/>
  <c r="D40" i="43"/>
  <c r="E40" i="43" l="1"/>
  <c r="F43" i="43"/>
  <c r="F42" i="43"/>
  <c r="E39" i="43" l="1"/>
  <c r="D45" i="43"/>
  <c r="D38" i="43" s="1"/>
  <c r="D37" i="43" s="1"/>
  <c r="E32" i="43"/>
  <c r="D24" i="43"/>
  <c r="F27" i="43" l="1"/>
  <c r="F28" i="43"/>
  <c r="F26" i="43"/>
  <c r="E24" i="43"/>
  <c r="E22" i="43" s="1"/>
  <c r="F25" i="43"/>
  <c r="D22" i="43"/>
  <c r="E18" i="43"/>
  <c r="E13" i="43" l="1"/>
  <c r="F18" i="43"/>
  <c r="E12" i="43"/>
  <c r="F52" i="43" l="1"/>
  <c r="F61" i="43"/>
  <c r="F48" i="43"/>
  <c r="F22" i="43"/>
  <c r="F23" i="43"/>
  <c r="F24" i="43"/>
  <c r="F29" i="43"/>
  <c r="F35" i="43"/>
  <c r="F39" i="43"/>
  <c r="F40" i="43"/>
  <c r="F44" i="43"/>
  <c r="F46" i="43"/>
  <c r="F51" i="43"/>
  <c r="F54" i="43"/>
  <c r="F55" i="43"/>
  <c r="F56" i="43"/>
  <c r="F57" i="43"/>
  <c r="F59" i="43"/>
  <c r="F60" i="43"/>
  <c r="F62" i="43"/>
  <c r="F66" i="43"/>
  <c r="F16" i="43" l="1"/>
  <c r="E45" i="43"/>
  <c r="D32" i="43"/>
  <c r="D13" i="43"/>
  <c r="F33" i="43"/>
  <c r="F34" i="43"/>
  <c r="F13" i="43" l="1"/>
  <c r="E38" i="43"/>
  <c r="F45" i="43"/>
  <c r="D12" i="43"/>
  <c r="F32" i="43"/>
  <c r="F12" i="43" l="1"/>
  <c r="E37" i="43"/>
  <c r="F38" i="43"/>
  <c r="D64" i="43"/>
  <c r="F37" i="43" l="1"/>
  <c r="D67" i="43"/>
  <c r="D71" i="43" s="1"/>
  <c r="F68" i="43"/>
  <c r="F67" i="43" l="1"/>
  <c r="E71" i="43"/>
  <c r="F71" i="43" l="1"/>
  <c r="E64" i="43" l="1"/>
  <c r="E65" i="43" l="1"/>
  <c r="F65" i="43" s="1"/>
  <c r="F64" i="43"/>
</calcChain>
</file>

<file path=xl/sharedStrings.xml><?xml version="1.0" encoding="utf-8"?>
<sst xmlns="http://schemas.openxmlformats.org/spreadsheetml/2006/main" count="1023" uniqueCount="335">
  <si>
    <t>1.</t>
  </si>
  <si>
    <t>2.</t>
  </si>
  <si>
    <t>№ п/п</t>
  </si>
  <si>
    <t xml:space="preserve">№ п/п </t>
  </si>
  <si>
    <t>Наименование показателей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</si>
  <si>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</si>
  <si>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</si>
  <si>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</si>
  <si>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</si>
  <si>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Материальные затраты, всего</t>
  </si>
  <si>
    <t xml:space="preserve"> -"-</t>
  </si>
  <si>
    <t>в том числе:</t>
  </si>
  <si>
    <t xml:space="preserve"> 1.1</t>
  </si>
  <si>
    <t>сырьё и материалы</t>
  </si>
  <si>
    <t>топливо (газ)</t>
  </si>
  <si>
    <t xml:space="preserve"> 1.3</t>
  </si>
  <si>
    <t>ГСМ</t>
  </si>
  <si>
    <t>Затраты на оплату труда, всего</t>
  </si>
  <si>
    <t>Амортизация</t>
  </si>
  <si>
    <t>Ремонт, всего</t>
  </si>
  <si>
    <t>капитальный ремонт, не приводящий к росту стоимости основных фондов</t>
  </si>
  <si>
    <t>Услуги сторонних организаций производственного характера</t>
  </si>
  <si>
    <t>Налоги</t>
  </si>
  <si>
    <t>II</t>
  </si>
  <si>
    <t>Расходы периода, всего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</si>
  <si>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</si>
  <si>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</si>
  <si>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</si>
  <si>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</si>
  <si>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</si>
  <si>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</si>
  <si>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</si>
  <si>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плата за пользование водными ресурсами</t>
  </si>
  <si>
    <t>страхование</t>
  </si>
  <si>
    <t>приобретение лицензий</t>
  </si>
  <si>
    <t>услуги сторонних организаций</t>
  </si>
  <si>
    <t>вспомогательные материалы</t>
  </si>
  <si>
    <t xml:space="preserve">прочие затраты </t>
  </si>
  <si>
    <t>Расходы на выплату вознаграждений</t>
  </si>
  <si>
    <t>III</t>
  </si>
  <si>
    <t>Всего затрат</t>
  </si>
  <si>
    <t>IV</t>
  </si>
  <si>
    <t>V</t>
  </si>
  <si>
    <t>Всего доходов</t>
  </si>
  <si>
    <t>VI</t>
  </si>
  <si>
    <t>тыс.м3</t>
  </si>
  <si>
    <t>1.1.</t>
  </si>
  <si>
    <t>2.2.</t>
  </si>
  <si>
    <t>представительские расходы</t>
  </si>
  <si>
    <t>тыс.Гкал</t>
  </si>
  <si>
    <t>VII</t>
  </si>
  <si>
    <t>%</t>
  </si>
  <si>
    <t>Топливо (газ)</t>
  </si>
  <si>
    <t>4.</t>
  </si>
  <si>
    <t>3.</t>
  </si>
  <si>
    <t>Материальные затраты всего, в т.ч.</t>
  </si>
  <si>
    <t>1.2.</t>
  </si>
  <si>
    <t>покупные изделия</t>
  </si>
  <si>
    <t>1.4.</t>
  </si>
  <si>
    <t>1.5.</t>
  </si>
  <si>
    <t>Энергия (энергоресурсы на технологические цели)</t>
  </si>
  <si>
    <t>заработная плата производственного персонала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</si>
  <si>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</si>
  <si>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</si>
  <si>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</si>
  <si>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</si>
  <si>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</si>
  <si>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</si>
  <si>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</si>
  <si>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</si>
  <si>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Заработная плата административного персонала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</si>
  <si>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</si>
  <si>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</si>
  <si>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</si>
  <si>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</si>
  <si>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</si>
  <si>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</si>
  <si>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</si>
  <si>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</si>
  <si>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</si>
  <si>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</si>
  <si>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</si>
  <si>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</si>
  <si>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подготовка кадров и повышение квалификации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</si>
  <si>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</si>
  <si>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</si>
  <si>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</si>
  <si>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</si>
  <si>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</si>
  <si>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</si>
  <si>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</si>
  <si>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</si>
  <si>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</si>
  <si>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</si>
  <si>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>Сырье и материалы</t>
  </si>
  <si>
    <t>Расходы на оплату труда всего, в т.ч.</t>
  </si>
  <si>
    <t xml:space="preserve"> 1.2</t>
  </si>
  <si>
    <t>Прочие затраты всего, в т.ч.</t>
  </si>
  <si>
    <t>1.3.</t>
  </si>
  <si>
    <t>тыс.тенге</t>
  </si>
  <si>
    <t>-</t>
  </si>
  <si>
    <t>Затраты на производство товаров и предоставление услуг всего, в т.ч.</t>
  </si>
  <si>
    <t xml:space="preserve">  --"--</t>
  </si>
  <si>
    <t xml:space="preserve">  - дистиллят глубокой очистки </t>
  </si>
  <si>
    <t xml:space="preserve">  - дистиллят общего потока</t>
  </si>
  <si>
    <t xml:space="preserve">  - электроэнергия</t>
  </si>
  <si>
    <t>2.1.</t>
  </si>
  <si>
    <t>Заработная плата производственного персонала</t>
  </si>
  <si>
    <t>Ремонт всего, в т.ч.</t>
  </si>
  <si>
    <t>4.1.</t>
  </si>
  <si>
    <t>Капитальный ремонт, не приводящий к увеличению стоимости основных фондов</t>
  </si>
  <si>
    <t>Энергоресурсы на хозбытовые нужды</t>
  </si>
  <si>
    <t>Услуги вспомогательных цехов</t>
  </si>
  <si>
    <t>Командировочные услуги</t>
  </si>
  <si>
    <t>Расходы периода всего, в т.ч.</t>
  </si>
  <si>
    <t>Общие и административные расходы всего, в т.ч.</t>
  </si>
  <si>
    <t>Заработная плата администативного персонала</t>
  </si>
  <si>
    <t xml:space="preserve">Прочие расходы </t>
  </si>
  <si>
    <t>коммунальные расходы</t>
  </si>
  <si>
    <t>оплата консультационных, аудиторских и маркетинговых  услуг</t>
  </si>
  <si>
    <t>платежи за пользование водными ресурсами</t>
  </si>
  <si>
    <t>платежи за эмисии в окружающую среду</t>
  </si>
  <si>
    <t>услуги сторонних организации</t>
  </si>
  <si>
    <t>прочие затраты</t>
  </si>
  <si>
    <t>Всего затрат на предоставление услуг</t>
  </si>
  <si>
    <t>Доход (РБА*СП)</t>
  </si>
  <si>
    <t xml:space="preserve">Регулируемая база задействованных активов (РБА). </t>
  </si>
  <si>
    <t>Объем оказываемых услуг</t>
  </si>
  <si>
    <t>Нормативные технические потери</t>
  </si>
  <si>
    <t>в натурал. показат.</t>
  </si>
  <si>
    <t>8.1.</t>
  </si>
  <si>
    <t>8.2.</t>
  </si>
  <si>
    <t>заработная плата</t>
  </si>
  <si>
    <t>Наименование показателей*</t>
  </si>
  <si>
    <t>заработная плата административного персонала</t>
  </si>
  <si>
    <t>командировочные</t>
  </si>
  <si>
    <t>подготовка кадров</t>
  </si>
  <si>
    <t>расходы на оформление квитанций</t>
  </si>
  <si>
    <t>маркетинговые услуги</t>
  </si>
  <si>
    <t>3.1.</t>
  </si>
  <si>
    <t>3.2.</t>
  </si>
  <si>
    <t>социальный налог и соцотчисления</t>
  </si>
  <si>
    <t>5.5.</t>
  </si>
  <si>
    <t>5.6.</t>
  </si>
  <si>
    <t>дезинфекция,дератизация произпомещений и коммунальные услуги</t>
  </si>
  <si>
    <t>5.7.</t>
  </si>
  <si>
    <t>обязательные виды страхования</t>
  </si>
  <si>
    <t>5.8.</t>
  </si>
  <si>
    <t>5.9.</t>
  </si>
  <si>
    <t>консультационные, аудиторские и маркетинговые  услуги</t>
  </si>
  <si>
    <t>банковские услуги</t>
  </si>
  <si>
    <t>услуги страхования</t>
  </si>
  <si>
    <t>7.1.</t>
  </si>
  <si>
    <t>7.2.</t>
  </si>
  <si>
    <t>7.3.</t>
  </si>
  <si>
    <t>расходы на оформление квитанции</t>
  </si>
  <si>
    <t>7.4.</t>
  </si>
  <si>
    <t>7.5.</t>
  </si>
  <si>
    <t>другие расходы</t>
  </si>
  <si>
    <t>7.7.</t>
  </si>
  <si>
    <t>энергия (энергоресурсы на технологические цели)</t>
  </si>
  <si>
    <t xml:space="preserve"> 1.4</t>
  </si>
  <si>
    <t xml:space="preserve"> 1.5</t>
  </si>
  <si>
    <t>энергия покупная</t>
  </si>
  <si>
    <t xml:space="preserve"> 1.6</t>
  </si>
  <si>
    <t>вода покупная</t>
  </si>
  <si>
    <t>Технологический расход электрической энергии водохозяйственной и канализационной систем (нормативные потери)</t>
  </si>
  <si>
    <t>транспортировка грузов сторонними организациями</t>
  </si>
  <si>
    <t>6.5.</t>
  </si>
  <si>
    <t>6.6.</t>
  </si>
  <si>
    <t>6.7.</t>
  </si>
  <si>
    <t>6.8.</t>
  </si>
  <si>
    <t>пусконаладочные работы</t>
  </si>
  <si>
    <t>6.9.</t>
  </si>
  <si>
    <t>6.10.</t>
  </si>
  <si>
    <t>6.11.</t>
  </si>
  <si>
    <t>6.12.</t>
  </si>
  <si>
    <t>охрана окружающей среды</t>
  </si>
  <si>
    <t>6.13.</t>
  </si>
  <si>
    <t>другие затраты всего, в т.ч.: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</si>
  <si>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</si>
  <si>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</si>
  <si>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</si>
  <si>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</si>
  <si>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</si>
  <si>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</si>
  <si>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</si>
  <si>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</si>
  <si>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</si>
  <si>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</si>
  <si>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</si>
  <si>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</si>
  <si>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</si>
  <si>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</si>
  <si>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</si>
  <si>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</si>
  <si>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</si>
  <si>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</si>
  <si>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</si>
  <si>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</si>
  <si>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</si>
  <si>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</si>
  <si>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</si>
  <si>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</si>
  <si>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</si>
  <si>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тенге/м3</t>
  </si>
  <si>
    <t>1.5.1.</t>
  </si>
  <si>
    <t>1.5.2.</t>
  </si>
  <si>
    <t>1.5.3.</t>
  </si>
  <si>
    <t>Покупные изделия</t>
  </si>
  <si>
    <t>Горюче-смазочные материалы (ГСМ)</t>
  </si>
  <si>
    <t>IX</t>
  </si>
  <si>
    <t>Отчет  ТОО "МАЭК-Казатомпром"                                                                                                                                                                      об исполнении тарифной сметы на производство тепловой энергии</t>
  </si>
  <si>
    <t>Тариф без НДС</t>
  </si>
  <si>
    <t>Отклонение, в %</t>
  </si>
  <si>
    <t>тенге /Гкал</t>
  </si>
  <si>
    <t>7.</t>
  </si>
  <si>
    <t>Предусмотрено в утвержденной тарифной смете                на 2018год</t>
  </si>
  <si>
    <t>Отчетный период 2018 год</t>
  </si>
  <si>
    <t>Фактически сложившиеся показатели тарифной сметы                  за 2018 год</t>
  </si>
  <si>
    <t>Фактически сложившиеся показатели тарифной сметы за 2018 год</t>
  </si>
  <si>
    <t>Фактически сложившиеся показатели за 2018 год</t>
  </si>
  <si>
    <t xml:space="preserve">  - социальный налог</t>
  </si>
  <si>
    <t xml:space="preserve"> - налог на соцстрахование</t>
  </si>
  <si>
    <t xml:space="preserve"> - обязательные профессиональные пенсионные взносы (ОППВ)</t>
  </si>
  <si>
    <t xml:space="preserve">  - обязательное медицинское страхование </t>
  </si>
  <si>
    <t>Фактически сложившиеся показатели на 2018 год</t>
  </si>
  <si>
    <t>к Правилам утверждения предельного уровня</t>
  </si>
  <si>
    <t>на регулируемые услуги (товары, работы)</t>
  </si>
  <si>
    <t>субъектов естественных монополий</t>
  </si>
  <si>
    <t>Приложение 3</t>
  </si>
  <si>
    <t>Примечание: Объем оказанных услуг по факту 2018 года показан без учета нормативно-технических потерь 930,015 тыс.Гкал. С учетом нормативно-технических потерь объем за 2018 год составит 1 129,255 тыс.Гкал.</t>
  </si>
  <si>
    <t>Приложение 1</t>
  </si>
  <si>
    <t>Отчет ТОО "МАЭК-Казатомпром"                                                                                                                                                                               об исполнении тарифной сметы на производство питьевой воды</t>
  </si>
  <si>
    <t>Предусмотрено в утвержденной тарифной смете на 2018 год</t>
  </si>
  <si>
    <t>Фактически сложившиеся показатели тарифной сметы              за 2018 год</t>
  </si>
  <si>
    <t>Отклонение                  в %</t>
  </si>
  <si>
    <t>Материальные затраты всего, в т.ч.:</t>
  </si>
  <si>
    <t>горюче-смазочные материалы</t>
  </si>
  <si>
    <t xml:space="preserve">  - минерализованная вода</t>
  </si>
  <si>
    <t xml:space="preserve">  - соцстрахование</t>
  </si>
  <si>
    <t xml:space="preserve">  - медицинское страхование</t>
  </si>
  <si>
    <t xml:space="preserve">  - ОППВ 5%</t>
  </si>
  <si>
    <t>Ремонт всего, в т.ч.:</t>
  </si>
  <si>
    <t xml:space="preserve"> 4.1</t>
  </si>
  <si>
    <t xml:space="preserve">дезинфекция, дератизация производственных помещений, вывоз мусора и другие коммунальные услуги </t>
  </si>
  <si>
    <t>другие расходы (услуги вспомогательных цехов )</t>
  </si>
  <si>
    <t>Расходы на содержание службы сбыта  всего, в т.ч.:</t>
  </si>
  <si>
    <t xml:space="preserve">амортизация </t>
  </si>
  <si>
    <t>8.</t>
  </si>
  <si>
    <t>Регулируемая база задействованных активов (РБА)</t>
  </si>
  <si>
    <t>Объем оказываемых услуг (товаров, работ)</t>
  </si>
  <si>
    <t xml:space="preserve">  -</t>
  </si>
  <si>
    <t>Тариф</t>
  </si>
  <si>
    <t>Приложение 2</t>
  </si>
  <si>
    <t>Сведения ТОО "МАЭК-Казатомпром"</t>
  </si>
  <si>
    <t>об исполнении тарифной сметы на производство технической воды</t>
  </si>
  <si>
    <t>Предусмотрено в утвержденной тарифной смете  на 2018 год</t>
  </si>
  <si>
    <t>Отклонение в %</t>
  </si>
  <si>
    <t>6 (5/4)</t>
  </si>
  <si>
    <t>Затраты на производство товаров и предоставление услуг, всего, в т.ч.</t>
  </si>
  <si>
    <t>Материальные затраты, всего, в т.ч.</t>
  </si>
  <si>
    <t>сырье и материалы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</si>
  <si>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</si>
  <si>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</si>
  <si>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</si>
  <si>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</si>
  <si>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Ремонт, всего, в т.ч.</t>
  </si>
  <si>
    <t>Прочие затраты (расшифровать)</t>
  </si>
  <si>
    <t>другие расходы (услуги вспомогательных цехов)</t>
  </si>
  <si>
    <t>Общие и административные расходы, всего: в том числе:</t>
  </si>
  <si>
    <t>Прочие расходы (расшифровать)</t>
  </si>
  <si>
    <t>Расходы на содержание служба сбыта</t>
  </si>
  <si>
    <t>Регулируемая база задействованных активов (РБА).</t>
  </si>
  <si>
    <t>в нат. показателях</t>
  </si>
  <si>
    <t>Приложение 4</t>
  </si>
  <si>
    <t>Сведения  ТОО "МАЭК-Казатомпром"                                                                                                                                                      об исполнении тарифной сметы на производство горячей воды</t>
  </si>
  <si>
    <t>Предусмотрено в утвержденной тарифной смете                на 2018 год</t>
  </si>
  <si>
    <t>материальные затраты, всего, в т.ч.</t>
  </si>
  <si>
    <t xml:space="preserve">      минерализованная вода</t>
  </si>
  <si>
    <t xml:space="preserve">      дистиллят общего потока</t>
  </si>
  <si>
    <t>в натуральных показателях</t>
  </si>
  <si>
    <t>тенге/ м3</t>
  </si>
  <si>
    <t>к Правилам упрощенного государственногорегулирования деятельности субъектов естественных монополий малой мощности</t>
  </si>
  <si>
    <t>Наименование субъекта: ТОО "МАЭК-КАЗАТОМПРОМ"</t>
  </si>
  <si>
    <t>ОТЧЕТ</t>
  </si>
  <si>
    <t xml:space="preserve">об исполнении  тарифной  сметы  на  услуги  по  подаче  морской  воды  по  магистральным  трубопроводам                             </t>
  </si>
  <si>
    <t>Единица                 измерения</t>
  </si>
  <si>
    <t>Утверждено Приказом МАЭК № 34 от 02.03.2017г., с 01.01.2018 г по 31.03.2018г</t>
  </si>
  <si>
    <t>Утверждено Приказом МАЭК № 22 от 03.03.2018г., с вводом в действие с 01.04.2018 г по 31.12.2018г</t>
  </si>
  <si>
    <t>7 (6/5)</t>
  </si>
  <si>
    <t>Затраты на производство товаров и предоставление услуг,  всего</t>
  </si>
  <si>
    <t>энергия  (энергоресурсы на технологические цели)</t>
  </si>
  <si>
    <t>Прочие затраты, всего</t>
  </si>
  <si>
    <t>плата за использование природных ресурсов                              (воду и другие)</t>
  </si>
  <si>
    <t>6.14.</t>
  </si>
  <si>
    <t>6.15.</t>
  </si>
  <si>
    <t>плата  за  использование  природных  ресурсов                                (воду и другие)</t>
  </si>
  <si>
    <t>6.16.</t>
  </si>
  <si>
    <t>6.17.</t>
  </si>
  <si>
    <t>дезинфекция, дератизация  производстенных помещений, вывоз мусора и др. коммунальные  услуги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</si>
  <si>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</si>
  <si>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</si>
  <si>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</si>
  <si>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</si>
  <si>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</si>
  <si>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</si>
  <si>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</si>
  <si>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</si>
  <si>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</si>
  <si>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</si>
  <si>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>Общие административные расходы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</si>
  <si>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</si>
  <si>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</si>
  <si>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</si>
  <si>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</si>
  <si>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</si>
  <si>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</si>
  <si>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</si>
  <si>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</si>
  <si>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</si>
  <si>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</si>
  <si>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</si>
  <si>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Расходы на содержание службы сбыта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</si>
  <si>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</si>
  <si>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</si>
  <si>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</si>
  <si>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</si>
  <si>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Прибыль</t>
  </si>
  <si>
    <t>Объём оказываемых услуг</t>
  </si>
  <si>
    <t>тыс.м3/     тыс.тенге</t>
  </si>
  <si>
    <t>тенге/ 1000м3</t>
  </si>
  <si>
    <t>к Правилам утверждения предельного уровня тарифов (цен, ставок сборов) и тарифных смет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</si>
  <si>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</t>
  </si>
  <si>
    <t>тарифов (цен, ставок сборов) и тарифных смет на регулируемые услуги (товары, работы) субъектов естественных монополий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</si>
</sst>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6" formatCode="_([$€-2]* #,##0.00_);_([$€-2]* \(#,##0.00\);_([$€-2]* &quot;-&quot;??_)"/>
    <numFmt numFmtId="167" formatCode="0.0%"/>
    <numFmt numFmtId="178" formatCode="_-* #,##0_р_._-;\-* #,##0_р_._-;_-* &quot;-&quot;_р_._-;_-@_-"/>
    <numFmt numFmtId="179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6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6" fontId="3" fillId="0" borderId="0"/>
    <xf numFmtId="0" fontId="11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178" fontId="8" fillId="0" borderId="0" applyFont="0" applyFill="0" applyBorder="0" applyAlignment="0" applyProtection="0"/>
  </cellStyleXfs>
  <cellXfs count="206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vertical="center" wrapText="1"/>
    </xf>
    <xf numFmtId="0" fontId="23" fillId="0" borderId="0" xfId="3" applyFont="1" applyFill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8" fillId="0" borderId="0" xfId="13" applyFont="1" applyBorder="1" applyAlignment="1">
      <alignment vertical="center" wrapText="1"/>
    </xf>
    <xf numFmtId="0" fontId="18" fillId="0" borderId="0" xfId="13" applyFont="1" applyFill="1" applyBorder="1" applyAlignment="1">
      <alignment horizontal="center" vertical="center" wrapText="1"/>
    </xf>
    <xf numFmtId="3" fontId="18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22" fillId="0" borderId="1" xfId="13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3" fontId="18" fillId="0" borderId="1" xfId="13" applyNumberFormat="1" applyFont="1" applyFill="1" applyBorder="1" applyAlignment="1">
      <alignment horizontal="left" vertical="center" wrapText="1"/>
    </xf>
    <xf numFmtId="3" fontId="15" fillId="0" borderId="1" xfId="13" applyNumberFormat="1" applyFont="1" applyFill="1" applyBorder="1" applyAlignment="1">
      <alignment horizontal="left" vertical="center" wrapText="1"/>
    </xf>
    <xf numFmtId="4" fontId="18" fillId="0" borderId="1" xfId="13" applyNumberFormat="1" applyFont="1" applyFill="1" applyBorder="1" applyAlignment="1">
      <alignment horizontal="center" vertical="center" wrapText="1"/>
    </xf>
    <xf numFmtId="0" fontId="18" fillId="0" borderId="0" xfId="13" applyFont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3" xfId="13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5" fillId="0" borderId="1" xfId="15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164" fontId="18" fillId="0" borderId="1" xfId="13" applyNumberFormat="1" applyFont="1" applyFill="1" applyBorder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15" fillId="3" borderId="0" xfId="13" applyFont="1" applyFill="1" applyAlignment="1">
      <alignment horizontal="center" vertical="center" wrapText="1"/>
    </xf>
    <xf numFmtId="0" fontId="21" fillId="3" borderId="0" xfId="13" applyFont="1" applyFill="1" applyAlignment="1">
      <alignment horizontal="center" vertical="center" wrapText="1"/>
    </xf>
    <xf numFmtId="0" fontId="15" fillId="3" borderId="0" xfId="13" applyFont="1" applyFill="1" applyAlignment="1">
      <alignment horizontal="left" vertical="center" wrapText="1"/>
    </xf>
    <xf numFmtId="0" fontId="14" fillId="3" borderId="0" xfId="2" applyFont="1" applyFill="1" applyAlignment="1">
      <alignment horizontal="center" vertical="center" wrapText="1"/>
    </xf>
    <xf numFmtId="0" fontId="24" fillId="3" borderId="0" xfId="13" applyFont="1" applyFill="1" applyBorder="1" applyAlignment="1">
      <alignment horizontal="center" vertical="center" wrapText="1"/>
    </xf>
    <xf numFmtId="0" fontId="15" fillId="3" borderId="5" xfId="13" applyFont="1" applyFill="1" applyBorder="1" applyAlignment="1">
      <alignment horizontal="center" vertical="center" wrapText="1"/>
    </xf>
    <xf numFmtId="0" fontId="15" fillId="3" borderId="3" xfId="13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4" fontId="21" fillId="3" borderId="0" xfId="13" applyNumberFormat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21" fillId="3" borderId="0" xfId="13" applyFont="1" applyFill="1" applyBorder="1" applyAlignment="1">
      <alignment horizontal="center" vertical="center" wrapText="1"/>
    </xf>
    <xf numFmtId="3" fontId="19" fillId="0" borderId="1" xfId="14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3" fontId="15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0" xfId="13" applyFont="1" applyAlignment="1">
      <alignment horizontal="center" vertical="center" wrapText="1"/>
    </xf>
    <xf numFmtId="9" fontId="15" fillId="0" borderId="1" xfId="12" applyFont="1" applyFill="1" applyBorder="1" applyAlignment="1">
      <alignment horizontal="center" vertical="center" wrapText="1"/>
    </xf>
    <xf numFmtId="3" fontId="18" fillId="0" borderId="0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13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vertical="center" wrapText="1"/>
    </xf>
    <xf numFmtId="0" fontId="22" fillId="0" borderId="0" xfId="2" applyFont="1" applyFill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8" fillId="0" borderId="2" xfId="4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2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9" fontId="19" fillId="0" borderId="1" xfId="1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7" fillId="0" borderId="0" xfId="0" applyFont="1" applyFill="1" applyAlignment="1">
      <alignment horizontal="center"/>
    </xf>
    <xf numFmtId="0" fontId="15" fillId="0" borderId="0" xfId="0" applyFont="1" applyFill="1"/>
    <xf numFmtId="3" fontId="17" fillId="0" borderId="0" xfId="0" applyNumberFormat="1" applyFont="1" applyAlignment="1">
      <alignment horizontal="center" vertical="center"/>
    </xf>
    <xf numFmtId="0" fontId="16" fillId="0" borderId="0" xfId="0" applyFont="1"/>
    <xf numFmtId="9" fontId="22" fillId="0" borderId="1" xfId="12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17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9" fontId="17" fillId="0" borderId="0" xfId="12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9" fontId="20" fillId="0" borderId="0" xfId="12" applyFont="1" applyAlignment="1">
      <alignment horizontal="center" vertical="center"/>
    </xf>
    <xf numFmtId="0" fontId="20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left"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15" fillId="0" borderId="0" xfId="5" applyNumberFormat="1" applyFont="1" applyFill="1" applyAlignment="1">
      <alignment horizontal="left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9" fontId="15" fillId="0" borderId="1" xfId="6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vertical="center" wrapText="1"/>
    </xf>
    <xf numFmtId="9" fontId="22" fillId="0" borderId="1" xfId="6" applyFont="1" applyFill="1" applyBorder="1" applyAlignment="1">
      <alignment horizontal="center" vertical="center" wrapText="1"/>
    </xf>
    <xf numFmtId="16" fontId="19" fillId="0" borderId="1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3" fontId="19" fillId="0" borderId="1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3" fontId="18" fillId="0" borderId="1" xfId="24" applyNumberFormat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3" fontId="19" fillId="0" borderId="1" xfId="24" applyNumberFormat="1" applyFont="1" applyFill="1" applyBorder="1" applyAlignment="1">
      <alignment horizontal="center" vertical="center" wrapText="1"/>
    </xf>
    <xf numFmtId="10" fontId="18" fillId="0" borderId="1" xfId="12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Alignment="1">
      <alignment vertical="center" wrapText="1"/>
    </xf>
    <xf numFmtId="179" fontId="15" fillId="0" borderId="0" xfId="6" applyNumberFormat="1" applyFont="1" applyFill="1" applyAlignment="1">
      <alignment vertical="center" wrapText="1"/>
    </xf>
    <xf numFmtId="167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3" borderId="1" xfId="13" applyFont="1" applyFill="1" applyBorder="1" applyAlignment="1">
      <alignment horizontal="center" vertical="center" wrapText="1"/>
    </xf>
    <xf numFmtId="9" fontId="15" fillId="0" borderId="1" xfId="12" applyNumberFormat="1" applyFont="1" applyFill="1" applyBorder="1" applyAlignment="1">
      <alignment horizontal="center" vertical="center" wrapText="1"/>
    </xf>
  </cellXfs>
  <cellStyles count="25">
    <cellStyle name="Normal 2" xfId="8"/>
    <cellStyle name="Обычный" xfId="0" builtinId="0"/>
    <cellStyle name="Обычный 10" xfId="17"/>
    <cellStyle name="Обычный 11" xfId="23"/>
    <cellStyle name="Обычный 2" xfId="7"/>
    <cellStyle name="Обычный 2 5" xfId="18"/>
    <cellStyle name="Обычный 2 7" xfId="21"/>
    <cellStyle name="Обычный 3" xfId="10"/>
    <cellStyle name="Обычный 4" xfId="11"/>
    <cellStyle name="Обычный 5" xfId="19"/>
    <cellStyle name="Обычный 6" xfId="20"/>
    <cellStyle name="Обычный 7" xfId="16"/>
    <cellStyle name="Обычный 8" xfId="22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роцентный" xfId="12" builtinId="5"/>
    <cellStyle name="Процентный 2" xfId="6"/>
    <cellStyle name="Стиль 1" xfId="9"/>
    <cellStyle name="Финансовый [0]_Воды" xfId="24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4"/>
  <sheetViews>
    <sheetView tabSelected="1" zoomScaleNormal="100" workbookViewId="0">
      <selection activeCell="B91" sqref="B91"/>
    </sheetView>
  </sheetViews>
  <sheetFormatPr defaultColWidth="9.140625" defaultRowHeight="12" customHeight="1" x14ac:dyDescent="0.25"/>
  <cols>
    <col min="1" max="1" width="6.42578125" style="77" customWidth="1"/>
    <col min="2" max="2" width="39.140625" style="77" customWidth="1"/>
    <col min="3" max="3" width="12.42578125" style="77" customWidth="1"/>
    <col min="4" max="4" width="14.85546875" style="2" customWidth="1"/>
    <col min="5" max="5" width="15.42578125" style="2" customWidth="1"/>
    <col min="6" max="6" width="12.7109375" style="2" customWidth="1"/>
    <col min="7" max="242" width="9.140625" style="77"/>
    <col min="243" max="243" width="4.7109375" style="77" customWidth="1"/>
    <col min="244" max="244" width="37" style="77" customWidth="1"/>
    <col min="245" max="245" width="10.28515625" style="77" customWidth="1"/>
    <col min="246" max="246" width="14.42578125" style="77" customWidth="1"/>
    <col min="247" max="247" width="14.28515625" style="77" customWidth="1"/>
    <col min="248" max="248" width="10.7109375" style="77" customWidth="1"/>
    <col min="249" max="249" width="9.42578125" style="77" customWidth="1"/>
    <col min="250" max="498" width="9.140625" style="77"/>
    <col min="499" max="499" width="4.7109375" style="77" customWidth="1"/>
    <col min="500" max="500" width="37" style="77" customWidth="1"/>
    <col min="501" max="501" width="10.28515625" style="77" customWidth="1"/>
    <col min="502" max="502" width="14.42578125" style="77" customWidth="1"/>
    <col min="503" max="503" width="14.28515625" style="77" customWidth="1"/>
    <col min="504" max="504" width="10.7109375" style="77" customWidth="1"/>
    <col min="505" max="505" width="9.42578125" style="77" customWidth="1"/>
    <col min="506" max="754" width="9.140625" style="77"/>
    <col min="755" max="755" width="4.7109375" style="77" customWidth="1"/>
    <col min="756" max="756" width="37" style="77" customWidth="1"/>
    <col min="757" max="757" width="10.28515625" style="77" customWidth="1"/>
    <col min="758" max="758" width="14.42578125" style="77" customWidth="1"/>
    <col min="759" max="759" width="14.28515625" style="77" customWidth="1"/>
    <col min="760" max="760" width="10.7109375" style="77" customWidth="1"/>
    <col min="761" max="761" width="9.42578125" style="77" customWidth="1"/>
    <col min="762" max="1010" width="9.140625" style="77"/>
    <col min="1011" max="1011" width="4.7109375" style="77" customWidth="1"/>
    <col min="1012" max="1012" width="37" style="77" customWidth="1"/>
    <col min="1013" max="1013" width="10.28515625" style="77" customWidth="1"/>
    <col min="1014" max="1014" width="14.42578125" style="77" customWidth="1"/>
    <col min="1015" max="1015" width="14.28515625" style="77" customWidth="1"/>
    <col min="1016" max="1016" width="10.7109375" style="77" customWidth="1"/>
    <col min="1017" max="1017" width="9.42578125" style="77" customWidth="1"/>
    <col min="1018" max="1266" width="9.140625" style="77"/>
    <col min="1267" max="1267" width="4.7109375" style="77" customWidth="1"/>
    <col min="1268" max="1268" width="37" style="77" customWidth="1"/>
    <col min="1269" max="1269" width="10.28515625" style="77" customWidth="1"/>
    <col min="1270" max="1270" width="14.42578125" style="77" customWidth="1"/>
    <col min="1271" max="1271" width="14.28515625" style="77" customWidth="1"/>
    <col min="1272" max="1272" width="10.7109375" style="77" customWidth="1"/>
    <col min="1273" max="1273" width="9.42578125" style="77" customWidth="1"/>
    <col min="1274" max="1522" width="9.140625" style="77"/>
    <col min="1523" max="1523" width="4.7109375" style="77" customWidth="1"/>
    <col min="1524" max="1524" width="37" style="77" customWidth="1"/>
    <col min="1525" max="1525" width="10.28515625" style="77" customWidth="1"/>
    <col min="1526" max="1526" width="14.42578125" style="77" customWidth="1"/>
    <col min="1527" max="1527" width="14.28515625" style="77" customWidth="1"/>
    <col min="1528" max="1528" width="10.7109375" style="77" customWidth="1"/>
    <col min="1529" max="1529" width="9.42578125" style="77" customWidth="1"/>
    <col min="1530" max="1778" width="9.140625" style="77"/>
    <col min="1779" max="1779" width="4.7109375" style="77" customWidth="1"/>
    <col min="1780" max="1780" width="37" style="77" customWidth="1"/>
    <col min="1781" max="1781" width="10.28515625" style="77" customWidth="1"/>
    <col min="1782" max="1782" width="14.42578125" style="77" customWidth="1"/>
    <col min="1783" max="1783" width="14.28515625" style="77" customWidth="1"/>
    <col min="1784" max="1784" width="10.7109375" style="77" customWidth="1"/>
    <col min="1785" max="1785" width="9.42578125" style="77" customWidth="1"/>
    <col min="1786" max="2034" width="9.140625" style="77"/>
    <col min="2035" max="2035" width="4.7109375" style="77" customWidth="1"/>
    <col min="2036" max="2036" width="37" style="77" customWidth="1"/>
    <col min="2037" max="2037" width="10.28515625" style="77" customWidth="1"/>
    <col min="2038" max="2038" width="14.42578125" style="77" customWidth="1"/>
    <col min="2039" max="2039" width="14.28515625" style="77" customWidth="1"/>
    <col min="2040" max="2040" width="10.7109375" style="77" customWidth="1"/>
    <col min="2041" max="2041" width="9.42578125" style="77" customWidth="1"/>
    <col min="2042" max="2290" width="9.140625" style="77"/>
    <col min="2291" max="2291" width="4.7109375" style="77" customWidth="1"/>
    <col min="2292" max="2292" width="37" style="77" customWidth="1"/>
    <col min="2293" max="2293" width="10.28515625" style="77" customWidth="1"/>
    <col min="2294" max="2294" width="14.42578125" style="77" customWidth="1"/>
    <col min="2295" max="2295" width="14.28515625" style="77" customWidth="1"/>
    <col min="2296" max="2296" width="10.7109375" style="77" customWidth="1"/>
    <col min="2297" max="2297" width="9.42578125" style="77" customWidth="1"/>
    <col min="2298" max="2546" width="9.140625" style="77"/>
    <col min="2547" max="2547" width="4.7109375" style="77" customWidth="1"/>
    <col min="2548" max="2548" width="37" style="77" customWidth="1"/>
    <col min="2549" max="2549" width="10.28515625" style="77" customWidth="1"/>
    <col min="2550" max="2550" width="14.42578125" style="77" customWidth="1"/>
    <col min="2551" max="2551" width="14.28515625" style="77" customWidth="1"/>
    <col min="2552" max="2552" width="10.7109375" style="77" customWidth="1"/>
    <col min="2553" max="2553" width="9.42578125" style="77" customWidth="1"/>
    <col min="2554" max="2802" width="9.140625" style="77"/>
    <col min="2803" max="2803" width="4.7109375" style="77" customWidth="1"/>
    <col min="2804" max="2804" width="37" style="77" customWidth="1"/>
    <col min="2805" max="2805" width="10.28515625" style="77" customWidth="1"/>
    <col min="2806" max="2806" width="14.42578125" style="77" customWidth="1"/>
    <col min="2807" max="2807" width="14.28515625" style="77" customWidth="1"/>
    <col min="2808" max="2808" width="10.7109375" style="77" customWidth="1"/>
    <col min="2809" max="2809" width="9.42578125" style="77" customWidth="1"/>
    <col min="2810" max="3058" width="9.140625" style="77"/>
    <col min="3059" max="3059" width="4.7109375" style="77" customWidth="1"/>
    <col min="3060" max="3060" width="37" style="77" customWidth="1"/>
    <col min="3061" max="3061" width="10.28515625" style="77" customWidth="1"/>
    <col min="3062" max="3062" width="14.42578125" style="77" customWidth="1"/>
    <col min="3063" max="3063" width="14.28515625" style="77" customWidth="1"/>
    <col min="3064" max="3064" width="10.7109375" style="77" customWidth="1"/>
    <col min="3065" max="3065" width="9.42578125" style="77" customWidth="1"/>
    <col min="3066" max="3314" width="9.140625" style="77"/>
    <col min="3315" max="3315" width="4.7109375" style="77" customWidth="1"/>
    <col min="3316" max="3316" width="37" style="77" customWidth="1"/>
    <col min="3317" max="3317" width="10.28515625" style="77" customWidth="1"/>
    <col min="3318" max="3318" width="14.42578125" style="77" customWidth="1"/>
    <col min="3319" max="3319" width="14.28515625" style="77" customWidth="1"/>
    <col min="3320" max="3320" width="10.7109375" style="77" customWidth="1"/>
    <col min="3321" max="3321" width="9.42578125" style="77" customWidth="1"/>
    <col min="3322" max="3570" width="9.140625" style="77"/>
    <col min="3571" max="3571" width="4.7109375" style="77" customWidth="1"/>
    <col min="3572" max="3572" width="37" style="77" customWidth="1"/>
    <col min="3573" max="3573" width="10.28515625" style="77" customWidth="1"/>
    <col min="3574" max="3574" width="14.42578125" style="77" customWidth="1"/>
    <col min="3575" max="3575" width="14.28515625" style="77" customWidth="1"/>
    <col min="3576" max="3576" width="10.7109375" style="77" customWidth="1"/>
    <col min="3577" max="3577" width="9.42578125" style="77" customWidth="1"/>
    <col min="3578" max="3826" width="9.140625" style="77"/>
    <col min="3827" max="3827" width="4.7109375" style="77" customWidth="1"/>
    <col min="3828" max="3828" width="37" style="77" customWidth="1"/>
    <col min="3829" max="3829" width="10.28515625" style="77" customWidth="1"/>
    <col min="3830" max="3830" width="14.42578125" style="77" customWidth="1"/>
    <col min="3831" max="3831" width="14.28515625" style="77" customWidth="1"/>
    <col min="3832" max="3832" width="10.7109375" style="77" customWidth="1"/>
    <col min="3833" max="3833" width="9.42578125" style="77" customWidth="1"/>
    <col min="3834" max="4082" width="9.140625" style="77"/>
    <col min="4083" max="4083" width="4.7109375" style="77" customWidth="1"/>
    <col min="4084" max="4084" width="37" style="77" customWidth="1"/>
    <col min="4085" max="4085" width="10.28515625" style="77" customWidth="1"/>
    <col min="4086" max="4086" width="14.42578125" style="77" customWidth="1"/>
    <col min="4087" max="4087" width="14.28515625" style="77" customWidth="1"/>
    <col min="4088" max="4088" width="10.7109375" style="77" customWidth="1"/>
    <col min="4089" max="4089" width="9.42578125" style="77" customWidth="1"/>
    <col min="4090" max="4338" width="9.140625" style="77"/>
    <col min="4339" max="4339" width="4.7109375" style="77" customWidth="1"/>
    <col min="4340" max="4340" width="37" style="77" customWidth="1"/>
    <col min="4341" max="4341" width="10.28515625" style="77" customWidth="1"/>
    <col min="4342" max="4342" width="14.42578125" style="77" customWidth="1"/>
    <col min="4343" max="4343" width="14.28515625" style="77" customWidth="1"/>
    <col min="4344" max="4344" width="10.7109375" style="77" customWidth="1"/>
    <col min="4345" max="4345" width="9.42578125" style="77" customWidth="1"/>
    <col min="4346" max="4594" width="9.140625" style="77"/>
    <col min="4595" max="4595" width="4.7109375" style="77" customWidth="1"/>
    <col min="4596" max="4596" width="37" style="77" customWidth="1"/>
    <col min="4597" max="4597" width="10.28515625" style="77" customWidth="1"/>
    <col min="4598" max="4598" width="14.42578125" style="77" customWidth="1"/>
    <col min="4599" max="4599" width="14.28515625" style="77" customWidth="1"/>
    <col min="4600" max="4600" width="10.7109375" style="77" customWidth="1"/>
    <col min="4601" max="4601" width="9.42578125" style="77" customWidth="1"/>
    <col min="4602" max="4850" width="9.140625" style="77"/>
    <col min="4851" max="4851" width="4.7109375" style="77" customWidth="1"/>
    <col min="4852" max="4852" width="37" style="77" customWidth="1"/>
    <col min="4853" max="4853" width="10.28515625" style="77" customWidth="1"/>
    <col min="4854" max="4854" width="14.42578125" style="77" customWidth="1"/>
    <col min="4855" max="4855" width="14.28515625" style="77" customWidth="1"/>
    <col min="4856" max="4856" width="10.7109375" style="77" customWidth="1"/>
    <col min="4857" max="4857" width="9.42578125" style="77" customWidth="1"/>
    <col min="4858" max="5106" width="9.140625" style="77"/>
    <col min="5107" max="5107" width="4.7109375" style="77" customWidth="1"/>
    <col min="5108" max="5108" width="37" style="77" customWidth="1"/>
    <col min="5109" max="5109" width="10.28515625" style="77" customWidth="1"/>
    <col min="5110" max="5110" width="14.42578125" style="77" customWidth="1"/>
    <col min="5111" max="5111" width="14.28515625" style="77" customWidth="1"/>
    <col min="5112" max="5112" width="10.7109375" style="77" customWidth="1"/>
    <col min="5113" max="5113" width="9.42578125" style="77" customWidth="1"/>
    <col min="5114" max="5362" width="9.140625" style="77"/>
    <col min="5363" max="5363" width="4.7109375" style="77" customWidth="1"/>
    <col min="5364" max="5364" width="37" style="77" customWidth="1"/>
    <col min="5365" max="5365" width="10.28515625" style="77" customWidth="1"/>
    <col min="5366" max="5366" width="14.42578125" style="77" customWidth="1"/>
    <col min="5367" max="5367" width="14.28515625" style="77" customWidth="1"/>
    <col min="5368" max="5368" width="10.7109375" style="77" customWidth="1"/>
    <col min="5369" max="5369" width="9.42578125" style="77" customWidth="1"/>
    <col min="5370" max="5618" width="9.140625" style="77"/>
    <col min="5619" max="5619" width="4.7109375" style="77" customWidth="1"/>
    <col min="5620" max="5620" width="37" style="77" customWidth="1"/>
    <col min="5621" max="5621" width="10.28515625" style="77" customWidth="1"/>
    <col min="5622" max="5622" width="14.42578125" style="77" customWidth="1"/>
    <col min="5623" max="5623" width="14.28515625" style="77" customWidth="1"/>
    <col min="5624" max="5624" width="10.7109375" style="77" customWidth="1"/>
    <col min="5625" max="5625" width="9.42578125" style="77" customWidth="1"/>
    <col min="5626" max="5874" width="9.140625" style="77"/>
    <col min="5875" max="5875" width="4.7109375" style="77" customWidth="1"/>
    <col min="5876" max="5876" width="37" style="77" customWidth="1"/>
    <col min="5877" max="5877" width="10.28515625" style="77" customWidth="1"/>
    <col min="5878" max="5878" width="14.42578125" style="77" customWidth="1"/>
    <col min="5879" max="5879" width="14.28515625" style="77" customWidth="1"/>
    <col min="5880" max="5880" width="10.7109375" style="77" customWidth="1"/>
    <col min="5881" max="5881" width="9.42578125" style="77" customWidth="1"/>
    <col min="5882" max="6130" width="9.140625" style="77"/>
    <col min="6131" max="6131" width="4.7109375" style="77" customWidth="1"/>
    <col min="6132" max="6132" width="37" style="77" customWidth="1"/>
    <col min="6133" max="6133" width="10.28515625" style="77" customWidth="1"/>
    <col min="6134" max="6134" width="14.42578125" style="77" customWidth="1"/>
    <col min="6135" max="6135" width="14.28515625" style="77" customWidth="1"/>
    <col min="6136" max="6136" width="10.7109375" style="77" customWidth="1"/>
    <col min="6137" max="6137" width="9.42578125" style="77" customWidth="1"/>
    <col min="6138" max="6386" width="9.140625" style="77"/>
    <col min="6387" max="6387" width="4.7109375" style="77" customWidth="1"/>
    <col min="6388" max="6388" width="37" style="77" customWidth="1"/>
    <col min="6389" max="6389" width="10.28515625" style="77" customWidth="1"/>
    <col min="6390" max="6390" width="14.42578125" style="77" customWidth="1"/>
    <col min="6391" max="6391" width="14.28515625" style="77" customWidth="1"/>
    <col min="6392" max="6392" width="10.7109375" style="77" customWidth="1"/>
    <col min="6393" max="6393" width="9.42578125" style="77" customWidth="1"/>
    <col min="6394" max="6642" width="9.140625" style="77"/>
    <col min="6643" max="6643" width="4.7109375" style="77" customWidth="1"/>
    <col min="6644" max="6644" width="37" style="77" customWidth="1"/>
    <col min="6645" max="6645" width="10.28515625" style="77" customWidth="1"/>
    <col min="6646" max="6646" width="14.42578125" style="77" customWidth="1"/>
    <col min="6647" max="6647" width="14.28515625" style="77" customWidth="1"/>
    <col min="6648" max="6648" width="10.7109375" style="77" customWidth="1"/>
    <col min="6649" max="6649" width="9.42578125" style="77" customWidth="1"/>
    <col min="6650" max="6898" width="9.140625" style="77"/>
    <col min="6899" max="6899" width="4.7109375" style="77" customWidth="1"/>
    <col min="6900" max="6900" width="37" style="77" customWidth="1"/>
    <col min="6901" max="6901" width="10.28515625" style="77" customWidth="1"/>
    <col min="6902" max="6902" width="14.42578125" style="77" customWidth="1"/>
    <col min="6903" max="6903" width="14.28515625" style="77" customWidth="1"/>
    <col min="6904" max="6904" width="10.7109375" style="77" customWidth="1"/>
    <col min="6905" max="6905" width="9.42578125" style="77" customWidth="1"/>
    <col min="6906" max="7154" width="9.140625" style="77"/>
    <col min="7155" max="7155" width="4.7109375" style="77" customWidth="1"/>
    <col min="7156" max="7156" width="37" style="77" customWidth="1"/>
    <col min="7157" max="7157" width="10.28515625" style="77" customWidth="1"/>
    <col min="7158" max="7158" width="14.42578125" style="77" customWidth="1"/>
    <col min="7159" max="7159" width="14.28515625" style="77" customWidth="1"/>
    <col min="7160" max="7160" width="10.7109375" style="77" customWidth="1"/>
    <col min="7161" max="7161" width="9.42578125" style="77" customWidth="1"/>
    <col min="7162" max="7410" width="9.140625" style="77"/>
    <col min="7411" max="7411" width="4.7109375" style="77" customWidth="1"/>
    <col min="7412" max="7412" width="37" style="77" customWidth="1"/>
    <col min="7413" max="7413" width="10.28515625" style="77" customWidth="1"/>
    <col min="7414" max="7414" width="14.42578125" style="77" customWidth="1"/>
    <col min="7415" max="7415" width="14.28515625" style="77" customWidth="1"/>
    <col min="7416" max="7416" width="10.7109375" style="77" customWidth="1"/>
    <col min="7417" max="7417" width="9.42578125" style="77" customWidth="1"/>
    <col min="7418" max="7666" width="9.140625" style="77"/>
    <col min="7667" max="7667" width="4.7109375" style="77" customWidth="1"/>
    <col min="7668" max="7668" width="37" style="77" customWidth="1"/>
    <col min="7669" max="7669" width="10.28515625" style="77" customWidth="1"/>
    <col min="7670" max="7670" width="14.42578125" style="77" customWidth="1"/>
    <col min="7671" max="7671" width="14.28515625" style="77" customWidth="1"/>
    <col min="7672" max="7672" width="10.7109375" style="77" customWidth="1"/>
    <col min="7673" max="7673" width="9.42578125" style="77" customWidth="1"/>
    <col min="7674" max="7922" width="9.140625" style="77"/>
    <col min="7923" max="7923" width="4.7109375" style="77" customWidth="1"/>
    <col min="7924" max="7924" width="37" style="77" customWidth="1"/>
    <col min="7925" max="7925" width="10.28515625" style="77" customWidth="1"/>
    <col min="7926" max="7926" width="14.42578125" style="77" customWidth="1"/>
    <col min="7927" max="7927" width="14.28515625" style="77" customWidth="1"/>
    <col min="7928" max="7928" width="10.7109375" style="77" customWidth="1"/>
    <col min="7929" max="7929" width="9.42578125" style="77" customWidth="1"/>
    <col min="7930" max="8178" width="9.140625" style="77"/>
    <col min="8179" max="8179" width="4.7109375" style="77" customWidth="1"/>
    <col min="8180" max="8180" width="37" style="77" customWidth="1"/>
    <col min="8181" max="8181" width="10.28515625" style="77" customWidth="1"/>
    <col min="8182" max="8182" width="14.42578125" style="77" customWidth="1"/>
    <col min="8183" max="8183" width="14.28515625" style="77" customWidth="1"/>
    <col min="8184" max="8184" width="10.7109375" style="77" customWidth="1"/>
    <col min="8185" max="8185" width="9.42578125" style="77" customWidth="1"/>
    <col min="8186" max="8434" width="9.140625" style="77"/>
    <col min="8435" max="8435" width="4.7109375" style="77" customWidth="1"/>
    <col min="8436" max="8436" width="37" style="77" customWidth="1"/>
    <col min="8437" max="8437" width="10.28515625" style="77" customWidth="1"/>
    <col min="8438" max="8438" width="14.42578125" style="77" customWidth="1"/>
    <col min="8439" max="8439" width="14.28515625" style="77" customWidth="1"/>
    <col min="8440" max="8440" width="10.7109375" style="77" customWidth="1"/>
    <col min="8441" max="8441" width="9.42578125" style="77" customWidth="1"/>
    <col min="8442" max="8690" width="9.140625" style="77"/>
    <col min="8691" max="8691" width="4.7109375" style="77" customWidth="1"/>
    <col min="8692" max="8692" width="37" style="77" customWidth="1"/>
    <col min="8693" max="8693" width="10.28515625" style="77" customWidth="1"/>
    <col min="8694" max="8694" width="14.42578125" style="77" customWidth="1"/>
    <col min="8695" max="8695" width="14.28515625" style="77" customWidth="1"/>
    <col min="8696" max="8696" width="10.7109375" style="77" customWidth="1"/>
    <col min="8697" max="8697" width="9.42578125" style="77" customWidth="1"/>
    <col min="8698" max="8946" width="9.140625" style="77"/>
    <col min="8947" max="8947" width="4.7109375" style="77" customWidth="1"/>
    <col min="8948" max="8948" width="37" style="77" customWidth="1"/>
    <col min="8949" max="8949" width="10.28515625" style="77" customWidth="1"/>
    <col min="8950" max="8950" width="14.42578125" style="77" customWidth="1"/>
    <col min="8951" max="8951" width="14.28515625" style="77" customWidth="1"/>
    <col min="8952" max="8952" width="10.7109375" style="77" customWidth="1"/>
    <col min="8953" max="8953" width="9.42578125" style="77" customWidth="1"/>
    <col min="8954" max="9202" width="9.140625" style="77"/>
    <col min="9203" max="9203" width="4.7109375" style="77" customWidth="1"/>
    <col min="9204" max="9204" width="37" style="77" customWidth="1"/>
    <col min="9205" max="9205" width="10.28515625" style="77" customWidth="1"/>
    <col min="9206" max="9206" width="14.42578125" style="77" customWidth="1"/>
    <col min="9207" max="9207" width="14.28515625" style="77" customWidth="1"/>
    <col min="9208" max="9208" width="10.7109375" style="77" customWidth="1"/>
    <col min="9209" max="9209" width="9.42578125" style="77" customWidth="1"/>
    <col min="9210" max="9458" width="9.140625" style="77"/>
    <col min="9459" max="9459" width="4.7109375" style="77" customWidth="1"/>
    <col min="9460" max="9460" width="37" style="77" customWidth="1"/>
    <col min="9461" max="9461" width="10.28515625" style="77" customWidth="1"/>
    <col min="9462" max="9462" width="14.42578125" style="77" customWidth="1"/>
    <col min="9463" max="9463" width="14.28515625" style="77" customWidth="1"/>
    <col min="9464" max="9464" width="10.7109375" style="77" customWidth="1"/>
    <col min="9465" max="9465" width="9.42578125" style="77" customWidth="1"/>
    <col min="9466" max="9714" width="9.140625" style="77"/>
    <col min="9715" max="9715" width="4.7109375" style="77" customWidth="1"/>
    <col min="9716" max="9716" width="37" style="77" customWidth="1"/>
    <col min="9717" max="9717" width="10.28515625" style="77" customWidth="1"/>
    <col min="9718" max="9718" width="14.42578125" style="77" customWidth="1"/>
    <col min="9719" max="9719" width="14.28515625" style="77" customWidth="1"/>
    <col min="9720" max="9720" width="10.7109375" style="77" customWidth="1"/>
    <col min="9721" max="9721" width="9.42578125" style="77" customWidth="1"/>
    <col min="9722" max="9970" width="9.140625" style="77"/>
    <col min="9971" max="9971" width="4.7109375" style="77" customWidth="1"/>
    <col min="9972" max="9972" width="37" style="77" customWidth="1"/>
    <col min="9973" max="9973" width="10.28515625" style="77" customWidth="1"/>
    <col min="9974" max="9974" width="14.42578125" style="77" customWidth="1"/>
    <col min="9975" max="9975" width="14.28515625" style="77" customWidth="1"/>
    <col min="9976" max="9976" width="10.7109375" style="77" customWidth="1"/>
    <col min="9977" max="9977" width="9.42578125" style="77" customWidth="1"/>
    <col min="9978" max="10226" width="9.140625" style="77"/>
    <col min="10227" max="10227" width="4.7109375" style="77" customWidth="1"/>
    <col min="10228" max="10228" width="37" style="77" customWidth="1"/>
    <col min="10229" max="10229" width="10.28515625" style="77" customWidth="1"/>
    <col min="10230" max="10230" width="14.42578125" style="77" customWidth="1"/>
    <col min="10231" max="10231" width="14.28515625" style="77" customWidth="1"/>
    <col min="10232" max="10232" width="10.7109375" style="77" customWidth="1"/>
    <col min="10233" max="10233" width="9.42578125" style="77" customWidth="1"/>
    <col min="10234" max="10482" width="9.140625" style="77"/>
    <col min="10483" max="10483" width="4.7109375" style="77" customWidth="1"/>
    <col min="10484" max="10484" width="37" style="77" customWidth="1"/>
    <col min="10485" max="10485" width="10.28515625" style="77" customWidth="1"/>
    <col min="10486" max="10486" width="14.42578125" style="77" customWidth="1"/>
    <col min="10487" max="10487" width="14.28515625" style="77" customWidth="1"/>
    <col min="10488" max="10488" width="10.7109375" style="77" customWidth="1"/>
    <col min="10489" max="10489" width="9.42578125" style="77" customWidth="1"/>
    <col min="10490" max="10738" width="9.140625" style="77"/>
    <col min="10739" max="10739" width="4.7109375" style="77" customWidth="1"/>
    <col min="10740" max="10740" width="37" style="77" customWidth="1"/>
    <col min="10741" max="10741" width="10.28515625" style="77" customWidth="1"/>
    <col min="10742" max="10742" width="14.42578125" style="77" customWidth="1"/>
    <col min="10743" max="10743" width="14.28515625" style="77" customWidth="1"/>
    <col min="10744" max="10744" width="10.7109375" style="77" customWidth="1"/>
    <col min="10745" max="10745" width="9.42578125" style="77" customWidth="1"/>
    <col min="10746" max="10994" width="9.140625" style="77"/>
    <col min="10995" max="10995" width="4.7109375" style="77" customWidth="1"/>
    <col min="10996" max="10996" width="37" style="77" customWidth="1"/>
    <col min="10997" max="10997" width="10.28515625" style="77" customWidth="1"/>
    <col min="10998" max="10998" width="14.42578125" style="77" customWidth="1"/>
    <col min="10999" max="10999" width="14.28515625" style="77" customWidth="1"/>
    <col min="11000" max="11000" width="10.7109375" style="77" customWidth="1"/>
    <col min="11001" max="11001" width="9.42578125" style="77" customWidth="1"/>
    <col min="11002" max="11250" width="9.140625" style="77"/>
    <col min="11251" max="11251" width="4.7109375" style="77" customWidth="1"/>
    <col min="11252" max="11252" width="37" style="77" customWidth="1"/>
    <col min="11253" max="11253" width="10.28515625" style="77" customWidth="1"/>
    <col min="11254" max="11254" width="14.42578125" style="77" customWidth="1"/>
    <col min="11255" max="11255" width="14.28515625" style="77" customWidth="1"/>
    <col min="11256" max="11256" width="10.7109375" style="77" customWidth="1"/>
    <col min="11257" max="11257" width="9.42578125" style="77" customWidth="1"/>
    <col min="11258" max="11506" width="9.140625" style="77"/>
    <col min="11507" max="11507" width="4.7109375" style="77" customWidth="1"/>
    <col min="11508" max="11508" width="37" style="77" customWidth="1"/>
    <col min="11509" max="11509" width="10.28515625" style="77" customWidth="1"/>
    <col min="11510" max="11510" width="14.42578125" style="77" customWidth="1"/>
    <col min="11511" max="11511" width="14.28515625" style="77" customWidth="1"/>
    <col min="11512" max="11512" width="10.7109375" style="77" customWidth="1"/>
    <col min="11513" max="11513" width="9.42578125" style="77" customWidth="1"/>
    <col min="11514" max="11762" width="9.140625" style="77"/>
    <col min="11763" max="11763" width="4.7109375" style="77" customWidth="1"/>
    <col min="11764" max="11764" width="37" style="77" customWidth="1"/>
    <col min="11765" max="11765" width="10.28515625" style="77" customWidth="1"/>
    <col min="11766" max="11766" width="14.42578125" style="77" customWidth="1"/>
    <col min="11767" max="11767" width="14.28515625" style="77" customWidth="1"/>
    <col min="11768" max="11768" width="10.7109375" style="77" customWidth="1"/>
    <col min="11769" max="11769" width="9.42578125" style="77" customWidth="1"/>
    <col min="11770" max="12018" width="9.140625" style="77"/>
    <col min="12019" max="12019" width="4.7109375" style="77" customWidth="1"/>
    <col min="12020" max="12020" width="37" style="77" customWidth="1"/>
    <col min="12021" max="12021" width="10.28515625" style="77" customWidth="1"/>
    <col min="12022" max="12022" width="14.42578125" style="77" customWidth="1"/>
    <col min="12023" max="12023" width="14.28515625" style="77" customWidth="1"/>
    <col min="12024" max="12024" width="10.7109375" style="77" customWidth="1"/>
    <col min="12025" max="12025" width="9.42578125" style="77" customWidth="1"/>
    <col min="12026" max="12274" width="9.140625" style="77"/>
    <col min="12275" max="12275" width="4.7109375" style="77" customWidth="1"/>
    <col min="12276" max="12276" width="37" style="77" customWidth="1"/>
    <col min="12277" max="12277" width="10.28515625" style="77" customWidth="1"/>
    <col min="12278" max="12278" width="14.42578125" style="77" customWidth="1"/>
    <col min="12279" max="12279" width="14.28515625" style="77" customWidth="1"/>
    <col min="12280" max="12280" width="10.7109375" style="77" customWidth="1"/>
    <col min="12281" max="12281" width="9.42578125" style="77" customWidth="1"/>
    <col min="12282" max="12530" width="9.140625" style="77"/>
    <col min="12531" max="12531" width="4.7109375" style="77" customWidth="1"/>
    <col min="12532" max="12532" width="37" style="77" customWidth="1"/>
    <col min="12533" max="12533" width="10.28515625" style="77" customWidth="1"/>
    <col min="12534" max="12534" width="14.42578125" style="77" customWidth="1"/>
    <col min="12535" max="12535" width="14.28515625" style="77" customWidth="1"/>
    <col min="12536" max="12536" width="10.7109375" style="77" customWidth="1"/>
    <col min="12537" max="12537" width="9.42578125" style="77" customWidth="1"/>
    <col min="12538" max="12786" width="9.140625" style="77"/>
    <col min="12787" max="12787" width="4.7109375" style="77" customWidth="1"/>
    <col min="12788" max="12788" width="37" style="77" customWidth="1"/>
    <col min="12789" max="12789" width="10.28515625" style="77" customWidth="1"/>
    <col min="12790" max="12790" width="14.42578125" style="77" customWidth="1"/>
    <col min="12791" max="12791" width="14.28515625" style="77" customWidth="1"/>
    <col min="12792" max="12792" width="10.7109375" style="77" customWidth="1"/>
    <col min="12793" max="12793" width="9.42578125" style="77" customWidth="1"/>
    <col min="12794" max="13042" width="9.140625" style="77"/>
    <col min="13043" max="13043" width="4.7109375" style="77" customWidth="1"/>
    <col min="13044" max="13044" width="37" style="77" customWidth="1"/>
    <col min="13045" max="13045" width="10.28515625" style="77" customWidth="1"/>
    <col min="13046" max="13046" width="14.42578125" style="77" customWidth="1"/>
    <col min="13047" max="13047" width="14.28515625" style="77" customWidth="1"/>
    <col min="13048" max="13048" width="10.7109375" style="77" customWidth="1"/>
    <col min="13049" max="13049" width="9.42578125" style="77" customWidth="1"/>
    <col min="13050" max="13298" width="9.140625" style="77"/>
    <col min="13299" max="13299" width="4.7109375" style="77" customWidth="1"/>
    <col min="13300" max="13300" width="37" style="77" customWidth="1"/>
    <col min="13301" max="13301" width="10.28515625" style="77" customWidth="1"/>
    <col min="13302" max="13302" width="14.42578125" style="77" customWidth="1"/>
    <col min="13303" max="13303" width="14.28515625" style="77" customWidth="1"/>
    <col min="13304" max="13304" width="10.7109375" style="77" customWidth="1"/>
    <col min="13305" max="13305" width="9.42578125" style="77" customWidth="1"/>
    <col min="13306" max="13554" width="9.140625" style="77"/>
    <col min="13555" max="13555" width="4.7109375" style="77" customWidth="1"/>
    <col min="13556" max="13556" width="37" style="77" customWidth="1"/>
    <col min="13557" max="13557" width="10.28515625" style="77" customWidth="1"/>
    <col min="13558" max="13558" width="14.42578125" style="77" customWidth="1"/>
    <col min="13559" max="13559" width="14.28515625" style="77" customWidth="1"/>
    <col min="13560" max="13560" width="10.7109375" style="77" customWidth="1"/>
    <col min="13561" max="13561" width="9.42578125" style="77" customWidth="1"/>
    <col min="13562" max="13810" width="9.140625" style="77"/>
    <col min="13811" max="13811" width="4.7109375" style="77" customWidth="1"/>
    <col min="13812" max="13812" width="37" style="77" customWidth="1"/>
    <col min="13813" max="13813" width="10.28515625" style="77" customWidth="1"/>
    <col min="13814" max="13814" width="14.42578125" style="77" customWidth="1"/>
    <col min="13815" max="13815" width="14.28515625" style="77" customWidth="1"/>
    <col min="13816" max="13816" width="10.7109375" style="77" customWidth="1"/>
    <col min="13817" max="13817" width="9.42578125" style="77" customWidth="1"/>
    <col min="13818" max="14066" width="9.140625" style="77"/>
    <col min="14067" max="14067" width="4.7109375" style="77" customWidth="1"/>
    <col min="14068" max="14068" width="37" style="77" customWidth="1"/>
    <col min="14069" max="14069" width="10.28515625" style="77" customWidth="1"/>
    <col min="14070" max="14070" width="14.42578125" style="77" customWidth="1"/>
    <col min="14071" max="14071" width="14.28515625" style="77" customWidth="1"/>
    <col min="14072" max="14072" width="10.7109375" style="77" customWidth="1"/>
    <col min="14073" max="14073" width="9.42578125" style="77" customWidth="1"/>
    <col min="14074" max="14322" width="9.140625" style="77"/>
    <col min="14323" max="14323" width="4.7109375" style="77" customWidth="1"/>
    <col min="14324" max="14324" width="37" style="77" customWidth="1"/>
    <col min="14325" max="14325" width="10.28515625" style="77" customWidth="1"/>
    <col min="14326" max="14326" width="14.42578125" style="77" customWidth="1"/>
    <col min="14327" max="14327" width="14.28515625" style="77" customWidth="1"/>
    <col min="14328" max="14328" width="10.7109375" style="77" customWidth="1"/>
    <col min="14329" max="14329" width="9.42578125" style="77" customWidth="1"/>
    <col min="14330" max="14578" width="9.140625" style="77"/>
    <col min="14579" max="14579" width="4.7109375" style="77" customWidth="1"/>
    <col min="14580" max="14580" width="37" style="77" customWidth="1"/>
    <col min="14581" max="14581" width="10.28515625" style="77" customWidth="1"/>
    <col min="14582" max="14582" width="14.42578125" style="77" customWidth="1"/>
    <col min="14583" max="14583" width="14.28515625" style="77" customWidth="1"/>
    <col min="14584" max="14584" width="10.7109375" style="77" customWidth="1"/>
    <col min="14585" max="14585" width="9.42578125" style="77" customWidth="1"/>
    <col min="14586" max="14834" width="9.140625" style="77"/>
    <col min="14835" max="14835" width="4.7109375" style="77" customWidth="1"/>
    <col min="14836" max="14836" width="37" style="77" customWidth="1"/>
    <col min="14837" max="14837" width="10.28515625" style="77" customWidth="1"/>
    <col min="14838" max="14838" width="14.42578125" style="77" customWidth="1"/>
    <col min="14839" max="14839" width="14.28515625" style="77" customWidth="1"/>
    <col min="14840" max="14840" width="10.7109375" style="77" customWidth="1"/>
    <col min="14841" max="14841" width="9.42578125" style="77" customWidth="1"/>
    <col min="14842" max="15090" width="9.140625" style="77"/>
    <col min="15091" max="15091" width="4.7109375" style="77" customWidth="1"/>
    <col min="15092" max="15092" width="37" style="77" customWidth="1"/>
    <col min="15093" max="15093" width="10.28515625" style="77" customWidth="1"/>
    <col min="15094" max="15094" width="14.42578125" style="77" customWidth="1"/>
    <col min="15095" max="15095" width="14.28515625" style="77" customWidth="1"/>
    <col min="15096" max="15096" width="10.7109375" style="77" customWidth="1"/>
    <col min="15097" max="15097" width="9.42578125" style="77" customWidth="1"/>
    <col min="15098" max="15346" width="9.140625" style="77"/>
    <col min="15347" max="15347" width="4.7109375" style="77" customWidth="1"/>
    <col min="15348" max="15348" width="37" style="77" customWidth="1"/>
    <col min="15349" max="15349" width="10.28515625" style="77" customWidth="1"/>
    <col min="15350" max="15350" width="14.42578125" style="77" customWidth="1"/>
    <col min="15351" max="15351" width="14.28515625" style="77" customWidth="1"/>
    <col min="15352" max="15352" width="10.7109375" style="77" customWidth="1"/>
    <col min="15353" max="15353" width="9.42578125" style="77" customWidth="1"/>
    <col min="15354" max="15602" width="9.140625" style="77"/>
    <col min="15603" max="15603" width="4.7109375" style="77" customWidth="1"/>
    <col min="15604" max="15604" width="37" style="77" customWidth="1"/>
    <col min="15605" max="15605" width="10.28515625" style="77" customWidth="1"/>
    <col min="15606" max="15606" width="14.42578125" style="77" customWidth="1"/>
    <col min="15607" max="15607" width="14.28515625" style="77" customWidth="1"/>
    <col min="15608" max="15608" width="10.7109375" style="77" customWidth="1"/>
    <col min="15609" max="15609" width="9.42578125" style="77" customWidth="1"/>
    <col min="15610" max="15858" width="9.140625" style="77"/>
    <col min="15859" max="15859" width="4.7109375" style="77" customWidth="1"/>
    <col min="15860" max="15860" width="37" style="77" customWidth="1"/>
    <col min="15861" max="15861" width="10.28515625" style="77" customWidth="1"/>
    <col min="15862" max="15862" width="14.42578125" style="77" customWidth="1"/>
    <col min="15863" max="15863" width="14.28515625" style="77" customWidth="1"/>
    <col min="15864" max="15864" width="10.7109375" style="77" customWidth="1"/>
    <col min="15865" max="15865" width="9.42578125" style="77" customWidth="1"/>
    <col min="15866" max="16114" width="9.140625" style="77"/>
    <col min="16115" max="16115" width="4.7109375" style="77" customWidth="1"/>
    <col min="16116" max="16116" width="37" style="77" customWidth="1"/>
    <col min="16117" max="16117" width="10.28515625" style="77" customWidth="1"/>
    <col min="16118" max="16118" width="14.42578125" style="77" customWidth="1"/>
    <col min="16119" max="16119" width="14.28515625" style="77" customWidth="1"/>
    <col min="16120" max="16120" width="10.7109375" style="77" customWidth="1"/>
    <col min="16121" max="16121" width="9.42578125" style="77" customWidth="1"/>
    <col min="16122" max="16384" width="9.140625" style="77"/>
  </cols>
  <sheetData>
    <row r="1" spans="1:6" ht="12" customHeight="1" x14ac:dyDescent="0.25">
      <c r="A1" s="1"/>
      <c r="B1" s="1"/>
      <c r="C1" s="1"/>
      <c r="D1" s="75"/>
      <c r="E1" s="76"/>
    </row>
    <row r="2" spans="1:6" ht="16.5" customHeight="1" x14ac:dyDescent="0.25">
      <c r="A2" s="1"/>
      <c r="B2" s="78"/>
      <c r="C2" s="1"/>
      <c r="D2" s="75"/>
      <c r="E2" s="79" t="s">
        <v>232</v>
      </c>
      <c r="F2" s="79"/>
    </row>
    <row r="3" spans="1:6" ht="83.25" customHeight="1" x14ac:dyDescent="0.25">
      <c r="A3" s="1"/>
      <c r="B3" s="1"/>
      <c r="C3" s="1"/>
      <c r="D3" s="75"/>
      <c r="E3" s="79" t="s">
        <v>333</v>
      </c>
      <c r="F3" s="79"/>
    </row>
    <row r="4" spans="1:6" ht="27" customHeight="1" x14ac:dyDescent="0.25">
      <c r="A4" s="1"/>
      <c r="B4" s="1"/>
      <c r="C4" s="1"/>
      <c r="D4" s="75"/>
      <c r="E4" s="79"/>
      <c r="F4" s="79"/>
    </row>
    <row r="5" spans="1:6" ht="35.25" customHeight="1" x14ac:dyDescent="0.25">
      <c r="A5" s="67" t="s">
        <v>233</v>
      </c>
      <c r="B5" s="67"/>
      <c r="C5" s="67"/>
      <c r="D5" s="67"/>
      <c r="E5" s="67"/>
      <c r="F5" s="67"/>
    </row>
    <row r="6" spans="1:6" ht="14.25" customHeight="1" x14ac:dyDescent="0.25">
      <c r="A6" s="68" t="s">
        <v>218</v>
      </c>
      <c r="B6" s="68"/>
      <c r="C6" s="68"/>
      <c r="D6" s="68"/>
      <c r="E6" s="68"/>
      <c r="F6" s="68"/>
    </row>
    <row r="7" spans="1:6" ht="26.25" customHeight="1" x14ac:dyDescent="0.25">
      <c r="A7" s="65"/>
      <c r="B7" s="65"/>
      <c r="C7" s="65"/>
      <c r="D7" s="65"/>
      <c r="E7" s="65"/>
    </row>
    <row r="8" spans="1:6" s="66" customFormat="1" ht="96" customHeight="1" x14ac:dyDescent="0.25">
      <c r="A8" s="81" t="s">
        <v>2</v>
      </c>
      <c r="B8" s="81" t="s">
        <v>4</v>
      </c>
      <c r="C8" s="81" t="s">
        <v>5</v>
      </c>
      <c r="D8" s="82" t="s">
        <v>234</v>
      </c>
      <c r="E8" s="28" t="s">
        <v>235</v>
      </c>
      <c r="F8" s="31" t="s">
        <v>236</v>
      </c>
    </row>
    <row r="9" spans="1:6" s="66" customFormat="1" ht="15" x14ac:dyDescent="0.25">
      <c r="A9" s="83">
        <v>1</v>
      </c>
      <c r="B9" s="83">
        <v>2</v>
      </c>
      <c r="C9" s="83">
        <v>3</v>
      </c>
      <c r="D9" s="82">
        <v>4</v>
      </c>
      <c r="E9" s="84">
        <v>5</v>
      </c>
      <c r="F9" s="31" t="s">
        <v>204</v>
      </c>
    </row>
    <row r="10" spans="1:6" s="9" customFormat="1" ht="30.75" customHeight="1" x14ac:dyDescent="0.25">
      <c r="A10" s="85" t="s">
        <v>6</v>
      </c>
      <c r="B10" s="86" t="s">
        <v>7</v>
      </c>
      <c r="C10" s="85" t="s">
        <v>8</v>
      </c>
      <c r="D10" s="87">
        <f>D11+D20+D27+D28+D30</f>
        <v>1773691</v>
      </c>
      <c r="E10" s="87">
        <f>E11+E20+E27+E28+E30</f>
        <v>2441106</v>
      </c>
      <c r="F10" s="127">
        <f>E10/D10-1</f>
        <v>0.38</v>
      </c>
    </row>
    <row r="11" spans="1:6" s="9" customFormat="1" ht="15" customHeight="1" x14ac:dyDescent="0.25">
      <c r="A11" s="88">
        <v>1</v>
      </c>
      <c r="B11" s="89" t="s">
        <v>237</v>
      </c>
      <c r="C11" s="85" t="s">
        <v>10</v>
      </c>
      <c r="D11" s="90">
        <f>SUM(D12:D16)</f>
        <v>1184350</v>
      </c>
      <c r="E11" s="90">
        <f t="shared" ref="E11" si="0">SUM(E12:E16)</f>
        <v>1797230</v>
      </c>
      <c r="F11" s="151">
        <f>E11/D11-1</f>
        <v>0.52</v>
      </c>
    </row>
    <row r="12" spans="1:6" s="93" customFormat="1" ht="15" x14ac:dyDescent="0.25">
      <c r="A12" s="83" t="s">
        <v>46</v>
      </c>
      <c r="B12" s="91" t="s">
        <v>13</v>
      </c>
      <c r="C12" s="83" t="s">
        <v>10</v>
      </c>
      <c r="D12" s="92">
        <v>145117</v>
      </c>
      <c r="E12" s="92">
        <v>188111</v>
      </c>
      <c r="F12" s="60">
        <f>E12/D12-1</f>
        <v>0.3</v>
      </c>
    </row>
    <row r="13" spans="1:6" s="93" customFormat="1" ht="15" x14ac:dyDescent="0.25">
      <c r="A13" s="83" t="s">
        <v>56</v>
      </c>
      <c r="B13" s="91" t="s">
        <v>57</v>
      </c>
      <c r="C13" s="83" t="s">
        <v>10</v>
      </c>
      <c r="D13" s="92">
        <v>0</v>
      </c>
      <c r="E13" s="92">
        <v>0</v>
      </c>
      <c r="F13" s="60">
        <v>0</v>
      </c>
    </row>
    <row r="14" spans="1:6" s="93" customFormat="1" ht="15" x14ac:dyDescent="0.25">
      <c r="A14" s="83" t="s">
        <v>98</v>
      </c>
      <c r="B14" s="94" t="s">
        <v>238</v>
      </c>
      <c r="C14" s="83" t="s">
        <v>10</v>
      </c>
      <c r="D14" s="92">
        <v>3263</v>
      </c>
      <c r="E14" s="92">
        <v>3532</v>
      </c>
      <c r="F14" s="60">
        <f>E14/D14-1</f>
        <v>0.08</v>
      </c>
    </row>
    <row r="15" spans="1:6" s="93" customFormat="1" ht="15" x14ac:dyDescent="0.25">
      <c r="A15" s="83" t="s">
        <v>58</v>
      </c>
      <c r="B15" s="95" t="s">
        <v>14</v>
      </c>
      <c r="C15" s="83" t="s">
        <v>10</v>
      </c>
      <c r="D15" s="92">
        <v>0</v>
      </c>
      <c r="E15" s="92">
        <v>0</v>
      </c>
      <c r="F15" s="60">
        <v>0</v>
      </c>
    </row>
    <row r="16" spans="1:6" s="9" customFormat="1" ht="30" x14ac:dyDescent="0.25">
      <c r="A16" s="83" t="s">
        <v>59</v>
      </c>
      <c r="B16" s="96" t="s">
        <v>160</v>
      </c>
      <c r="C16" s="92" t="s">
        <v>10</v>
      </c>
      <c r="D16" s="92">
        <f>SUM(D17:D19)</f>
        <v>1035970</v>
      </c>
      <c r="E16" s="92">
        <f>SUM(E17:E19)</f>
        <v>1605587</v>
      </c>
      <c r="F16" s="60">
        <f t="shared" ref="F16:F77" si="1">E16/D16-1</f>
        <v>0.55000000000000004</v>
      </c>
    </row>
    <row r="17" spans="1:6" s="93" customFormat="1" ht="15" x14ac:dyDescent="0.25">
      <c r="A17" s="97" t="s">
        <v>206</v>
      </c>
      <c r="B17" s="98" t="s">
        <v>104</v>
      </c>
      <c r="C17" s="97" t="s">
        <v>10</v>
      </c>
      <c r="D17" s="99">
        <v>882664</v>
      </c>
      <c r="E17" s="99">
        <v>1424818</v>
      </c>
      <c r="F17" s="134">
        <f t="shared" si="1"/>
        <v>0.61</v>
      </c>
    </row>
    <row r="18" spans="1:6" s="93" customFormat="1" ht="15" x14ac:dyDescent="0.25">
      <c r="A18" s="97" t="s">
        <v>207</v>
      </c>
      <c r="B18" s="98" t="s">
        <v>105</v>
      </c>
      <c r="C18" s="97" t="s">
        <v>10</v>
      </c>
      <c r="D18" s="99">
        <v>132102</v>
      </c>
      <c r="E18" s="99">
        <v>121202</v>
      </c>
      <c r="F18" s="134">
        <f t="shared" si="1"/>
        <v>-0.08</v>
      </c>
    </row>
    <row r="19" spans="1:6" s="93" customFormat="1" ht="15" x14ac:dyDescent="0.25">
      <c r="A19" s="97" t="s">
        <v>208</v>
      </c>
      <c r="B19" s="98" t="s">
        <v>239</v>
      </c>
      <c r="C19" s="97" t="s">
        <v>10</v>
      </c>
      <c r="D19" s="99">
        <v>21204</v>
      </c>
      <c r="E19" s="99">
        <v>59567</v>
      </c>
      <c r="F19" s="134">
        <f t="shared" si="1"/>
        <v>1.81</v>
      </c>
    </row>
    <row r="20" spans="1:6" s="9" customFormat="1" ht="15.75" customHeight="1" x14ac:dyDescent="0.25">
      <c r="A20" s="88">
        <v>2</v>
      </c>
      <c r="B20" s="89" t="s">
        <v>95</v>
      </c>
      <c r="C20" s="88" t="s">
        <v>10</v>
      </c>
      <c r="D20" s="100">
        <f>D21+D22</f>
        <v>367747</v>
      </c>
      <c r="E20" s="100">
        <f>E21+E22</f>
        <v>431940</v>
      </c>
      <c r="F20" s="151">
        <f t="shared" si="1"/>
        <v>0.17</v>
      </c>
    </row>
    <row r="21" spans="1:6" s="9" customFormat="1" ht="30" x14ac:dyDescent="0.25">
      <c r="A21" s="101" t="s">
        <v>106</v>
      </c>
      <c r="B21" s="62" t="s">
        <v>61</v>
      </c>
      <c r="C21" s="83" t="s">
        <v>10</v>
      </c>
      <c r="D21" s="92">
        <v>331304</v>
      </c>
      <c r="E21" s="92">
        <v>391687</v>
      </c>
      <c r="F21" s="60">
        <f t="shared" si="1"/>
        <v>0.18</v>
      </c>
    </row>
    <row r="22" spans="1:6" s="9" customFormat="1" ht="15" x14ac:dyDescent="0.25">
      <c r="A22" s="83" t="s">
        <v>47</v>
      </c>
      <c r="B22" s="91" t="s">
        <v>62</v>
      </c>
      <c r="C22" s="83" t="s">
        <v>10</v>
      </c>
      <c r="D22" s="92">
        <f>SUM(D23:D26)</f>
        <v>36443</v>
      </c>
      <c r="E22" s="92">
        <f>SUM(E23:E26)</f>
        <v>40253</v>
      </c>
      <c r="F22" s="60">
        <f t="shared" si="1"/>
        <v>0.1</v>
      </c>
    </row>
    <row r="23" spans="1:6" s="9" customFormat="1" ht="15" x14ac:dyDescent="0.25">
      <c r="A23" s="83"/>
      <c r="B23" s="102" t="s">
        <v>222</v>
      </c>
      <c r="C23" s="97" t="s">
        <v>10</v>
      </c>
      <c r="D23" s="99">
        <v>17990</v>
      </c>
      <c r="E23" s="99">
        <v>22327</v>
      </c>
      <c r="F23" s="134">
        <f t="shared" si="1"/>
        <v>0.24</v>
      </c>
    </row>
    <row r="24" spans="1:6" s="9" customFormat="1" ht="15" x14ac:dyDescent="0.25">
      <c r="A24" s="83"/>
      <c r="B24" s="33" t="s">
        <v>240</v>
      </c>
      <c r="C24" s="97" t="s">
        <v>10</v>
      </c>
      <c r="D24" s="99">
        <v>10494</v>
      </c>
      <c r="E24" s="99">
        <v>11219</v>
      </c>
      <c r="F24" s="134">
        <f t="shared" si="1"/>
        <v>7.0000000000000007E-2</v>
      </c>
    </row>
    <row r="25" spans="1:6" s="9" customFormat="1" ht="15" x14ac:dyDescent="0.25">
      <c r="A25" s="83"/>
      <c r="B25" s="33" t="s">
        <v>241</v>
      </c>
      <c r="C25" s="97" t="s">
        <v>10</v>
      </c>
      <c r="D25" s="99">
        <v>4970</v>
      </c>
      <c r="E25" s="99">
        <v>5627</v>
      </c>
      <c r="F25" s="134">
        <f t="shared" si="1"/>
        <v>0.13</v>
      </c>
    </row>
    <row r="26" spans="1:6" s="9" customFormat="1" ht="15" x14ac:dyDescent="0.25">
      <c r="A26" s="83"/>
      <c r="B26" s="33" t="s">
        <v>242</v>
      </c>
      <c r="C26" s="97" t="s">
        <v>10</v>
      </c>
      <c r="D26" s="99">
        <v>2989</v>
      </c>
      <c r="E26" s="99">
        <v>1080</v>
      </c>
      <c r="F26" s="134">
        <f t="shared" si="1"/>
        <v>-0.64</v>
      </c>
    </row>
    <row r="27" spans="1:6" s="9" customFormat="1" ht="15" x14ac:dyDescent="0.25">
      <c r="A27" s="88">
        <v>3</v>
      </c>
      <c r="B27" s="89" t="s">
        <v>18</v>
      </c>
      <c r="C27" s="88" t="s">
        <v>10</v>
      </c>
      <c r="D27" s="100">
        <v>41959</v>
      </c>
      <c r="E27" s="100">
        <v>33150</v>
      </c>
      <c r="F27" s="151">
        <f t="shared" si="1"/>
        <v>-0.21</v>
      </c>
    </row>
    <row r="28" spans="1:6" s="9" customFormat="1" ht="15" x14ac:dyDescent="0.25">
      <c r="A28" s="88">
        <v>4</v>
      </c>
      <c r="B28" s="89" t="s">
        <v>243</v>
      </c>
      <c r="C28" s="88" t="s">
        <v>10</v>
      </c>
      <c r="D28" s="100">
        <v>0</v>
      </c>
      <c r="E28" s="100">
        <v>0</v>
      </c>
      <c r="F28" s="151">
        <v>0</v>
      </c>
    </row>
    <row r="29" spans="1:6" s="93" customFormat="1" ht="30" x14ac:dyDescent="0.25">
      <c r="A29" s="97" t="s">
        <v>244</v>
      </c>
      <c r="B29" s="91" t="s">
        <v>20</v>
      </c>
      <c r="C29" s="83" t="s">
        <v>10</v>
      </c>
      <c r="D29" s="103">
        <v>0</v>
      </c>
      <c r="E29" s="92">
        <v>0</v>
      </c>
      <c r="F29" s="60">
        <v>0</v>
      </c>
    </row>
    <row r="30" spans="1:6" s="93" customFormat="1" ht="15" x14ac:dyDescent="0.25">
      <c r="A30" s="88">
        <v>5</v>
      </c>
      <c r="B30" s="89" t="s">
        <v>97</v>
      </c>
      <c r="C30" s="88" t="s">
        <v>10</v>
      </c>
      <c r="D30" s="100">
        <f>SUM(D31:D39)</f>
        <v>179635</v>
      </c>
      <c r="E30" s="100">
        <f t="shared" ref="E30" si="2">SUM(E31:E39)</f>
        <v>178786</v>
      </c>
      <c r="F30" s="151">
        <f t="shared" si="1"/>
        <v>0</v>
      </c>
    </row>
    <row r="31" spans="1:6" s="93" customFormat="1" ht="15" x14ac:dyDescent="0.25">
      <c r="A31" s="101" t="s">
        <v>64</v>
      </c>
      <c r="B31" s="91" t="s">
        <v>28</v>
      </c>
      <c r="C31" s="83" t="s">
        <v>10</v>
      </c>
      <c r="D31" s="103">
        <v>0</v>
      </c>
      <c r="E31" s="103">
        <v>40</v>
      </c>
      <c r="F31" s="60">
        <v>0</v>
      </c>
    </row>
    <row r="32" spans="1:6" s="93" customFormat="1" ht="15" x14ac:dyDescent="0.25">
      <c r="A32" s="83" t="s">
        <v>65</v>
      </c>
      <c r="B32" s="91" t="s">
        <v>30</v>
      </c>
      <c r="C32" s="83" t="s">
        <v>10</v>
      </c>
      <c r="D32" s="103">
        <v>28795</v>
      </c>
      <c r="E32" s="103">
        <v>33462</v>
      </c>
      <c r="F32" s="60">
        <f t="shared" si="1"/>
        <v>0.16</v>
      </c>
    </row>
    <row r="33" spans="1:6" s="93" customFormat="1" ht="15" x14ac:dyDescent="0.25">
      <c r="A33" s="83" t="s">
        <v>66</v>
      </c>
      <c r="B33" s="91" t="s">
        <v>26</v>
      </c>
      <c r="C33" s="83" t="s">
        <v>10</v>
      </c>
      <c r="D33" s="103">
        <v>0</v>
      </c>
      <c r="E33" s="103">
        <v>188</v>
      </c>
      <c r="F33" s="60">
        <v>0</v>
      </c>
    </row>
    <row r="34" spans="1:6" s="93" customFormat="1" ht="30" x14ac:dyDescent="0.25">
      <c r="A34" s="83" t="s">
        <v>67</v>
      </c>
      <c r="B34" s="91" t="s">
        <v>83</v>
      </c>
      <c r="C34" s="83" t="s">
        <v>10</v>
      </c>
      <c r="D34" s="103">
        <v>60</v>
      </c>
      <c r="E34" s="103">
        <v>1951</v>
      </c>
      <c r="F34" s="60">
        <f t="shared" si="1"/>
        <v>31.52</v>
      </c>
    </row>
    <row r="35" spans="1:6" s="93" customFormat="1" ht="15" x14ac:dyDescent="0.25">
      <c r="A35" s="83" t="s">
        <v>142</v>
      </c>
      <c r="B35" s="91" t="s">
        <v>31</v>
      </c>
      <c r="C35" s="83" t="s">
        <v>10</v>
      </c>
      <c r="D35" s="103">
        <v>5760</v>
      </c>
      <c r="E35" s="103">
        <v>8448</v>
      </c>
      <c r="F35" s="60">
        <f t="shared" si="1"/>
        <v>0.47</v>
      </c>
    </row>
    <row r="36" spans="1:6" s="9" customFormat="1" ht="45.75" customHeight="1" x14ac:dyDescent="0.25">
      <c r="A36" s="83" t="s">
        <v>143</v>
      </c>
      <c r="B36" s="91" t="s">
        <v>245</v>
      </c>
      <c r="C36" s="83" t="s">
        <v>10</v>
      </c>
      <c r="D36" s="103">
        <v>33041</v>
      </c>
      <c r="E36" s="103">
        <v>27335</v>
      </c>
      <c r="F36" s="60">
        <f t="shared" si="1"/>
        <v>-0.17</v>
      </c>
    </row>
    <row r="37" spans="1:6" s="9" customFormat="1" ht="15" x14ac:dyDescent="0.25">
      <c r="A37" s="83" t="s">
        <v>145</v>
      </c>
      <c r="B37" s="91" t="s">
        <v>146</v>
      </c>
      <c r="C37" s="83" t="s">
        <v>10</v>
      </c>
      <c r="D37" s="103">
        <v>4676</v>
      </c>
      <c r="E37" s="103">
        <v>4522</v>
      </c>
      <c r="F37" s="60">
        <f t="shared" si="1"/>
        <v>-0.03</v>
      </c>
    </row>
    <row r="38" spans="1:6" s="9" customFormat="1" ht="15" x14ac:dyDescent="0.25">
      <c r="A38" s="83" t="s">
        <v>147</v>
      </c>
      <c r="B38" s="91" t="s">
        <v>35</v>
      </c>
      <c r="C38" s="83" t="s">
        <v>10</v>
      </c>
      <c r="D38" s="103">
        <v>6291</v>
      </c>
      <c r="E38" s="103">
        <v>4660</v>
      </c>
      <c r="F38" s="60">
        <f t="shared" si="1"/>
        <v>-0.26</v>
      </c>
    </row>
    <row r="39" spans="1:6" s="9" customFormat="1" ht="30" x14ac:dyDescent="0.25">
      <c r="A39" s="83" t="s">
        <v>148</v>
      </c>
      <c r="B39" s="91" t="s">
        <v>246</v>
      </c>
      <c r="C39" s="83" t="s">
        <v>10</v>
      </c>
      <c r="D39" s="103">
        <v>101012</v>
      </c>
      <c r="E39" s="103">
        <v>98180</v>
      </c>
      <c r="F39" s="60">
        <f t="shared" si="1"/>
        <v>-0.03</v>
      </c>
    </row>
    <row r="40" spans="1:6" s="9" customFormat="1" ht="15" x14ac:dyDescent="0.25">
      <c r="A40" s="85" t="s">
        <v>23</v>
      </c>
      <c r="B40" s="86" t="s">
        <v>114</v>
      </c>
      <c r="C40" s="85" t="s">
        <v>10</v>
      </c>
      <c r="D40" s="87">
        <f>D41+D66+D72</f>
        <v>225963</v>
      </c>
      <c r="E40" s="87">
        <f t="shared" ref="E40" si="3">E41+E66+E72</f>
        <v>228765</v>
      </c>
      <c r="F40" s="127">
        <f t="shared" si="1"/>
        <v>0.01</v>
      </c>
    </row>
    <row r="41" spans="1:6" s="9" customFormat="1" ht="30" x14ac:dyDescent="0.25">
      <c r="A41" s="104" t="s">
        <v>68</v>
      </c>
      <c r="B41" s="89" t="s">
        <v>115</v>
      </c>
      <c r="C41" s="104" t="s">
        <v>10</v>
      </c>
      <c r="D41" s="100">
        <f>SUM(D42:D65)-D48-D44-D45-D46</f>
        <v>68484</v>
      </c>
      <c r="E41" s="100">
        <f>SUM(E42:E65)-E48-E44-E45-E46</f>
        <v>65035</v>
      </c>
      <c r="F41" s="151">
        <f t="shared" si="1"/>
        <v>-0.05</v>
      </c>
    </row>
    <row r="42" spans="1:6" s="9" customFormat="1" ht="30" x14ac:dyDescent="0.25">
      <c r="A42" s="83" t="s">
        <v>69</v>
      </c>
      <c r="B42" s="105" t="s">
        <v>134</v>
      </c>
      <c r="C42" s="3" t="s">
        <v>10</v>
      </c>
      <c r="D42" s="103">
        <v>38880</v>
      </c>
      <c r="E42" s="103">
        <v>37607</v>
      </c>
      <c r="F42" s="60">
        <f t="shared" si="1"/>
        <v>-0.03</v>
      </c>
    </row>
    <row r="43" spans="1:6" s="93" customFormat="1" ht="15" x14ac:dyDescent="0.25">
      <c r="A43" s="83" t="s">
        <v>71</v>
      </c>
      <c r="B43" s="105" t="s">
        <v>62</v>
      </c>
      <c r="C43" s="3" t="s">
        <v>10</v>
      </c>
      <c r="D43" s="103">
        <f>SUM(D44:D46)</f>
        <v>3859</v>
      </c>
      <c r="E43" s="103">
        <f>SUM(E44:E46)</f>
        <v>3624</v>
      </c>
      <c r="F43" s="60">
        <f t="shared" si="1"/>
        <v>-0.06</v>
      </c>
    </row>
    <row r="44" spans="1:6" s="93" customFormat="1" ht="15" x14ac:dyDescent="0.25">
      <c r="A44" s="83"/>
      <c r="B44" s="102" t="s">
        <v>222</v>
      </c>
      <c r="C44" s="3" t="s">
        <v>10</v>
      </c>
      <c r="D44" s="106">
        <v>2111</v>
      </c>
      <c r="E44" s="106">
        <v>2563</v>
      </c>
      <c r="F44" s="60">
        <f t="shared" si="1"/>
        <v>0.21</v>
      </c>
    </row>
    <row r="45" spans="1:6" s="93" customFormat="1" ht="15" x14ac:dyDescent="0.25">
      <c r="A45" s="83"/>
      <c r="B45" s="33" t="s">
        <v>240</v>
      </c>
      <c r="C45" s="3" t="s">
        <v>10</v>
      </c>
      <c r="D45" s="106">
        <v>1232</v>
      </c>
      <c r="E45" s="106">
        <v>691</v>
      </c>
      <c r="F45" s="60">
        <f t="shared" si="1"/>
        <v>-0.44</v>
      </c>
    </row>
    <row r="46" spans="1:6" s="93" customFormat="1" ht="15" x14ac:dyDescent="0.25">
      <c r="A46" s="83"/>
      <c r="B46" s="33" t="s">
        <v>241</v>
      </c>
      <c r="C46" s="3" t="s">
        <v>10</v>
      </c>
      <c r="D46" s="106">
        <v>516</v>
      </c>
      <c r="E46" s="106">
        <v>370</v>
      </c>
      <c r="F46" s="60">
        <f t="shared" si="1"/>
        <v>-0.28000000000000003</v>
      </c>
    </row>
    <row r="47" spans="1:6" s="9" customFormat="1" ht="15" x14ac:dyDescent="0.25">
      <c r="A47" s="83" t="s">
        <v>72</v>
      </c>
      <c r="B47" s="105" t="s">
        <v>22</v>
      </c>
      <c r="C47" s="3" t="s">
        <v>10</v>
      </c>
      <c r="D47" s="103">
        <v>6201</v>
      </c>
      <c r="E47" s="103">
        <v>6151</v>
      </c>
      <c r="F47" s="60">
        <f t="shared" si="1"/>
        <v>-0.01</v>
      </c>
    </row>
    <row r="48" spans="1:6" s="9" customFormat="1" ht="15" x14ac:dyDescent="0.25">
      <c r="A48" s="97" t="s">
        <v>73</v>
      </c>
      <c r="B48" s="53" t="s">
        <v>117</v>
      </c>
      <c r="C48" s="3" t="s">
        <v>10</v>
      </c>
      <c r="D48" s="107">
        <v>19554</v>
      </c>
      <c r="E48" s="107">
        <v>17653</v>
      </c>
      <c r="F48" s="134">
        <f t="shared" si="1"/>
        <v>-0.1</v>
      </c>
    </row>
    <row r="49" spans="1:6" s="9" customFormat="1" ht="15" x14ac:dyDescent="0.25">
      <c r="A49" s="83" t="s">
        <v>74</v>
      </c>
      <c r="B49" s="105" t="s">
        <v>25</v>
      </c>
      <c r="C49" s="3" t="s">
        <v>10</v>
      </c>
      <c r="D49" s="103">
        <v>3246</v>
      </c>
      <c r="E49" s="103">
        <v>776</v>
      </c>
      <c r="F49" s="60">
        <f t="shared" si="1"/>
        <v>-0.76</v>
      </c>
    </row>
    <row r="50" spans="1:6" s="108" customFormat="1" ht="30" hidden="1" customHeight="1" x14ac:dyDescent="0.25">
      <c r="A50" s="83" t="s">
        <v>75</v>
      </c>
      <c r="B50" s="105" t="s">
        <v>26</v>
      </c>
      <c r="C50" s="3" t="s">
        <v>10</v>
      </c>
      <c r="D50" s="103">
        <v>0</v>
      </c>
      <c r="E50" s="103">
        <v>0</v>
      </c>
      <c r="F50" s="60">
        <v>0</v>
      </c>
    </row>
    <row r="51" spans="1:6" s="9" customFormat="1" ht="15" x14ac:dyDescent="0.25">
      <c r="A51" s="83" t="s">
        <v>75</v>
      </c>
      <c r="B51" s="105" t="s">
        <v>27</v>
      </c>
      <c r="C51" s="3" t="s">
        <v>10</v>
      </c>
      <c r="D51" s="103">
        <v>461</v>
      </c>
      <c r="E51" s="103">
        <v>445</v>
      </c>
      <c r="F51" s="60">
        <f t="shared" si="1"/>
        <v>-0.03</v>
      </c>
    </row>
    <row r="52" spans="1:6" s="9" customFormat="1" ht="15" x14ac:dyDescent="0.25">
      <c r="A52" s="83" t="s">
        <v>76</v>
      </c>
      <c r="B52" s="105" t="s">
        <v>48</v>
      </c>
      <c r="C52" s="3" t="s">
        <v>10</v>
      </c>
      <c r="D52" s="103">
        <v>0</v>
      </c>
      <c r="E52" s="103">
        <v>52</v>
      </c>
      <c r="F52" s="60">
        <v>0</v>
      </c>
    </row>
    <row r="53" spans="1:6" s="9" customFormat="1" ht="15" x14ac:dyDescent="0.25">
      <c r="A53" s="83" t="s">
        <v>77</v>
      </c>
      <c r="B53" s="105" t="s">
        <v>28</v>
      </c>
      <c r="C53" s="3" t="s">
        <v>10</v>
      </c>
      <c r="D53" s="103">
        <v>0</v>
      </c>
      <c r="E53" s="103">
        <v>487</v>
      </c>
      <c r="F53" s="60">
        <v>0</v>
      </c>
    </row>
    <row r="54" spans="1:6" s="9" customFormat="1" ht="30" x14ac:dyDescent="0.25">
      <c r="A54" s="83" t="s">
        <v>78</v>
      </c>
      <c r="B54" s="105" t="s">
        <v>149</v>
      </c>
      <c r="C54" s="3" t="s">
        <v>10</v>
      </c>
      <c r="D54" s="103">
        <v>77</v>
      </c>
      <c r="E54" s="103">
        <v>278</v>
      </c>
      <c r="F54" s="60">
        <f t="shared" si="1"/>
        <v>2.61</v>
      </c>
    </row>
    <row r="55" spans="1:6" s="9" customFormat="1" ht="15" x14ac:dyDescent="0.25">
      <c r="A55" s="83" t="s">
        <v>79</v>
      </c>
      <c r="B55" s="105" t="s">
        <v>150</v>
      </c>
      <c r="C55" s="3" t="s">
        <v>10</v>
      </c>
      <c r="D55" s="103">
        <v>228</v>
      </c>
      <c r="E55" s="103">
        <v>465</v>
      </c>
      <c r="F55" s="60">
        <f t="shared" si="1"/>
        <v>1.04</v>
      </c>
    </row>
    <row r="56" spans="1:6" s="9" customFormat="1" ht="15" x14ac:dyDescent="0.25">
      <c r="A56" s="83" t="s">
        <v>80</v>
      </c>
      <c r="B56" s="105" t="s">
        <v>30</v>
      </c>
      <c r="C56" s="3" t="s">
        <v>10</v>
      </c>
      <c r="D56" s="103">
        <v>0</v>
      </c>
      <c r="E56" s="103">
        <v>0</v>
      </c>
      <c r="F56" s="60">
        <v>0</v>
      </c>
    </row>
    <row r="57" spans="1:6" s="9" customFormat="1" ht="30" x14ac:dyDescent="0.25">
      <c r="A57" s="83" t="s">
        <v>81</v>
      </c>
      <c r="B57" s="105" t="s">
        <v>83</v>
      </c>
      <c r="C57" s="3" t="s">
        <v>10</v>
      </c>
      <c r="D57" s="103">
        <v>768</v>
      </c>
      <c r="E57" s="103">
        <v>935</v>
      </c>
      <c r="F57" s="60">
        <f t="shared" si="1"/>
        <v>0.22</v>
      </c>
    </row>
    <row r="58" spans="1:6" s="9" customFormat="1" ht="16.5" customHeight="1" x14ac:dyDescent="0.25">
      <c r="A58" s="83" t="s">
        <v>82</v>
      </c>
      <c r="B58" s="105" t="s">
        <v>31</v>
      </c>
      <c r="C58" s="3" t="s">
        <v>10</v>
      </c>
      <c r="D58" s="103">
        <v>18</v>
      </c>
      <c r="E58" s="103">
        <v>24</v>
      </c>
      <c r="F58" s="60">
        <f t="shared" si="1"/>
        <v>0.33</v>
      </c>
    </row>
    <row r="59" spans="1:6" s="9" customFormat="1" ht="18" customHeight="1" x14ac:dyDescent="0.25">
      <c r="A59" s="83" t="s">
        <v>84</v>
      </c>
      <c r="B59" s="105" t="s">
        <v>32</v>
      </c>
      <c r="C59" s="3" t="s">
        <v>10</v>
      </c>
      <c r="D59" s="103">
        <v>5006</v>
      </c>
      <c r="E59" s="103">
        <v>5746</v>
      </c>
      <c r="F59" s="60">
        <f t="shared" si="1"/>
        <v>0.15</v>
      </c>
    </row>
    <row r="60" spans="1:6" s="9" customFormat="1" ht="14.25" customHeight="1" x14ac:dyDescent="0.25">
      <c r="A60" s="83" t="s">
        <v>85</v>
      </c>
      <c r="B60" s="105" t="s">
        <v>151</v>
      </c>
      <c r="C60" s="3" t="s">
        <v>10</v>
      </c>
      <c r="D60" s="103">
        <v>225</v>
      </c>
      <c r="E60" s="103">
        <v>224</v>
      </c>
      <c r="F60" s="60">
        <f t="shared" si="1"/>
        <v>0</v>
      </c>
    </row>
    <row r="61" spans="1:6" s="93" customFormat="1" ht="15" customHeight="1" x14ac:dyDescent="0.25">
      <c r="A61" s="83" t="s">
        <v>86</v>
      </c>
      <c r="B61" s="105" t="s">
        <v>34</v>
      </c>
      <c r="C61" s="3" t="s">
        <v>10</v>
      </c>
      <c r="D61" s="103">
        <v>0</v>
      </c>
      <c r="E61" s="103">
        <v>0</v>
      </c>
      <c r="F61" s="60">
        <v>0</v>
      </c>
    </row>
    <row r="62" spans="1:6" s="9" customFormat="1" ht="18" customHeight="1" x14ac:dyDescent="0.25">
      <c r="A62" s="83" t="s">
        <v>87</v>
      </c>
      <c r="B62" s="105" t="s">
        <v>121</v>
      </c>
      <c r="C62" s="3" t="s">
        <v>10</v>
      </c>
      <c r="D62" s="103">
        <v>4477</v>
      </c>
      <c r="E62" s="103">
        <v>3121</v>
      </c>
      <c r="F62" s="60">
        <f t="shared" si="1"/>
        <v>-0.3</v>
      </c>
    </row>
    <row r="63" spans="1:6" s="9" customFormat="1" ht="16.5" customHeight="1" x14ac:dyDescent="0.25">
      <c r="A63" s="83" t="s">
        <v>88</v>
      </c>
      <c r="B63" s="105" t="s">
        <v>35</v>
      </c>
      <c r="C63" s="3" t="s">
        <v>10</v>
      </c>
      <c r="D63" s="103">
        <v>1534</v>
      </c>
      <c r="E63" s="103">
        <v>1291</v>
      </c>
      <c r="F63" s="60">
        <f t="shared" si="1"/>
        <v>-0.16</v>
      </c>
    </row>
    <row r="64" spans="1:6" s="9" customFormat="1" ht="18" customHeight="1" x14ac:dyDescent="0.25">
      <c r="A64" s="83" t="s">
        <v>89</v>
      </c>
      <c r="B64" s="105" t="s">
        <v>36</v>
      </c>
      <c r="C64" s="3" t="s">
        <v>10</v>
      </c>
      <c r="D64" s="103">
        <v>870</v>
      </c>
      <c r="E64" s="103">
        <v>782</v>
      </c>
      <c r="F64" s="60">
        <f t="shared" si="1"/>
        <v>-0.1</v>
      </c>
    </row>
    <row r="65" spans="1:6" s="9" customFormat="1" ht="15" customHeight="1" x14ac:dyDescent="0.25">
      <c r="A65" s="83" t="s">
        <v>90</v>
      </c>
      <c r="B65" s="105" t="s">
        <v>37</v>
      </c>
      <c r="C65" s="3" t="s">
        <v>10</v>
      </c>
      <c r="D65" s="103">
        <v>2634</v>
      </c>
      <c r="E65" s="103">
        <v>3027</v>
      </c>
      <c r="F65" s="60">
        <f>E65/D65-1</f>
        <v>0.15</v>
      </c>
    </row>
    <row r="66" spans="1:6" s="9" customFormat="1" ht="30" x14ac:dyDescent="0.25">
      <c r="A66" s="85">
        <v>7</v>
      </c>
      <c r="B66" s="89" t="s">
        <v>247</v>
      </c>
      <c r="C66" s="88" t="s">
        <v>10</v>
      </c>
      <c r="D66" s="100">
        <f>D67+D68+D69+D70+D71</f>
        <v>157479</v>
      </c>
      <c r="E66" s="100">
        <f t="shared" ref="E66" si="4">E67+E68+E69+E70+E71</f>
        <v>163730</v>
      </c>
      <c r="F66" s="151">
        <f t="shared" si="1"/>
        <v>0.04</v>
      </c>
    </row>
    <row r="67" spans="1:6" s="9" customFormat="1" ht="30" x14ac:dyDescent="0.25">
      <c r="A67" s="109" t="s">
        <v>152</v>
      </c>
      <c r="B67" s="110" t="s">
        <v>134</v>
      </c>
      <c r="C67" s="83" t="s">
        <v>10</v>
      </c>
      <c r="D67" s="92">
        <v>52111</v>
      </c>
      <c r="E67" s="92">
        <v>52919</v>
      </c>
      <c r="F67" s="60">
        <f t="shared" si="1"/>
        <v>0.02</v>
      </c>
    </row>
    <row r="68" spans="1:6" s="111" customFormat="1" ht="15" x14ac:dyDescent="0.25">
      <c r="A68" s="109" t="s">
        <v>153</v>
      </c>
      <c r="B68" s="105" t="s">
        <v>62</v>
      </c>
      <c r="C68" s="83" t="s">
        <v>10</v>
      </c>
      <c r="D68" s="92">
        <v>5299</v>
      </c>
      <c r="E68" s="92">
        <v>5297</v>
      </c>
      <c r="F68" s="60">
        <f t="shared" si="1"/>
        <v>0</v>
      </c>
    </row>
    <row r="69" spans="1:6" s="93" customFormat="1" ht="15" x14ac:dyDescent="0.25">
      <c r="A69" s="109" t="s">
        <v>154</v>
      </c>
      <c r="B69" s="110" t="s">
        <v>137</v>
      </c>
      <c r="C69" s="83" t="s">
        <v>10</v>
      </c>
      <c r="D69" s="92">
        <v>3470</v>
      </c>
      <c r="E69" s="92">
        <v>4329</v>
      </c>
      <c r="F69" s="60">
        <f t="shared" si="1"/>
        <v>0.25</v>
      </c>
    </row>
    <row r="70" spans="1:6" s="93" customFormat="1" ht="15" x14ac:dyDescent="0.25">
      <c r="A70" s="109" t="s">
        <v>156</v>
      </c>
      <c r="B70" s="110" t="s">
        <v>248</v>
      </c>
      <c r="C70" s="83" t="s">
        <v>10</v>
      </c>
      <c r="D70" s="92">
        <v>2765</v>
      </c>
      <c r="E70" s="92">
        <v>1983</v>
      </c>
      <c r="F70" s="60">
        <f>E70/D70-1</f>
        <v>-0.28000000000000003</v>
      </c>
    </row>
    <row r="71" spans="1:6" s="9" customFormat="1" ht="15" x14ac:dyDescent="0.25">
      <c r="A71" s="109" t="s">
        <v>157</v>
      </c>
      <c r="B71" s="110" t="s">
        <v>158</v>
      </c>
      <c r="C71" s="83" t="s">
        <v>10</v>
      </c>
      <c r="D71" s="92">
        <v>93834</v>
      </c>
      <c r="E71" s="92">
        <v>99202</v>
      </c>
      <c r="F71" s="60">
        <f t="shared" si="1"/>
        <v>0.06</v>
      </c>
    </row>
    <row r="72" spans="1:6" s="93" customFormat="1" ht="15.75" customHeight="1" x14ac:dyDescent="0.25">
      <c r="A72" s="112" t="s">
        <v>249</v>
      </c>
      <c r="B72" s="89" t="s">
        <v>38</v>
      </c>
      <c r="C72" s="88" t="s">
        <v>10</v>
      </c>
      <c r="D72" s="100">
        <v>0</v>
      </c>
      <c r="E72" s="100">
        <v>0</v>
      </c>
      <c r="F72" s="151">
        <v>0</v>
      </c>
    </row>
    <row r="73" spans="1:6" s="93" customFormat="1" ht="28.5" x14ac:dyDescent="0.25">
      <c r="A73" s="85" t="s">
        <v>39</v>
      </c>
      <c r="B73" s="113" t="s">
        <v>124</v>
      </c>
      <c r="C73" s="88" t="s">
        <v>10</v>
      </c>
      <c r="D73" s="87">
        <f>D40+D10</f>
        <v>1999654</v>
      </c>
      <c r="E73" s="87">
        <f>E40+E10</f>
        <v>2669871</v>
      </c>
      <c r="F73" s="127">
        <f t="shared" si="1"/>
        <v>0.34</v>
      </c>
    </row>
    <row r="74" spans="1:6" s="93" customFormat="1" ht="15" x14ac:dyDescent="0.25">
      <c r="A74" s="85" t="s">
        <v>41</v>
      </c>
      <c r="B74" s="113" t="s">
        <v>125</v>
      </c>
      <c r="C74" s="88" t="s">
        <v>10</v>
      </c>
      <c r="D74" s="87">
        <v>59267</v>
      </c>
      <c r="E74" s="87">
        <f>E76-E73</f>
        <v>-735520</v>
      </c>
      <c r="F74" s="127">
        <f t="shared" si="1"/>
        <v>-13.41</v>
      </c>
    </row>
    <row r="75" spans="1:6" s="93" customFormat="1" ht="30" x14ac:dyDescent="0.25">
      <c r="A75" s="114" t="s">
        <v>42</v>
      </c>
      <c r="B75" s="115" t="s">
        <v>250</v>
      </c>
      <c r="C75" s="85" t="s">
        <v>10</v>
      </c>
      <c r="D75" s="99">
        <v>851351</v>
      </c>
      <c r="E75" s="99">
        <v>416315</v>
      </c>
      <c r="F75" s="134">
        <f t="shared" si="1"/>
        <v>-0.51</v>
      </c>
    </row>
    <row r="76" spans="1:6" s="93" customFormat="1" ht="15" x14ac:dyDescent="0.25">
      <c r="A76" s="38" t="s">
        <v>44</v>
      </c>
      <c r="B76" s="86" t="s">
        <v>43</v>
      </c>
      <c r="C76" s="85" t="s">
        <v>10</v>
      </c>
      <c r="D76" s="87">
        <f>D73+D74</f>
        <v>2058921</v>
      </c>
      <c r="E76" s="87">
        <v>1934351</v>
      </c>
      <c r="F76" s="127">
        <f t="shared" si="1"/>
        <v>-0.06</v>
      </c>
    </row>
    <row r="77" spans="1:6" s="9" customFormat="1" ht="28.5" x14ac:dyDescent="0.25">
      <c r="A77" s="116" t="s">
        <v>50</v>
      </c>
      <c r="B77" s="113" t="s">
        <v>251</v>
      </c>
      <c r="C77" s="85" t="s">
        <v>45</v>
      </c>
      <c r="D77" s="117">
        <v>10827.98</v>
      </c>
      <c r="E77" s="118">
        <v>12021.299000000001</v>
      </c>
      <c r="F77" s="196">
        <f t="shared" si="1"/>
        <v>0.11020000000000001</v>
      </c>
    </row>
    <row r="78" spans="1:6" s="9" customFormat="1" ht="15" x14ac:dyDescent="0.25">
      <c r="A78" s="119" t="s">
        <v>92</v>
      </c>
      <c r="B78" s="120" t="s">
        <v>128</v>
      </c>
      <c r="C78" s="84" t="s">
        <v>51</v>
      </c>
      <c r="D78" s="118" t="s">
        <v>252</v>
      </c>
      <c r="E78" s="118" t="s">
        <v>252</v>
      </c>
      <c r="F78" s="127" t="s">
        <v>100</v>
      </c>
    </row>
    <row r="79" spans="1:6" s="121" customFormat="1" ht="14.25" customHeight="1" x14ac:dyDescent="0.25">
      <c r="A79" s="38" t="s">
        <v>211</v>
      </c>
      <c r="B79" s="113" t="s">
        <v>253</v>
      </c>
      <c r="C79" s="85" t="s">
        <v>205</v>
      </c>
      <c r="D79" s="117">
        <f>D76/D77</f>
        <v>190.15</v>
      </c>
      <c r="E79" s="117">
        <f t="shared" ref="E79" si="5">E76/E77</f>
        <v>160.91</v>
      </c>
      <c r="F79" s="196">
        <f>E79/D79-1</f>
        <v>-0.15379999999999999</v>
      </c>
    </row>
    <row r="80" spans="1:6" ht="12" customHeight="1" x14ac:dyDescent="0.25">
      <c r="D80" s="77"/>
      <c r="E80" s="77"/>
      <c r="F80" s="77"/>
    </row>
    <row r="81" spans="4:6" ht="12" customHeight="1" x14ac:dyDescent="0.25">
      <c r="D81" s="77"/>
      <c r="E81" s="77"/>
      <c r="F81" s="77"/>
    </row>
    <row r="82" spans="4:6" ht="12" customHeight="1" x14ac:dyDescent="0.25">
      <c r="D82" s="77"/>
      <c r="E82" s="77"/>
      <c r="F82" s="77"/>
    </row>
    <row r="83" spans="4:6" ht="12" customHeight="1" x14ac:dyDescent="0.25">
      <c r="D83" s="77"/>
      <c r="E83" s="77"/>
      <c r="F83" s="77"/>
    </row>
    <row r="84" spans="4:6" ht="12" customHeight="1" x14ac:dyDescent="0.25">
      <c r="D84" s="77"/>
      <c r="E84" s="77"/>
      <c r="F84" s="77"/>
    </row>
    <row r="85" spans="4:6" ht="12" customHeight="1" x14ac:dyDescent="0.25">
      <c r="D85" s="77"/>
      <c r="E85" s="77"/>
      <c r="F85" s="77"/>
    </row>
    <row r="86" spans="4:6" ht="12" customHeight="1" x14ac:dyDescent="0.25">
      <c r="D86" s="77"/>
      <c r="E86" s="77"/>
      <c r="F86" s="77"/>
    </row>
    <row r="87" spans="4:6" ht="12" customHeight="1" x14ac:dyDescent="0.25">
      <c r="D87" s="77"/>
      <c r="E87" s="77"/>
      <c r="F87" s="77"/>
    </row>
    <row r="88" spans="4:6" ht="12" customHeight="1" x14ac:dyDescent="0.25">
      <c r="D88" s="77"/>
      <c r="E88" s="77"/>
      <c r="F88" s="77"/>
    </row>
    <row r="89" spans="4:6" ht="12" customHeight="1" x14ac:dyDescent="0.25">
      <c r="D89" s="77"/>
      <c r="E89" s="77"/>
      <c r="F89" s="77"/>
    </row>
    <row r="90" spans="4:6" ht="12" customHeight="1" x14ac:dyDescent="0.25">
      <c r="D90" s="77"/>
      <c r="E90" s="77"/>
      <c r="F90" s="77"/>
    </row>
    <row r="91" spans="4:6" ht="12" customHeight="1" x14ac:dyDescent="0.25">
      <c r="D91" s="77"/>
      <c r="E91" s="77"/>
      <c r="F91" s="77"/>
    </row>
    <row r="92" spans="4:6" ht="12" customHeight="1" x14ac:dyDescent="0.25">
      <c r="D92" s="77"/>
      <c r="E92" s="77"/>
      <c r="F92" s="77"/>
    </row>
    <row r="93" spans="4:6" ht="12" customHeight="1" x14ac:dyDescent="0.25">
      <c r="D93" s="77"/>
      <c r="E93" s="77"/>
      <c r="F93" s="77"/>
    </row>
    <row r="94" spans="4:6" ht="12" customHeight="1" x14ac:dyDescent="0.25">
      <c r="D94" s="77"/>
      <c r="E94" s="77"/>
      <c r="F94" s="77"/>
    </row>
    <row r="95" spans="4:6" ht="12" customHeight="1" x14ac:dyDescent="0.25">
      <c r="D95" s="77"/>
      <c r="E95" s="77"/>
      <c r="F95" s="77"/>
    </row>
    <row r="96" spans="4:6" ht="12" customHeight="1" x14ac:dyDescent="0.25">
      <c r="D96" s="77"/>
      <c r="E96" s="77"/>
      <c r="F96" s="77"/>
    </row>
    <row r="97" spans="4:6" ht="12" customHeight="1" x14ac:dyDescent="0.25">
      <c r="D97" s="77"/>
      <c r="E97" s="77"/>
      <c r="F97" s="77"/>
    </row>
    <row r="98" spans="4:6" ht="12" customHeight="1" x14ac:dyDescent="0.25">
      <c r="D98" s="77"/>
      <c r="E98" s="77"/>
      <c r="F98" s="77"/>
    </row>
    <row r="99" spans="4:6" ht="12" customHeight="1" x14ac:dyDescent="0.25">
      <c r="D99" s="77"/>
      <c r="E99" s="77"/>
      <c r="F99" s="77"/>
    </row>
    <row r="100" spans="4:6" ht="12" customHeight="1" x14ac:dyDescent="0.25">
      <c r="D100" s="77"/>
      <c r="E100" s="77"/>
      <c r="F100" s="77"/>
    </row>
    <row r="101" spans="4:6" ht="12" customHeight="1" x14ac:dyDescent="0.25">
      <c r="D101" s="77"/>
      <c r="E101" s="77"/>
      <c r="F101" s="77"/>
    </row>
    <row r="102" spans="4:6" ht="12" customHeight="1" x14ac:dyDescent="0.25">
      <c r="D102" s="77"/>
      <c r="E102" s="77"/>
      <c r="F102" s="77"/>
    </row>
    <row r="103" spans="4:6" ht="12" customHeight="1" x14ac:dyDescent="0.25">
      <c r="D103" s="77"/>
      <c r="E103" s="77"/>
      <c r="F103" s="77"/>
    </row>
    <row r="104" spans="4:6" ht="12" customHeight="1" x14ac:dyDescent="0.25">
      <c r="D104" s="77"/>
      <c r="E104" s="77"/>
      <c r="F104" s="77"/>
    </row>
    <row r="105" spans="4:6" ht="12" customHeight="1" x14ac:dyDescent="0.25">
      <c r="D105" s="77"/>
      <c r="E105" s="77"/>
      <c r="F105" s="77"/>
    </row>
    <row r="106" spans="4:6" ht="12" customHeight="1" x14ac:dyDescent="0.25">
      <c r="D106" s="77"/>
      <c r="E106" s="77"/>
      <c r="F106" s="77"/>
    </row>
    <row r="107" spans="4:6" ht="12" customHeight="1" x14ac:dyDescent="0.25">
      <c r="D107" s="77"/>
      <c r="E107" s="77"/>
      <c r="F107" s="77"/>
    </row>
    <row r="108" spans="4:6" ht="12" customHeight="1" x14ac:dyDescent="0.25">
      <c r="D108" s="77"/>
      <c r="E108" s="77"/>
      <c r="F108" s="77"/>
    </row>
    <row r="109" spans="4:6" ht="12" customHeight="1" x14ac:dyDescent="0.25">
      <c r="D109" s="77"/>
      <c r="E109" s="77"/>
      <c r="F109" s="77"/>
    </row>
    <row r="110" spans="4:6" ht="12" customHeight="1" x14ac:dyDescent="0.25">
      <c r="D110" s="77"/>
      <c r="E110" s="77"/>
      <c r="F110" s="77"/>
    </row>
    <row r="111" spans="4:6" ht="12" customHeight="1" x14ac:dyDescent="0.25">
      <c r="D111" s="77"/>
      <c r="E111" s="77"/>
      <c r="F111" s="77"/>
    </row>
    <row r="112" spans="4:6" ht="12" customHeight="1" x14ac:dyDescent="0.25">
      <c r="D112" s="77"/>
      <c r="E112" s="77"/>
      <c r="F112" s="77"/>
    </row>
    <row r="113" spans="4:6" ht="12" customHeight="1" x14ac:dyDescent="0.25">
      <c r="D113" s="77"/>
      <c r="E113" s="77"/>
      <c r="F113" s="77"/>
    </row>
    <row r="114" spans="4:6" ht="12" customHeight="1" x14ac:dyDescent="0.25">
      <c r="D114" s="77"/>
      <c r="E114" s="77"/>
      <c r="F114" s="77"/>
    </row>
  </sheetData>
  <mergeCells count="5">
    <mergeCell ref="A5:F5"/>
    <mergeCell ref="A6:F6"/>
    <mergeCell ref="E2:F2"/>
    <mergeCell ref="E3:F3"/>
    <mergeCell ref="E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85"/>
  <sheetViews>
    <sheetView topLeftCell="A74" zoomScaleNormal="100" zoomScaleSheetLayoutView="100" workbookViewId="0">
      <selection activeCell="A86" sqref="A86:XFD88"/>
    </sheetView>
  </sheetViews>
  <sheetFormatPr defaultRowHeight="15" x14ac:dyDescent="0.25"/>
  <cols>
    <col min="1" max="1" width="7" style="123" customWidth="1"/>
    <col min="2" max="2" width="38.85546875" style="123" customWidth="1"/>
    <col min="3" max="3" width="10.85546875" style="122" customWidth="1"/>
    <col min="4" max="4" width="15.7109375" style="123" customWidth="1"/>
    <col min="5" max="5" width="16.28515625" style="123" customWidth="1"/>
    <col min="6" max="6" width="14.42578125" style="123" customWidth="1"/>
    <col min="7" max="16384" width="9.140625" style="4"/>
  </cols>
  <sheetData>
    <row r="1" spans="1:6" ht="12.75" hidden="1" customHeight="1" x14ac:dyDescent="0.25"/>
    <row r="2" spans="1:6" ht="12.75" customHeight="1" x14ac:dyDescent="0.25">
      <c r="B2" s="124"/>
      <c r="E2" s="69" t="s">
        <v>254</v>
      </c>
      <c r="F2" s="69"/>
    </row>
    <row r="3" spans="1:6" ht="12.75" customHeight="1" x14ac:dyDescent="0.25">
      <c r="E3" s="69" t="s">
        <v>227</v>
      </c>
      <c r="F3" s="69"/>
    </row>
    <row r="4" spans="1:6" ht="54" customHeight="1" x14ac:dyDescent="0.25">
      <c r="E4" s="69" t="s">
        <v>334</v>
      </c>
      <c r="F4" s="69"/>
    </row>
    <row r="5" spans="1:6" ht="15" customHeight="1" x14ac:dyDescent="0.25">
      <c r="E5" s="69"/>
      <c r="F5" s="69"/>
    </row>
    <row r="6" spans="1:6" x14ac:dyDescent="0.25">
      <c r="F6" s="56"/>
    </row>
    <row r="7" spans="1:6" ht="14.25" customHeight="1" x14ac:dyDescent="0.25">
      <c r="A7" s="125" t="s">
        <v>255</v>
      </c>
      <c r="B7" s="125"/>
      <c r="C7" s="125"/>
      <c r="D7" s="125"/>
      <c r="E7" s="125"/>
      <c r="F7" s="125"/>
    </row>
    <row r="8" spans="1:6" ht="14.25" customHeight="1" x14ac:dyDescent="0.25">
      <c r="A8" s="125" t="s">
        <v>256</v>
      </c>
      <c r="B8" s="125"/>
      <c r="C8" s="125"/>
      <c r="D8" s="125"/>
      <c r="E8" s="125"/>
      <c r="F8" s="125"/>
    </row>
    <row r="9" spans="1:6" ht="14.25" customHeight="1" x14ac:dyDescent="0.25">
      <c r="A9" s="74" t="s">
        <v>218</v>
      </c>
      <c r="B9" s="74"/>
      <c r="C9" s="74"/>
      <c r="D9" s="74"/>
      <c r="E9" s="74"/>
      <c r="F9" s="74"/>
    </row>
    <row r="10" spans="1:6" ht="16.5" customHeight="1" x14ac:dyDescent="0.25"/>
    <row r="11" spans="1:6" ht="83.25" customHeight="1" x14ac:dyDescent="0.25">
      <c r="A11" s="81" t="s">
        <v>2</v>
      </c>
      <c r="B11" s="81" t="s">
        <v>133</v>
      </c>
      <c r="C11" s="81" t="s">
        <v>5</v>
      </c>
      <c r="D11" s="82" t="s">
        <v>257</v>
      </c>
      <c r="E11" s="28" t="s">
        <v>220</v>
      </c>
      <c r="F11" s="31" t="s">
        <v>258</v>
      </c>
    </row>
    <row r="12" spans="1:6" x14ac:dyDescent="0.25">
      <c r="A12" s="81">
        <v>1</v>
      </c>
      <c r="B12" s="81">
        <v>2</v>
      </c>
      <c r="C12" s="81">
        <v>3</v>
      </c>
      <c r="D12" s="81">
        <v>4</v>
      </c>
      <c r="E12" s="81">
        <v>5</v>
      </c>
      <c r="F12" s="31" t="s">
        <v>259</v>
      </c>
    </row>
    <row r="13" spans="1:6" s="30" customFormat="1" ht="34.5" customHeight="1" x14ac:dyDescent="0.25">
      <c r="A13" s="126" t="s">
        <v>6</v>
      </c>
      <c r="B13" s="113" t="s">
        <v>260</v>
      </c>
      <c r="C13" s="126" t="s">
        <v>8</v>
      </c>
      <c r="D13" s="37">
        <f>D14+D22+D29+D30+D32</f>
        <v>224248</v>
      </c>
      <c r="E13" s="37">
        <f>E14+E22+E29+E30+E32</f>
        <v>342110</v>
      </c>
      <c r="F13" s="127">
        <f>E13/D13-1</f>
        <v>0.53</v>
      </c>
    </row>
    <row r="14" spans="1:6" s="30" customFormat="1" ht="14.25" customHeight="1" x14ac:dyDescent="0.25">
      <c r="A14" s="126">
        <v>1</v>
      </c>
      <c r="B14" s="113" t="s">
        <v>261</v>
      </c>
      <c r="C14" s="126"/>
      <c r="D14" s="37">
        <f>SUM(D15:D19)</f>
        <v>115093</v>
      </c>
      <c r="E14" s="37">
        <f t="shared" ref="E14" si="0">SUM(E15:E19)</f>
        <v>200676</v>
      </c>
      <c r="F14" s="127">
        <f>E14/D14-1</f>
        <v>0.74</v>
      </c>
    </row>
    <row r="15" spans="1:6" x14ac:dyDescent="0.25">
      <c r="A15" s="128" t="s">
        <v>46</v>
      </c>
      <c r="B15" s="94" t="s">
        <v>262</v>
      </c>
      <c r="C15" s="84" t="s">
        <v>93</v>
      </c>
      <c r="D15" s="6">
        <v>8087</v>
      </c>
      <c r="E15" s="6">
        <v>21078</v>
      </c>
      <c r="F15" s="60">
        <f>E15/D15-1</f>
        <v>1.61</v>
      </c>
    </row>
    <row r="16" spans="1:6" ht="12.75" customHeight="1" x14ac:dyDescent="0.25">
      <c r="A16" s="128" t="s">
        <v>56</v>
      </c>
      <c r="B16" s="94" t="s">
        <v>57</v>
      </c>
      <c r="C16" s="84" t="s">
        <v>93</v>
      </c>
      <c r="D16" s="6">
        <v>0</v>
      </c>
      <c r="E16" s="6">
        <v>0</v>
      </c>
      <c r="F16" s="60">
        <v>0</v>
      </c>
    </row>
    <row r="17" spans="1:6" x14ac:dyDescent="0.25">
      <c r="A17" s="128" t="s">
        <v>98</v>
      </c>
      <c r="B17" s="94" t="s">
        <v>238</v>
      </c>
      <c r="C17" s="84" t="s">
        <v>93</v>
      </c>
      <c r="D17" s="6">
        <v>352</v>
      </c>
      <c r="E17" s="6">
        <v>455</v>
      </c>
      <c r="F17" s="60">
        <f t="shared" ref="F17:F85" si="1">E17/D17-1</f>
        <v>0.28999999999999998</v>
      </c>
    </row>
    <row r="18" spans="1:6" ht="13.5" customHeight="1" x14ac:dyDescent="0.25">
      <c r="A18" s="128" t="s">
        <v>58</v>
      </c>
      <c r="B18" s="94" t="s">
        <v>263</v>
      </c>
      <c r="C18" s="84" t="s">
        <v>93</v>
      </c>
      <c r="D18" s="6">
        <v>0</v>
      </c>
      <c r="E18" s="6">
        <v>0</v>
      </c>
      <c r="F18" s="60">
        <v>0</v>
      </c>
    </row>
    <row r="19" spans="1:6" s="129" customFormat="1" ht="30" x14ac:dyDescent="0.25">
      <c r="A19" s="128" t="s">
        <v>59</v>
      </c>
      <c r="B19" s="94" t="s">
        <v>60</v>
      </c>
      <c r="C19" s="84" t="s">
        <v>93</v>
      </c>
      <c r="D19" s="6">
        <f t="shared" ref="D19" si="2">SUM(D20:D21)</f>
        <v>106654</v>
      </c>
      <c r="E19" s="6">
        <f>E20+E21</f>
        <v>179143</v>
      </c>
      <c r="F19" s="60">
        <f>E19/D19-1</f>
        <v>0.68</v>
      </c>
    </row>
    <row r="20" spans="1:6" s="135" customFormat="1" ht="15.75" customHeight="1" x14ac:dyDescent="0.25">
      <c r="A20" s="130" t="s">
        <v>206</v>
      </c>
      <c r="B20" s="131" t="s">
        <v>264</v>
      </c>
      <c r="C20" s="132" t="s">
        <v>93</v>
      </c>
      <c r="D20" s="133">
        <v>67827</v>
      </c>
      <c r="E20" s="133">
        <v>131208</v>
      </c>
      <c r="F20" s="134">
        <f t="shared" si="1"/>
        <v>0.93</v>
      </c>
    </row>
    <row r="21" spans="1:6" s="135" customFormat="1" ht="15.75" customHeight="1" x14ac:dyDescent="0.25">
      <c r="A21" s="130" t="s">
        <v>207</v>
      </c>
      <c r="B21" s="131" t="s">
        <v>265</v>
      </c>
      <c r="C21" s="132" t="s">
        <v>93</v>
      </c>
      <c r="D21" s="133">
        <v>38827</v>
      </c>
      <c r="E21" s="133">
        <v>47935</v>
      </c>
      <c r="F21" s="134">
        <f t="shared" si="1"/>
        <v>0.23</v>
      </c>
    </row>
    <row r="22" spans="1:6" s="30" customFormat="1" ht="15.75" customHeight="1" x14ac:dyDescent="0.25">
      <c r="A22" s="126">
        <v>2</v>
      </c>
      <c r="B22" s="113" t="s">
        <v>266</v>
      </c>
      <c r="C22" s="84" t="s">
        <v>93</v>
      </c>
      <c r="D22" s="37">
        <f>D23+D24</f>
        <v>86107</v>
      </c>
      <c r="E22" s="37">
        <f>E23+E24</f>
        <v>94347</v>
      </c>
      <c r="F22" s="127">
        <f t="shared" si="1"/>
        <v>0.1</v>
      </c>
    </row>
    <row r="23" spans="1:6" ht="30" x14ac:dyDescent="0.25">
      <c r="A23" s="128" t="s">
        <v>106</v>
      </c>
      <c r="B23" s="94" t="s">
        <v>61</v>
      </c>
      <c r="C23" s="84" t="s">
        <v>93</v>
      </c>
      <c r="D23" s="6">
        <v>77574</v>
      </c>
      <c r="E23" s="6">
        <v>85702</v>
      </c>
      <c r="F23" s="60">
        <f t="shared" si="1"/>
        <v>0.1</v>
      </c>
    </row>
    <row r="24" spans="1:6" ht="13.5" customHeight="1" x14ac:dyDescent="0.25">
      <c r="A24" s="128" t="s">
        <v>47</v>
      </c>
      <c r="B24" s="94" t="s">
        <v>141</v>
      </c>
      <c r="C24" s="84" t="s">
        <v>93</v>
      </c>
      <c r="D24" s="6">
        <f>SUM(D25:D28)</f>
        <v>8533</v>
      </c>
      <c r="E24" s="6">
        <f>SUM(E25:E28)</f>
        <v>8645</v>
      </c>
      <c r="F24" s="60">
        <f t="shared" si="1"/>
        <v>0.01</v>
      </c>
    </row>
    <row r="25" spans="1:6" s="5" customFormat="1" ht="13.5" customHeight="1" x14ac:dyDescent="0.25">
      <c r="A25" s="130"/>
      <c r="B25" s="102" t="s">
        <v>222</v>
      </c>
      <c r="C25" s="132" t="s">
        <v>93</v>
      </c>
      <c r="D25" s="133">
        <v>4212</v>
      </c>
      <c r="E25" s="133">
        <v>4905</v>
      </c>
      <c r="F25" s="134">
        <f t="shared" si="1"/>
        <v>0.16</v>
      </c>
    </row>
    <row r="26" spans="1:6" s="5" customFormat="1" ht="13.5" customHeight="1" x14ac:dyDescent="0.25">
      <c r="A26" s="130"/>
      <c r="B26" s="33" t="s">
        <v>240</v>
      </c>
      <c r="C26" s="132" t="s">
        <v>93</v>
      </c>
      <c r="D26" s="133">
        <v>2457</v>
      </c>
      <c r="E26" s="133">
        <v>2437</v>
      </c>
      <c r="F26" s="134">
        <f t="shared" si="1"/>
        <v>-0.01</v>
      </c>
    </row>
    <row r="27" spans="1:6" s="5" customFormat="1" ht="13.5" customHeight="1" x14ac:dyDescent="0.25">
      <c r="A27" s="130"/>
      <c r="B27" s="33" t="s">
        <v>241</v>
      </c>
      <c r="C27" s="132" t="s">
        <v>93</v>
      </c>
      <c r="D27" s="133">
        <v>1164</v>
      </c>
      <c r="E27" s="133">
        <v>1234</v>
      </c>
      <c r="F27" s="134">
        <f t="shared" si="1"/>
        <v>0.06</v>
      </c>
    </row>
    <row r="28" spans="1:6" s="5" customFormat="1" ht="13.5" customHeight="1" x14ac:dyDescent="0.25">
      <c r="A28" s="130"/>
      <c r="B28" s="33" t="s">
        <v>242</v>
      </c>
      <c r="C28" s="132" t="s">
        <v>93</v>
      </c>
      <c r="D28" s="133">
        <v>700</v>
      </c>
      <c r="E28" s="133">
        <v>69</v>
      </c>
      <c r="F28" s="134">
        <f t="shared" si="1"/>
        <v>-0.9</v>
      </c>
    </row>
    <row r="29" spans="1:6" s="30" customFormat="1" ht="12.75" customHeight="1" x14ac:dyDescent="0.25">
      <c r="A29" s="126">
        <v>3</v>
      </c>
      <c r="B29" s="113" t="s">
        <v>18</v>
      </c>
      <c r="C29" s="84" t="s">
        <v>93</v>
      </c>
      <c r="D29" s="37">
        <v>4379</v>
      </c>
      <c r="E29" s="37">
        <v>8666</v>
      </c>
      <c r="F29" s="127">
        <f t="shared" si="1"/>
        <v>0.98</v>
      </c>
    </row>
    <row r="30" spans="1:6" s="30" customFormat="1" x14ac:dyDescent="0.25">
      <c r="A30" s="126">
        <v>4</v>
      </c>
      <c r="B30" s="113" t="s">
        <v>267</v>
      </c>
      <c r="C30" s="84" t="s">
        <v>93</v>
      </c>
      <c r="D30" s="37">
        <v>0</v>
      </c>
      <c r="E30" s="37">
        <v>8337</v>
      </c>
      <c r="F30" s="127">
        <v>0</v>
      </c>
    </row>
    <row r="31" spans="1:6" ht="31.5" customHeight="1" x14ac:dyDescent="0.25">
      <c r="A31" s="128" t="s">
        <v>109</v>
      </c>
      <c r="B31" s="94" t="s">
        <v>110</v>
      </c>
      <c r="C31" s="84" t="s">
        <v>93</v>
      </c>
      <c r="D31" s="6">
        <v>0</v>
      </c>
      <c r="E31" s="6">
        <v>8337</v>
      </c>
      <c r="F31" s="60">
        <v>0</v>
      </c>
    </row>
    <row r="32" spans="1:6" s="30" customFormat="1" ht="15" customHeight="1" x14ac:dyDescent="0.25">
      <c r="A32" s="126">
        <v>5</v>
      </c>
      <c r="B32" s="113" t="s">
        <v>268</v>
      </c>
      <c r="C32" s="84" t="s">
        <v>93</v>
      </c>
      <c r="D32" s="37">
        <f>SUM(D33:D41)</f>
        <v>18669</v>
      </c>
      <c r="E32" s="37">
        <f>SUM(E33:E41)</f>
        <v>30084</v>
      </c>
      <c r="F32" s="127">
        <f t="shared" si="1"/>
        <v>0.61</v>
      </c>
    </row>
    <row r="33" spans="1:6" ht="14.25" customHeight="1" x14ac:dyDescent="0.25">
      <c r="A33" s="84" t="s">
        <v>64</v>
      </c>
      <c r="B33" s="136" t="s">
        <v>28</v>
      </c>
      <c r="C33" s="84" t="s">
        <v>93</v>
      </c>
      <c r="D33" s="6">
        <v>0</v>
      </c>
      <c r="E33" s="6">
        <v>28</v>
      </c>
      <c r="F33" s="60">
        <v>0</v>
      </c>
    </row>
    <row r="34" spans="1:6" ht="12.75" customHeight="1" x14ac:dyDescent="0.25">
      <c r="A34" s="84" t="s">
        <v>65</v>
      </c>
      <c r="B34" s="94" t="s">
        <v>30</v>
      </c>
      <c r="C34" s="84" t="s">
        <v>93</v>
      </c>
      <c r="D34" s="6">
        <v>8552</v>
      </c>
      <c r="E34" s="6">
        <v>16763</v>
      </c>
      <c r="F34" s="60">
        <f t="shared" si="1"/>
        <v>0.96</v>
      </c>
    </row>
    <row r="35" spans="1:6" x14ac:dyDescent="0.25">
      <c r="A35" s="84" t="s">
        <v>66</v>
      </c>
      <c r="B35" s="94" t="s">
        <v>26</v>
      </c>
      <c r="C35" s="84" t="s">
        <v>93</v>
      </c>
      <c r="D35" s="6">
        <v>0</v>
      </c>
      <c r="E35" s="6">
        <v>25</v>
      </c>
      <c r="F35" s="60">
        <v>0</v>
      </c>
    </row>
    <row r="36" spans="1:6" ht="30" x14ac:dyDescent="0.25">
      <c r="A36" s="84" t="s">
        <v>67</v>
      </c>
      <c r="B36" s="94" t="s">
        <v>83</v>
      </c>
      <c r="C36" s="84" t="s">
        <v>93</v>
      </c>
      <c r="D36" s="6">
        <v>7</v>
      </c>
      <c r="E36" s="6">
        <v>261</v>
      </c>
      <c r="F36" s="60">
        <f t="shared" si="1"/>
        <v>36.29</v>
      </c>
    </row>
    <row r="37" spans="1:6" ht="15.75" customHeight="1" x14ac:dyDescent="0.25">
      <c r="A37" s="84" t="s">
        <v>142</v>
      </c>
      <c r="B37" s="94" t="s">
        <v>31</v>
      </c>
      <c r="C37" s="84" t="s">
        <v>93</v>
      </c>
      <c r="D37" s="6">
        <v>506</v>
      </c>
      <c r="E37" s="6">
        <v>1116</v>
      </c>
      <c r="F37" s="60">
        <f t="shared" si="1"/>
        <v>1.21</v>
      </c>
    </row>
    <row r="38" spans="1:6" ht="32.25" customHeight="1" x14ac:dyDescent="0.25">
      <c r="A38" s="84" t="s">
        <v>143</v>
      </c>
      <c r="B38" s="94" t="s">
        <v>144</v>
      </c>
      <c r="C38" s="84" t="s">
        <v>93</v>
      </c>
      <c r="D38" s="6">
        <v>1636</v>
      </c>
      <c r="E38" s="6">
        <v>3635</v>
      </c>
      <c r="F38" s="60">
        <f t="shared" si="1"/>
        <v>1.22</v>
      </c>
    </row>
    <row r="39" spans="1:6" x14ac:dyDescent="0.25">
      <c r="A39" s="84" t="s">
        <v>145</v>
      </c>
      <c r="B39" s="94" t="s">
        <v>146</v>
      </c>
      <c r="C39" s="84" t="s">
        <v>93</v>
      </c>
      <c r="D39" s="6">
        <v>275</v>
      </c>
      <c r="E39" s="6">
        <v>605</v>
      </c>
      <c r="F39" s="60">
        <f t="shared" si="1"/>
        <v>1.2</v>
      </c>
    </row>
    <row r="40" spans="1:6" x14ac:dyDescent="0.25">
      <c r="A40" s="84" t="s">
        <v>147</v>
      </c>
      <c r="B40" s="94" t="s">
        <v>122</v>
      </c>
      <c r="C40" s="84" t="s">
        <v>93</v>
      </c>
      <c r="D40" s="6">
        <v>245</v>
      </c>
      <c r="E40" s="6">
        <v>593</v>
      </c>
      <c r="F40" s="60">
        <f t="shared" si="1"/>
        <v>1.42</v>
      </c>
    </row>
    <row r="41" spans="1:6" ht="30" x14ac:dyDescent="0.25">
      <c r="A41" s="84" t="s">
        <v>148</v>
      </c>
      <c r="B41" s="94" t="s">
        <v>269</v>
      </c>
      <c r="C41" s="84" t="s">
        <v>93</v>
      </c>
      <c r="D41" s="6">
        <v>7448</v>
      </c>
      <c r="E41" s="6">
        <v>7058</v>
      </c>
      <c r="F41" s="60">
        <f t="shared" si="1"/>
        <v>-0.05</v>
      </c>
    </row>
    <row r="42" spans="1:6" s="30" customFormat="1" x14ac:dyDescent="0.25">
      <c r="A42" s="126" t="s">
        <v>23</v>
      </c>
      <c r="B42" s="113" t="s">
        <v>114</v>
      </c>
      <c r="C42" s="84" t="s">
        <v>93</v>
      </c>
      <c r="D42" s="37">
        <f>D43+D68+D77</f>
        <v>28605</v>
      </c>
      <c r="E42" s="37">
        <f>E43+E68+E77</f>
        <v>37393</v>
      </c>
      <c r="F42" s="127">
        <f t="shared" si="1"/>
        <v>0.31</v>
      </c>
    </row>
    <row r="43" spans="1:6" s="30" customFormat="1" ht="28.5" x14ac:dyDescent="0.25">
      <c r="A43" s="126">
        <v>6</v>
      </c>
      <c r="B43" s="113" t="s">
        <v>270</v>
      </c>
      <c r="C43" s="84" t="s">
        <v>93</v>
      </c>
      <c r="D43" s="37">
        <f>D44+D45+D49+D50</f>
        <v>6114</v>
      </c>
      <c r="E43" s="37">
        <f>E44+E45+E49+E50</f>
        <v>4647</v>
      </c>
      <c r="F43" s="127">
        <f t="shared" si="1"/>
        <v>-0.24</v>
      </c>
    </row>
    <row r="44" spans="1:6" ht="30" x14ac:dyDescent="0.25">
      <c r="A44" s="128" t="s">
        <v>69</v>
      </c>
      <c r="B44" s="94" t="s">
        <v>70</v>
      </c>
      <c r="C44" s="84" t="s">
        <v>93</v>
      </c>
      <c r="D44" s="6">
        <v>3054</v>
      </c>
      <c r="E44" s="6">
        <v>2704</v>
      </c>
      <c r="F44" s="60">
        <f t="shared" si="1"/>
        <v>-0.11</v>
      </c>
    </row>
    <row r="45" spans="1:6" x14ac:dyDescent="0.25">
      <c r="A45" s="128" t="s">
        <v>71</v>
      </c>
      <c r="B45" s="94" t="s">
        <v>62</v>
      </c>
      <c r="C45" s="84" t="s">
        <v>93</v>
      </c>
      <c r="D45" s="6">
        <f>SUM(D46:D48)</f>
        <v>304</v>
      </c>
      <c r="E45" s="6">
        <f>SUM(E46:E48)</f>
        <v>261</v>
      </c>
      <c r="F45" s="60">
        <f t="shared" si="1"/>
        <v>-0.14000000000000001</v>
      </c>
    </row>
    <row r="46" spans="1:6" s="5" customFormat="1" x14ac:dyDescent="0.25">
      <c r="A46" s="130"/>
      <c r="B46" s="102" t="s">
        <v>222</v>
      </c>
      <c r="C46" s="132" t="s">
        <v>93</v>
      </c>
      <c r="D46" s="133">
        <v>166</v>
      </c>
      <c r="E46" s="133">
        <v>184</v>
      </c>
      <c r="F46" s="134">
        <f t="shared" si="1"/>
        <v>0.11</v>
      </c>
    </row>
    <row r="47" spans="1:6" s="5" customFormat="1" x14ac:dyDescent="0.25">
      <c r="A47" s="130"/>
      <c r="B47" s="33" t="s">
        <v>240</v>
      </c>
      <c r="C47" s="132" t="s">
        <v>93</v>
      </c>
      <c r="D47" s="133">
        <v>97</v>
      </c>
      <c r="E47" s="133">
        <v>50</v>
      </c>
      <c r="F47" s="134">
        <f t="shared" si="1"/>
        <v>-0.48</v>
      </c>
    </row>
    <row r="48" spans="1:6" s="5" customFormat="1" x14ac:dyDescent="0.25">
      <c r="A48" s="130"/>
      <c r="B48" s="33" t="s">
        <v>241</v>
      </c>
      <c r="C48" s="132" t="s">
        <v>93</v>
      </c>
      <c r="D48" s="133">
        <v>41</v>
      </c>
      <c r="E48" s="133">
        <v>27</v>
      </c>
      <c r="F48" s="134">
        <f t="shared" si="1"/>
        <v>-0.34</v>
      </c>
    </row>
    <row r="49" spans="1:6" x14ac:dyDescent="0.25">
      <c r="A49" s="128" t="s">
        <v>72</v>
      </c>
      <c r="B49" s="94" t="s">
        <v>22</v>
      </c>
      <c r="C49" s="84" t="s">
        <v>93</v>
      </c>
      <c r="D49" s="6">
        <v>463</v>
      </c>
      <c r="E49" s="6">
        <v>427</v>
      </c>
      <c r="F49" s="60">
        <f t="shared" si="1"/>
        <v>-0.08</v>
      </c>
    </row>
    <row r="50" spans="1:6" s="5" customFormat="1" x14ac:dyDescent="0.25">
      <c r="A50" s="130" t="s">
        <v>73</v>
      </c>
      <c r="B50" s="98" t="s">
        <v>271</v>
      </c>
      <c r="C50" s="84" t="s">
        <v>93</v>
      </c>
      <c r="D50" s="133">
        <v>2293</v>
      </c>
      <c r="E50" s="133">
        <f>SUM(E51:E67)</f>
        <v>1255</v>
      </c>
      <c r="F50" s="60">
        <f t="shared" si="1"/>
        <v>-0.45</v>
      </c>
    </row>
    <row r="51" spans="1:6" ht="12.75" customHeight="1" x14ac:dyDescent="0.25">
      <c r="A51" s="128" t="s">
        <v>74</v>
      </c>
      <c r="B51" s="94" t="s">
        <v>25</v>
      </c>
      <c r="C51" s="84" t="s">
        <v>93</v>
      </c>
      <c r="D51" s="6">
        <v>1055</v>
      </c>
      <c r="E51" s="6">
        <v>56</v>
      </c>
      <c r="F51" s="60">
        <f t="shared" si="1"/>
        <v>-0.95</v>
      </c>
    </row>
    <row r="52" spans="1:6" ht="12.75" customHeight="1" x14ac:dyDescent="0.25">
      <c r="A52" s="128" t="s">
        <v>75</v>
      </c>
      <c r="B52" s="94" t="s">
        <v>26</v>
      </c>
      <c r="C52" s="84" t="s">
        <v>93</v>
      </c>
      <c r="D52" s="6">
        <v>0</v>
      </c>
      <c r="E52" s="6">
        <v>53</v>
      </c>
      <c r="F52" s="60">
        <v>0</v>
      </c>
    </row>
    <row r="53" spans="1:6" ht="12.75" customHeight="1" x14ac:dyDescent="0.25">
      <c r="A53" s="128" t="s">
        <v>76</v>
      </c>
      <c r="B53" s="94" t="s">
        <v>118</v>
      </c>
      <c r="C53" s="84" t="s">
        <v>93</v>
      </c>
      <c r="D53" s="6">
        <v>36</v>
      </c>
      <c r="E53" s="6">
        <v>33</v>
      </c>
      <c r="F53" s="60">
        <f t="shared" si="1"/>
        <v>-0.08</v>
      </c>
    </row>
    <row r="54" spans="1:6" ht="12.75" customHeight="1" x14ac:dyDescent="0.25">
      <c r="A54" s="128" t="s">
        <v>77</v>
      </c>
      <c r="B54" s="94" t="s">
        <v>48</v>
      </c>
      <c r="C54" s="84" t="s">
        <v>93</v>
      </c>
      <c r="D54" s="6">
        <v>0</v>
      </c>
      <c r="E54" s="6">
        <v>4</v>
      </c>
      <c r="F54" s="60">
        <v>0</v>
      </c>
    </row>
    <row r="55" spans="1:6" ht="12.75" customHeight="1" x14ac:dyDescent="0.25">
      <c r="A55" s="128" t="s">
        <v>78</v>
      </c>
      <c r="B55" s="94" t="s">
        <v>28</v>
      </c>
      <c r="C55" s="84" t="s">
        <v>93</v>
      </c>
      <c r="D55" s="6">
        <v>0</v>
      </c>
      <c r="E55" s="6">
        <v>35</v>
      </c>
      <c r="F55" s="60">
        <v>0</v>
      </c>
    </row>
    <row r="56" spans="1:6" ht="27.75" customHeight="1" x14ac:dyDescent="0.25">
      <c r="A56" s="128" t="s">
        <v>79</v>
      </c>
      <c r="B56" s="94" t="s">
        <v>119</v>
      </c>
      <c r="C56" s="84" t="s">
        <v>93</v>
      </c>
      <c r="D56" s="6">
        <v>7</v>
      </c>
      <c r="E56" s="6">
        <v>19</v>
      </c>
      <c r="F56" s="60">
        <f t="shared" si="1"/>
        <v>1.71</v>
      </c>
    </row>
    <row r="57" spans="1:6" ht="12.75" customHeight="1" x14ac:dyDescent="0.25">
      <c r="A57" s="128" t="s">
        <v>80</v>
      </c>
      <c r="B57" s="94" t="s">
        <v>29</v>
      </c>
      <c r="C57" s="84" t="s">
        <v>93</v>
      </c>
      <c r="D57" s="6">
        <v>16</v>
      </c>
      <c r="E57" s="6">
        <v>33</v>
      </c>
      <c r="F57" s="60">
        <f t="shared" si="1"/>
        <v>1.06</v>
      </c>
    </row>
    <row r="58" spans="1:6" ht="12.75" customHeight="1" x14ac:dyDescent="0.25">
      <c r="A58" s="128" t="s">
        <v>81</v>
      </c>
      <c r="B58" s="94" t="s">
        <v>30</v>
      </c>
      <c r="C58" s="84" t="s">
        <v>93</v>
      </c>
      <c r="D58" s="6">
        <v>0</v>
      </c>
      <c r="E58" s="6">
        <v>0</v>
      </c>
      <c r="F58" s="60">
        <v>0</v>
      </c>
    </row>
    <row r="59" spans="1:6" ht="30" x14ac:dyDescent="0.25">
      <c r="A59" s="128" t="s">
        <v>82</v>
      </c>
      <c r="B59" s="94" t="s">
        <v>83</v>
      </c>
      <c r="C59" s="84" t="s">
        <v>93</v>
      </c>
      <c r="D59" s="6">
        <v>60</v>
      </c>
      <c r="E59" s="6">
        <v>70</v>
      </c>
      <c r="F59" s="60">
        <f t="shared" si="1"/>
        <v>0.17</v>
      </c>
    </row>
    <row r="60" spans="1:6" ht="12.75" customHeight="1" x14ac:dyDescent="0.25">
      <c r="A60" s="128" t="s">
        <v>84</v>
      </c>
      <c r="B60" s="94" t="s">
        <v>31</v>
      </c>
      <c r="C60" s="84" t="s">
        <v>93</v>
      </c>
      <c r="D60" s="6">
        <v>1</v>
      </c>
      <c r="E60" s="6">
        <v>2</v>
      </c>
      <c r="F60" s="60">
        <f t="shared" si="1"/>
        <v>1</v>
      </c>
    </row>
    <row r="61" spans="1:6" ht="14.25" customHeight="1" x14ac:dyDescent="0.25">
      <c r="A61" s="128" t="s">
        <v>85</v>
      </c>
      <c r="B61" s="94" t="s">
        <v>120</v>
      </c>
      <c r="C61" s="84" t="s">
        <v>93</v>
      </c>
      <c r="D61" s="6">
        <v>363</v>
      </c>
      <c r="E61" s="6">
        <v>398</v>
      </c>
      <c r="F61" s="60">
        <f t="shared" si="1"/>
        <v>0.1</v>
      </c>
    </row>
    <row r="62" spans="1:6" ht="12.75" customHeight="1" x14ac:dyDescent="0.25">
      <c r="A62" s="128" t="s">
        <v>86</v>
      </c>
      <c r="B62" s="94" t="s">
        <v>33</v>
      </c>
      <c r="C62" s="84" t="s">
        <v>93</v>
      </c>
      <c r="D62" s="6">
        <v>17</v>
      </c>
      <c r="E62" s="6">
        <v>16</v>
      </c>
      <c r="F62" s="60">
        <f t="shared" si="1"/>
        <v>-0.06</v>
      </c>
    </row>
    <row r="63" spans="1:6" ht="12.75" customHeight="1" x14ac:dyDescent="0.25">
      <c r="A63" s="128" t="s">
        <v>87</v>
      </c>
      <c r="B63" s="94" t="s">
        <v>34</v>
      </c>
      <c r="C63" s="84" t="s">
        <v>93</v>
      </c>
      <c r="D63" s="6">
        <v>0</v>
      </c>
      <c r="E63" s="6">
        <v>0</v>
      </c>
      <c r="F63" s="60">
        <v>0</v>
      </c>
    </row>
    <row r="64" spans="1:6" ht="16.5" customHeight="1" x14ac:dyDescent="0.25">
      <c r="A64" s="128" t="s">
        <v>88</v>
      </c>
      <c r="B64" s="94" t="s">
        <v>121</v>
      </c>
      <c r="C64" s="84" t="s">
        <v>93</v>
      </c>
      <c r="D64" s="6">
        <v>357</v>
      </c>
      <c r="E64" s="6">
        <v>230</v>
      </c>
      <c r="F64" s="60">
        <f t="shared" si="1"/>
        <v>-0.36</v>
      </c>
    </row>
    <row r="65" spans="1:6" ht="12.75" customHeight="1" x14ac:dyDescent="0.25">
      <c r="A65" s="128" t="s">
        <v>89</v>
      </c>
      <c r="B65" s="94" t="s">
        <v>122</v>
      </c>
      <c r="C65" s="84" t="s">
        <v>93</v>
      </c>
      <c r="D65" s="6">
        <v>125</v>
      </c>
      <c r="E65" s="6">
        <v>91</v>
      </c>
      <c r="F65" s="60">
        <f t="shared" si="1"/>
        <v>-0.27</v>
      </c>
    </row>
    <row r="66" spans="1:6" ht="12.75" customHeight="1" x14ac:dyDescent="0.25">
      <c r="A66" s="128" t="s">
        <v>90</v>
      </c>
      <c r="B66" s="94" t="s">
        <v>36</v>
      </c>
      <c r="C66" s="84" t="s">
        <v>93</v>
      </c>
      <c r="D66" s="6">
        <v>64</v>
      </c>
      <c r="E66" s="6">
        <v>55</v>
      </c>
      <c r="F66" s="60">
        <f>E66/D66-1</f>
        <v>-0.14000000000000001</v>
      </c>
    </row>
    <row r="67" spans="1:6" ht="15.75" customHeight="1" x14ac:dyDescent="0.25">
      <c r="A67" s="128" t="s">
        <v>91</v>
      </c>
      <c r="B67" s="94" t="s">
        <v>123</v>
      </c>
      <c r="C67" s="84" t="s">
        <v>93</v>
      </c>
      <c r="D67" s="6">
        <v>192</v>
      </c>
      <c r="E67" s="6">
        <v>160</v>
      </c>
      <c r="F67" s="60">
        <f t="shared" si="1"/>
        <v>-0.17</v>
      </c>
    </row>
    <row r="68" spans="1:6" s="30" customFormat="1" ht="20.25" customHeight="1" x14ac:dyDescent="0.25">
      <c r="A68" s="126">
        <v>7</v>
      </c>
      <c r="B68" s="113" t="s">
        <v>272</v>
      </c>
      <c r="C68" s="84" t="s">
        <v>93</v>
      </c>
      <c r="D68" s="37">
        <f>SUM(D69:D76)-D71-D72-D73</f>
        <v>22491</v>
      </c>
      <c r="E68" s="37">
        <f>SUM(E69:E76)-E71-E72-E73</f>
        <v>32746</v>
      </c>
      <c r="F68" s="127">
        <f t="shared" si="1"/>
        <v>0.46</v>
      </c>
    </row>
    <row r="69" spans="1:6" ht="30" x14ac:dyDescent="0.25">
      <c r="A69" s="84" t="s">
        <v>152</v>
      </c>
      <c r="B69" s="94" t="s">
        <v>134</v>
      </c>
      <c r="C69" s="84" t="s">
        <v>93</v>
      </c>
      <c r="D69" s="6">
        <v>0</v>
      </c>
      <c r="E69" s="6">
        <v>10584</v>
      </c>
      <c r="F69" s="60">
        <v>0</v>
      </c>
    </row>
    <row r="70" spans="1:6" x14ac:dyDescent="0.25">
      <c r="A70" s="84" t="s">
        <v>153</v>
      </c>
      <c r="B70" s="94" t="s">
        <v>141</v>
      </c>
      <c r="C70" s="84" t="s">
        <v>93</v>
      </c>
      <c r="D70" s="6">
        <f>SUM(D71:D73)</f>
        <v>0</v>
      </c>
      <c r="E70" s="6">
        <f>SUM(E71:E73)</f>
        <v>1059</v>
      </c>
      <c r="F70" s="60">
        <v>0</v>
      </c>
    </row>
    <row r="71" spans="1:6" s="5" customFormat="1" x14ac:dyDescent="0.25">
      <c r="A71" s="132"/>
      <c r="B71" s="102" t="s">
        <v>222</v>
      </c>
      <c r="C71" s="132" t="s">
        <v>93</v>
      </c>
      <c r="D71" s="133">
        <v>0</v>
      </c>
      <c r="E71" s="133">
        <v>596</v>
      </c>
      <c r="F71" s="134">
        <v>0</v>
      </c>
    </row>
    <row r="72" spans="1:6" s="5" customFormat="1" x14ac:dyDescent="0.25">
      <c r="A72" s="132"/>
      <c r="B72" s="33" t="s">
        <v>240</v>
      </c>
      <c r="C72" s="132" t="s">
        <v>93</v>
      </c>
      <c r="D72" s="133">
        <v>0</v>
      </c>
      <c r="E72" s="133">
        <v>309</v>
      </c>
      <c r="F72" s="134">
        <v>0</v>
      </c>
    </row>
    <row r="73" spans="1:6" s="5" customFormat="1" x14ac:dyDescent="0.25">
      <c r="A73" s="132"/>
      <c r="B73" s="33" t="s">
        <v>241</v>
      </c>
      <c r="C73" s="132" t="s">
        <v>93</v>
      </c>
      <c r="D73" s="133">
        <v>0</v>
      </c>
      <c r="E73" s="133">
        <v>154</v>
      </c>
      <c r="F73" s="134">
        <v>0</v>
      </c>
    </row>
    <row r="74" spans="1:6" ht="12.75" customHeight="1" x14ac:dyDescent="0.25">
      <c r="A74" s="84" t="s">
        <v>154</v>
      </c>
      <c r="B74" s="94" t="s">
        <v>155</v>
      </c>
      <c r="C74" s="84" t="s">
        <v>93</v>
      </c>
      <c r="D74" s="6">
        <v>694</v>
      </c>
      <c r="E74" s="6">
        <v>866</v>
      </c>
      <c r="F74" s="60">
        <f t="shared" si="1"/>
        <v>0.25</v>
      </c>
    </row>
    <row r="75" spans="1:6" ht="12.75" customHeight="1" x14ac:dyDescent="0.25">
      <c r="A75" s="84" t="s">
        <v>156</v>
      </c>
      <c r="B75" s="94" t="s">
        <v>25</v>
      </c>
      <c r="C75" s="84" t="s">
        <v>93</v>
      </c>
      <c r="D75" s="6">
        <v>3031</v>
      </c>
      <c r="E75" s="6">
        <v>397</v>
      </c>
      <c r="F75" s="60">
        <f t="shared" si="1"/>
        <v>-0.87</v>
      </c>
    </row>
    <row r="76" spans="1:6" x14ac:dyDescent="0.25">
      <c r="A76" s="84" t="s">
        <v>154</v>
      </c>
      <c r="B76" s="94" t="s">
        <v>158</v>
      </c>
      <c r="C76" s="84" t="s">
        <v>93</v>
      </c>
      <c r="D76" s="6">
        <v>18766</v>
      </c>
      <c r="E76" s="6">
        <v>19840</v>
      </c>
      <c r="F76" s="60">
        <f t="shared" si="1"/>
        <v>0.06</v>
      </c>
    </row>
    <row r="77" spans="1:6" s="30" customFormat="1" ht="19.5" customHeight="1" x14ac:dyDescent="0.25">
      <c r="A77" s="126">
        <v>8</v>
      </c>
      <c r="B77" s="113" t="s">
        <v>38</v>
      </c>
      <c r="C77" s="84" t="s">
        <v>93</v>
      </c>
      <c r="D77" s="37">
        <v>0</v>
      </c>
      <c r="E77" s="37">
        <v>0</v>
      </c>
      <c r="F77" s="127">
        <v>0</v>
      </c>
    </row>
    <row r="78" spans="1:6" s="30" customFormat="1" ht="19.5" customHeight="1" x14ac:dyDescent="0.25">
      <c r="A78" s="126" t="s">
        <v>39</v>
      </c>
      <c r="B78" s="113" t="s">
        <v>124</v>
      </c>
      <c r="C78" s="84" t="s">
        <v>93</v>
      </c>
      <c r="D78" s="37">
        <f>D13+D42</f>
        <v>252853</v>
      </c>
      <c r="E78" s="37">
        <f>E13+E42</f>
        <v>379503</v>
      </c>
      <c r="F78" s="127">
        <f t="shared" si="1"/>
        <v>0.5</v>
      </c>
    </row>
    <row r="79" spans="1:6" s="30" customFormat="1" x14ac:dyDescent="0.25">
      <c r="A79" s="126" t="s">
        <v>41</v>
      </c>
      <c r="B79" s="113" t="s">
        <v>125</v>
      </c>
      <c r="C79" s="84" t="s">
        <v>93</v>
      </c>
      <c r="D79" s="37">
        <v>50948</v>
      </c>
      <c r="E79" s="37">
        <f>E81-E78</f>
        <v>-236522</v>
      </c>
      <c r="F79" s="127">
        <f t="shared" si="1"/>
        <v>-5.64</v>
      </c>
    </row>
    <row r="80" spans="1:6" ht="30" x14ac:dyDescent="0.25">
      <c r="A80" s="84" t="s">
        <v>41</v>
      </c>
      <c r="B80" s="94" t="s">
        <v>273</v>
      </c>
      <c r="C80" s="84" t="s">
        <v>93</v>
      </c>
      <c r="D80" s="6">
        <v>395321</v>
      </c>
      <c r="E80" s="6">
        <v>113492</v>
      </c>
      <c r="F80" s="60">
        <f t="shared" si="1"/>
        <v>-0.71</v>
      </c>
    </row>
    <row r="81" spans="1:6" s="30" customFormat="1" ht="15" customHeight="1" x14ac:dyDescent="0.25">
      <c r="A81" s="126" t="s">
        <v>42</v>
      </c>
      <c r="B81" s="113" t="s">
        <v>43</v>
      </c>
      <c r="C81" s="126" t="s">
        <v>93</v>
      </c>
      <c r="D81" s="37">
        <f>D78+D79</f>
        <v>303801</v>
      </c>
      <c r="E81" s="37">
        <v>142981</v>
      </c>
      <c r="F81" s="127">
        <f t="shared" si="1"/>
        <v>-0.53</v>
      </c>
    </row>
    <row r="82" spans="1:6" s="139" customFormat="1" ht="28.5" x14ac:dyDescent="0.25">
      <c r="A82" s="126" t="s">
        <v>44</v>
      </c>
      <c r="B82" s="113" t="s">
        <v>251</v>
      </c>
      <c r="C82" s="126" t="s">
        <v>45</v>
      </c>
      <c r="D82" s="137">
        <v>5528.69</v>
      </c>
      <c r="E82" s="138">
        <v>3016.518</v>
      </c>
      <c r="F82" s="127">
        <f t="shared" si="1"/>
        <v>-0.45</v>
      </c>
    </row>
    <row r="83" spans="1:6" x14ac:dyDescent="0.25">
      <c r="A83" s="140" t="s">
        <v>50</v>
      </c>
      <c r="B83" s="141" t="s">
        <v>128</v>
      </c>
      <c r="C83" s="84" t="s">
        <v>51</v>
      </c>
      <c r="D83" s="142">
        <v>0</v>
      </c>
      <c r="E83" s="142">
        <v>0</v>
      </c>
      <c r="F83" s="60">
        <v>0</v>
      </c>
    </row>
    <row r="84" spans="1:6" ht="30.75" customHeight="1" x14ac:dyDescent="0.25">
      <c r="A84" s="140"/>
      <c r="B84" s="141"/>
      <c r="C84" s="84" t="s">
        <v>274</v>
      </c>
      <c r="D84" s="6">
        <v>0</v>
      </c>
      <c r="E84" s="6">
        <v>0</v>
      </c>
      <c r="F84" s="60">
        <v>0</v>
      </c>
    </row>
    <row r="85" spans="1:6" s="30" customFormat="1" ht="15" customHeight="1" x14ac:dyDescent="0.25">
      <c r="A85" s="126" t="s">
        <v>92</v>
      </c>
      <c r="B85" s="113" t="s">
        <v>253</v>
      </c>
      <c r="C85" s="126" t="s">
        <v>205</v>
      </c>
      <c r="D85" s="137">
        <f>D81/D82</f>
        <v>54.95</v>
      </c>
      <c r="E85" s="137">
        <f t="shared" ref="E85" si="3">E81/E82</f>
        <v>47.4</v>
      </c>
      <c r="F85" s="127">
        <f t="shared" si="1"/>
        <v>-0.14000000000000001</v>
      </c>
    </row>
  </sheetData>
  <mergeCells count="9">
    <mergeCell ref="A7:F7"/>
    <mergeCell ref="A8:F8"/>
    <mergeCell ref="A9:F9"/>
    <mergeCell ref="A83:A84"/>
    <mergeCell ref="B83:B84"/>
    <mergeCell ref="E2:F2"/>
    <mergeCell ref="E3:F3"/>
    <mergeCell ref="E4:F4"/>
    <mergeCell ref="E5:F5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0"/>
  <sheetViews>
    <sheetView topLeftCell="A52" zoomScaleNormal="100" zoomScaleSheetLayoutView="100" workbookViewId="0">
      <selection activeCell="D73" sqref="D73"/>
    </sheetView>
  </sheetViews>
  <sheetFormatPr defaultRowHeight="15" x14ac:dyDescent="0.25"/>
  <cols>
    <col min="1" max="1" width="6.85546875" style="148" customWidth="1"/>
    <col min="2" max="2" width="44.85546875" style="148" customWidth="1"/>
    <col min="3" max="3" width="11.42578125" style="166" customWidth="1"/>
    <col min="4" max="4" width="15.7109375" style="148" customWidth="1"/>
    <col min="5" max="5" width="15" style="148" customWidth="1"/>
    <col min="6" max="6" width="11.7109375" style="36" customWidth="1"/>
    <col min="7" max="16384" width="9.140625" style="146"/>
  </cols>
  <sheetData>
    <row r="1" spans="1:7" ht="15" customHeight="1" x14ac:dyDescent="0.25">
      <c r="A1" s="143"/>
      <c r="B1" s="143"/>
      <c r="C1" s="144"/>
      <c r="D1" s="145"/>
      <c r="E1" s="69" t="s">
        <v>275</v>
      </c>
      <c r="F1" s="69"/>
    </row>
    <row r="2" spans="1:7" ht="84" customHeight="1" x14ac:dyDescent="0.25">
      <c r="A2" s="143"/>
      <c r="B2" s="147"/>
      <c r="C2" s="144"/>
      <c r="D2" s="145"/>
      <c r="E2" s="69" t="s">
        <v>333</v>
      </c>
      <c r="F2" s="69"/>
    </row>
    <row r="3" spans="1:7" ht="24.75" customHeight="1" x14ac:dyDescent="0.25">
      <c r="A3" s="143"/>
      <c r="B3" s="143"/>
      <c r="C3" s="144"/>
      <c r="D3" s="145"/>
      <c r="E3" s="69"/>
      <c r="F3" s="69"/>
    </row>
    <row r="4" spans="1:7" ht="38.25" customHeight="1" x14ac:dyDescent="0.25">
      <c r="A4" s="67" t="s">
        <v>276</v>
      </c>
      <c r="B4" s="67"/>
      <c r="C4" s="67"/>
      <c r="D4" s="67"/>
      <c r="E4" s="67"/>
      <c r="F4" s="67"/>
    </row>
    <row r="5" spans="1:7" ht="16.5" x14ac:dyDescent="0.25">
      <c r="A5" s="68" t="s">
        <v>218</v>
      </c>
      <c r="B5" s="68"/>
      <c r="C5" s="68"/>
      <c r="D5" s="68"/>
      <c r="E5" s="68"/>
      <c r="F5" s="68"/>
    </row>
    <row r="6" spans="1:7" ht="16.5" x14ac:dyDescent="0.25">
      <c r="A6" s="64"/>
      <c r="B6" s="64"/>
      <c r="C6" s="64"/>
      <c r="D6" s="64"/>
      <c r="E6" s="64"/>
      <c r="F6" s="64"/>
    </row>
    <row r="7" spans="1:7" ht="87.75" customHeight="1" x14ac:dyDescent="0.25">
      <c r="A7" s="26" t="s">
        <v>2</v>
      </c>
      <c r="B7" s="26" t="s">
        <v>133</v>
      </c>
      <c r="C7" s="26" t="s">
        <v>5</v>
      </c>
      <c r="D7" s="27" t="s">
        <v>277</v>
      </c>
      <c r="E7" s="28" t="s">
        <v>219</v>
      </c>
      <c r="F7" s="63" t="s">
        <v>236</v>
      </c>
    </row>
    <row r="8" spans="1:7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63" t="s">
        <v>259</v>
      </c>
    </row>
    <row r="9" spans="1:7" s="150" customFormat="1" ht="25.5" customHeight="1" x14ac:dyDescent="0.2">
      <c r="A9" s="126" t="s">
        <v>6</v>
      </c>
      <c r="B9" s="113" t="s">
        <v>260</v>
      </c>
      <c r="C9" s="126" t="s">
        <v>8</v>
      </c>
      <c r="D9" s="37">
        <f>D10+D18+D21+D22+D24</f>
        <v>297658</v>
      </c>
      <c r="E9" s="37">
        <f>E10+E18+E21+E22+E24</f>
        <v>495713</v>
      </c>
      <c r="F9" s="127">
        <f>E9/D9-1</f>
        <v>0.67</v>
      </c>
      <c r="G9" s="149"/>
    </row>
    <row r="10" spans="1:7" s="150" customFormat="1" x14ac:dyDescent="0.25">
      <c r="A10" s="126">
        <v>1</v>
      </c>
      <c r="B10" s="113" t="s">
        <v>278</v>
      </c>
      <c r="C10" s="84" t="s">
        <v>93</v>
      </c>
      <c r="D10" s="37">
        <f>SUM(D11:D15)</f>
        <v>286524</v>
      </c>
      <c r="E10" s="37">
        <f>SUM(E11:E15)</f>
        <v>484325</v>
      </c>
      <c r="F10" s="151">
        <f>E10/D10-1</f>
        <v>0.69</v>
      </c>
      <c r="G10" s="152"/>
    </row>
    <row r="11" spans="1:7" x14ac:dyDescent="0.25">
      <c r="A11" s="128" t="s">
        <v>46</v>
      </c>
      <c r="B11" s="94" t="s">
        <v>262</v>
      </c>
      <c r="C11" s="84" t="s">
        <v>93</v>
      </c>
      <c r="D11" s="6">
        <v>0</v>
      </c>
      <c r="E11" s="6">
        <v>0</v>
      </c>
      <c r="F11" s="60">
        <v>0</v>
      </c>
    </row>
    <row r="12" spans="1:7" x14ac:dyDescent="0.25">
      <c r="A12" s="128" t="s">
        <v>56</v>
      </c>
      <c r="B12" s="94" t="s">
        <v>57</v>
      </c>
      <c r="C12" s="84" t="s">
        <v>93</v>
      </c>
      <c r="D12" s="6">
        <v>0</v>
      </c>
      <c r="E12" s="6">
        <v>0</v>
      </c>
      <c r="F12" s="60">
        <v>0</v>
      </c>
    </row>
    <row r="13" spans="1:7" x14ac:dyDescent="0.25">
      <c r="A13" s="128" t="s">
        <v>98</v>
      </c>
      <c r="B13" s="94" t="s">
        <v>238</v>
      </c>
      <c r="C13" s="84" t="s">
        <v>93</v>
      </c>
      <c r="D13" s="6">
        <v>0</v>
      </c>
      <c r="E13" s="6">
        <v>0</v>
      </c>
      <c r="F13" s="60">
        <v>0</v>
      </c>
    </row>
    <row r="14" spans="1:7" x14ac:dyDescent="0.25">
      <c r="A14" s="128" t="s">
        <v>58</v>
      </c>
      <c r="B14" s="94" t="s">
        <v>263</v>
      </c>
      <c r="C14" s="84" t="s">
        <v>93</v>
      </c>
      <c r="D14" s="6">
        <v>0</v>
      </c>
      <c r="E14" s="6">
        <v>0</v>
      </c>
      <c r="F14" s="60">
        <v>0</v>
      </c>
    </row>
    <row r="15" spans="1:7" s="153" customFormat="1" ht="15.75" customHeight="1" x14ac:dyDescent="0.25">
      <c r="A15" s="128" t="s">
        <v>59</v>
      </c>
      <c r="B15" s="94" t="s">
        <v>60</v>
      </c>
      <c r="C15" s="84" t="s">
        <v>93</v>
      </c>
      <c r="D15" s="6">
        <f>D16+D17</f>
        <v>286524</v>
      </c>
      <c r="E15" s="6">
        <f>E16+E17</f>
        <v>484325</v>
      </c>
      <c r="F15" s="60">
        <f t="shared" ref="F15" si="0">E15/D15-1</f>
        <v>0.69</v>
      </c>
    </row>
    <row r="16" spans="1:7" s="153" customFormat="1" x14ac:dyDescent="0.25">
      <c r="A16" s="128" t="s">
        <v>206</v>
      </c>
      <c r="B16" s="94" t="s">
        <v>279</v>
      </c>
      <c r="C16" s="84" t="s">
        <v>93</v>
      </c>
      <c r="D16" s="6">
        <v>0</v>
      </c>
      <c r="E16" s="6">
        <v>0</v>
      </c>
      <c r="F16" s="60">
        <v>0</v>
      </c>
    </row>
    <row r="17" spans="1:7" s="153" customFormat="1" x14ac:dyDescent="0.25">
      <c r="A17" s="128" t="s">
        <v>207</v>
      </c>
      <c r="B17" s="94" t="s">
        <v>280</v>
      </c>
      <c r="C17" s="84" t="s">
        <v>93</v>
      </c>
      <c r="D17" s="6">
        <v>286524</v>
      </c>
      <c r="E17" s="6">
        <v>484325</v>
      </c>
      <c r="F17" s="60">
        <f>E17/D17-1</f>
        <v>0.69</v>
      </c>
    </row>
    <row r="18" spans="1:7" s="150" customFormat="1" x14ac:dyDescent="0.2">
      <c r="A18" s="126">
        <v>2</v>
      </c>
      <c r="B18" s="113" t="s">
        <v>95</v>
      </c>
      <c r="C18" s="84" t="s">
        <v>93</v>
      </c>
      <c r="D18" s="37">
        <f>D19+D20</f>
        <v>0</v>
      </c>
      <c r="E18" s="37">
        <f>E19+E20</f>
        <v>0</v>
      </c>
      <c r="F18" s="127">
        <v>0</v>
      </c>
    </row>
    <row r="19" spans="1:7" ht="15.75" customHeight="1" x14ac:dyDescent="0.25">
      <c r="A19" s="128" t="s">
        <v>106</v>
      </c>
      <c r="B19" s="94" t="s">
        <v>61</v>
      </c>
      <c r="C19" s="84" t="s">
        <v>93</v>
      </c>
      <c r="D19" s="6"/>
      <c r="E19" s="6"/>
      <c r="F19" s="127">
        <v>0</v>
      </c>
    </row>
    <row r="20" spans="1:7" ht="15" customHeight="1" x14ac:dyDescent="0.25">
      <c r="A20" s="128" t="s">
        <v>47</v>
      </c>
      <c r="B20" s="94" t="s">
        <v>141</v>
      </c>
      <c r="C20" s="84" t="s">
        <v>93</v>
      </c>
      <c r="D20" s="6"/>
      <c r="E20" s="6"/>
      <c r="F20" s="127">
        <v>0</v>
      </c>
    </row>
    <row r="21" spans="1:7" s="150" customFormat="1" ht="14.25" customHeight="1" x14ac:dyDescent="0.2">
      <c r="A21" s="126">
        <v>3</v>
      </c>
      <c r="B21" s="113" t="s">
        <v>18</v>
      </c>
      <c r="C21" s="84" t="s">
        <v>93</v>
      </c>
      <c r="D21" s="37">
        <v>0</v>
      </c>
      <c r="E21" s="37">
        <v>0</v>
      </c>
      <c r="F21" s="127">
        <v>0</v>
      </c>
    </row>
    <row r="22" spans="1:7" s="150" customFormat="1" ht="14.25" customHeight="1" x14ac:dyDescent="0.2">
      <c r="A22" s="126">
        <v>4</v>
      </c>
      <c r="B22" s="113" t="s">
        <v>267</v>
      </c>
      <c r="C22" s="84" t="s">
        <v>93</v>
      </c>
      <c r="D22" s="37">
        <v>0</v>
      </c>
      <c r="E22" s="37">
        <v>0</v>
      </c>
      <c r="F22" s="127">
        <v>0</v>
      </c>
    </row>
    <row r="23" spans="1:7" ht="30" x14ac:dyDescent="0.25">
      <c r="A23" s="128" t="s">
        <v>109</v>
      </c>
      <c r="B23" s="94" t="s">
        <v>110</v>
      </c>
      <c r="C23" s="84" t="s">
        <v>93</v>
      </c>
      <c r="D23" s="6">
        <v>0</v>
      </c>
      <c r="E23" s="6">
        <v>0</v>
      </c>
      <c r="F23" s="154">
        <v>0</v>
      </c>
    </row>
    <row r="24" spans="1:7" s="150" customFormat="1" ht="14.25" customHeight="1" x14ac:dyDescent="0.2">
      <c r="A24" s="126">
        <v>5</v>
      </c>
      <c r="B24" s="113" t="s">
        <v>268</v>
      </c>
      <c r="C24" s="84" t="s">
        <v>93</v>
      </c>
      <c r="D24" s="37">
        <f>SUM(D25:D25)</f>
        <v>11134</v>
      </c>
      <c r="E24" s="37">
        <f>SUM(E25:E25)</f>
        <v>11388</v>
      </c>
      <c r="F24" s="127">
        <f t="shared" ref="F24:F60" si="1">E24/D24-1</f>
        <v>0.02</v>
      </c>
    </row>
    <row r="25" spans="1:7" ht="19.5" customHeight="1" x14ac:dyDescent="0.25">
      <c r="A25" s="84" t="s">
        <v>64</v>
      </c>
      <c r="B25" s="94" t="s">
        <v>269</v>
      </c>
      <c r="C25" s="84" t="s">
        <v>93</v>
      </c>
      <c r="D25" s="6">
        <v>11134</v>
      </c>
      <c r="E25" s="6">
        <v>11388</v>
      </c>
      <c r="F25" s="60">
        <f t="shared" si="1"/>
        <v>0.02</v>
      </c>
      <c r="G25" s="155"/>
    </row>
    <row r="26" spans="1:7" s="150" customFormat="1" ht="14.25" customHeight="1" x14ac:dyDescent="0.2">
      <c r="A26" s="126" t="s">
        <v>23</v>
      </c>
      <c r="B26" s="113" t="s">
        <v>114</v>
      </c>
      <c r="C26" s="126" t="s">
        <v>93</v>
      </c>
      <c r="D26" s="37">
        <f>D27+D52</f>
        <v>10097</v>
      </c>
      <c r="E26" s="37">
        <f t="shared" ref="E26" si="2">E27+E52</f>
        <v>7359</v>
      </c>
      <c r="F26" s="127">
        <f t="shared" si="1"/>
        <v>-0.27</v>
      </c>
      <c r="G26" s="149"/>
    </row>
    <row r="27" spans="1:7" s="150" customFormat="1" ht="28.5" x14ac:dyDescent="0.2">
      <c r="A27" s="126">
        <v>6</v>
      </c>
      <c r="B27" s="113" t="s">
        <v>270</v>
      </c>
      <c r="C27" s="126" t="s">
        <v>93</v>
      </c>
      <c r="D27" s="37">
        <f>D28+D29+D33+D34</f>
        <v>10097</v>
      </c>
      <c r="E27" s="37">
        <f>E28+E29+E33+E34</f>
        <v>7359</v>
      </c>
      <c r="F27" s="127">
        <f t="shared" si="1"/>
        <v>-0.27</v>
      </c>
      <c r="G27" s="149"/>
    </row>
    <row r="28" spans="1:7" ht="18" customHeight="1" x14ac:dyDescent="0.25">
      <c r="A28" s="128" t="s">
        <v>69</v>
      </c>
      <c r="B28" s="94" t="s">
        <v>70</v>
      </c>
      <c r="C28" s="84" t="s">
        <v>93</v>
      </c>
      <c r="D28" s="6">
        <v>5612</v>
      </c>
      <c r="E28" s="6">
        <v>4369</v>
      </c>
      <c r="F28" s="60">
        <f t="shared" si="1"/>
        <v>-0.22</v>
      </c>
      <c r="G28" s="155"/>
    </row>
    <row r="29" spans="1:7" x14ac:dyDescent="0.25">
      <c r="A29" s="128" t="s">
        <v>71</v>
      </c>
      <c r="B29" s="94" t="s">
        <v>62</v>
      </c>
      <c r="C29" s="84" t="s">
        <v>93</v>
      </c>
      <c r="D29" s="6">
        <f>SUM(D30:D32)</f>
        <v>562</v>
      </c>
      <c r="E29" s="6">
        <f>SUM(E30:E32)</f>
        <v>420</v>
      </c>
      <c r="F29" s="60">
        <f t="shared" si="1"/>
        <v>-0.25</v>
      </c>
      <c r="G29" s="155"/>
    </row>
    <row r="30" spans="1:7" s="159" customFormat="1" x14ac:dyDescent="0.25">
      <c r="A30" s="130"/>
      <c r="B30" s="102" t="s">
        <v>222</v>
      </c>
      <c r="C30" s="132"/>
      <c r="D30" s="133">
        <v>305</v>
      </c>
      <c r="E30" s="133">
        <v>298</v>
      </c>
      <c r="F30" s="60">
        <f t="shared" si="1"/>
        <v>-0.02</v>
      </c>
      <c r="G30" s="158"/>
    </row>
    <row r="31" spans="1:7" s="159" customFormat="1" x14ac:dyDescent="0.25">
      <c r="A31" s="130"/>
      <c r="B31" s="33" t="s">
        <v>240</v>
      </c>
      <c r="C31" s="132"/>
      <c r="D31" s="133">
        <v>178</v>
      </c>
      <c r="E31" s="133">
        <v>79</v>
      </c>
      <c r="F31" s="134">
        <f t="shared" si="1"/>
        <v>-0.56000000000000005</v>
      </c>
      <c r="G31" s="158"/>
    </row>
    <row r="32" spans="1:7" s="159" customFormat="1" x14ac:dyDescent="0.25">
      <c r="A32" s="130"/>
      <c r="B32" s="33" t="s">
        <v>241</v>
      </c>
      <c r="C32" s="132"/>
      <c r="D32" s="133">
        <v>79</v>
      </c>
      <c r="E32" s="133">
        <v>43</v>
      </c>
      <c r="F32" s="134">
        <f t="shared" si="1"/>
        <v>-0.46</v>
      </c>
      <c r="G32" s="158"/>
    </row>
    <row r="33" spans="1:7" x14ac:dyDescent="0.25">
      <c r="A33" s="128" t="s">
        <v>72</v>
      </c>
      <c r="B33" s="94" t="s">
        <v>22</v>
      </c>
      <c r="C33" s="84" t="s">
        <v>93</v>
      </c>
      <c r="D33" s="6">
        <v>838</v>
      </c>
      <c r="E33" s="6">
        <v>686</v>
      </c>
      <c r="F33" s="60">
        <f t="shared" si="1"/>
        <v>-0.18</v>
      </c>
      <c r="G33" s="155"/>
    </row>
    <row r="34" spans="1:7" s="159" customFormat="1" x14ac:dyDescent="0.25">
      <c r="A34" s="130" t="s">
        <v>73</v>
      </c>
      <c r="B34" s="98" t="s">
        <v>271</v>
      </c>
      <c r="C34" s="132" t="s">
        <v>93</v>
      </c>
      <c r="D34" s="133">
        <f>SUM(D35:D51)</f>
        <v>3085</v>
      </c>
      <c r="E34" s="133">
        <f>SUM(E35:E51)</f>
        <v>1884</v>
      </c>
      <c r="F34" s="134">
        <f t="shared" si="1"/>
        <v>-0.39</v>
      </c>
      <c r="G34" s="155"/>
    </row>
    <row r="35" spans="1:7" x14ac:dyDescent="0.25">
      <c r="A35" s="128" t="s">
        <v>74</v>
      </c>
      <c r="B35" s="94" t="s">
        <v>25</v>
      </c>
      <c r="C35" s="84" t="s">
        <v>93</v>
      </c>
      <c r="D35" s="6">
        <v>946</v>
      </c>
      <c r="E35" s="6">
        <v>87</v>
      </c>
      <c r="F35" s="60">
        <f t="shared" si="1"/>
        <v>-0.91</v>
      </c>
      <c r="G35" s="155"/>
    </row>
    <row r="36" spans="1:7" x14ac:dyDescent="0.25">
      <c r="A36" s="128" t="s">
        <v>75</v>
      </c>
      <c r="B36" s="94" t="s">
        <v>26</v>
      </c>
      <c r="C36" s="84" t="s">
        <v>93</v>
      </c>
      <c r="D36" s="6">
        <v>0</v>
      </c>
      <c r="E36" s="6">
        <v>87</v>
      </c>
      <c r="F36" s="60">
        <v>0</v>
      </c>
      <c r="G36" s="155"/>
    </row>
    <row r="37" spans="1:7" x14ac:dyDescent="0.25">
      <c r="A37" s="128" t="s">
        <v>76</v>
      </c>
      <c r="B37" s="94" t="s">
        <v>118</v>
      </c>
      <c r="C37" s="84" t="s">
        <v>93</v>
      </c>
      <c r="D37" s="6">
        <v>68</v>
      </c>
      <c r="E37" s="6">
        <v>54</v>
      </c>
      <c r="F37" s="60">
        <f t="shared" si="1"/>
        <v>-0.21</v>
      </c>
      <c r="G37" s="155"/>
    </row>
    <row r="38" spans="1:7" ht="15" hidden="1" customHeight="1" x14ac:dyDescent="0.25">
      <c r="A38" s="128" t="s">
        <v>77</v>
      </c>
      <c r="B38" s="94" t="s">
        <v>48</v>
      </c>
      <c r="C38" s="84" t="s">
        <v>93</v>
      </c>
      <c r="D38" s="6">
        <v>0</v>
      </c>
      <c r="E38" s="6">
        <v>0</v>
      </c>
      <c r="F38" s="60">
        <v>0</v>
      </c>
      <c r="G38" s="155"/>
    </row>
    <row r="39" spans="1:7" ht="15" hidden="1" customHeight="1" x14ac:dyDescent="0.25">
      <c r="A39" s="128" t="s">
        <v>78</v>
      </c>
      <c r="B39" s="94" t="s">
        <v>28</v>
      </c>
      <c r="C39" s="84" t="s">
        <v>93</v>
      </c>
      <c r="D39" s="6">
        <v>0</v>
      </c>
      <c r="E39" s="6">
        <v>0</v>
      </c>
      <c r="F39" s="60">
        <v>0</v>
      </c>
      <c r="G39" s="155"/>
    </row>
    <row r="40" spans="1:7" ht="30" x14ac:dyDescent="0.25">
      <c r="A40" s="128" t="s">
        <v>79</v>
      </c>
      <c r="B40" s="94" t="s">
        <v>119</v>
      </c>
      <c r="C40" s="84" t="s">
        <v>93</v>
      </c>
      <c r="D40" s="6">
        <v>15</v>
      </c>
      <c r="E40" s="6">
        <v>42</v>
      </c>
      <c r="F40" s="60">
        <f t="shared" si="1"/>
        <v>1.8</v>
      </c>
      <c r="G40" s="155"/>
    </row>
    <row r="41" spans="1:7" x14ac:dyDescent="0.25">
      <c r="A41" s="128" t="s">
        <v>80</v>
      </c>
      <c r="B41" s="94" t="s">
        <v>29</v>
      </c>
      <c r="C41" s="84" t="s">
        <v>93</v>
      </c>
      <c r="D41" s="6">
        <v>24</v>
      </c>
      <c r="E41" s="6">
        <v>51</v>
      </c>
      <c r="F41" s="60">
        <f t="shared" si="1"/>
        <v>1.1299999999999999</v>
      </c>
      <c r="G41" s="155"/>
    </row>
    <row r="42" spans="1:7" x14ac:dyDescent="0.25">
      <c r="A42" s="128" t="s">
        <v>81</v>
      </c>
      <c r="B42" s="94" t="s">
        <v>30</v>
      </c>
      <c r="C42" s="84" t="s">
        <v>93</v>
      </c>
      <c r="D42" s="6">
        <v>0</v>
      </c>
      <c r="E42" s="6">
        <v>0</v>
      </c>
      <c r="F42" s="60">
        <v>0</v>
      </c>
      <c r="G42" s="155"/>
    </row>
    <row r="43" spans="1:7" ht="17.25" customHeight="1" x14ac:dyDescent="0.25">
      <c r="A43" s="128" t="s">
        <v>82</v>
      </c>
      <c r="B43" s="94" t="s">
        <v>83</v>
      </c>
      <c r="C43" s="84" t="s">
        <v>93</v>
      </c>
      <c r="D43" s="6">
        <v>113</v>
      </c>
      <c r="E43" s="6">
        <v>128</v>
      </c>
      <c r="F43" s="60">
        <f t="shared" si="1"/>
        <v>0.13</v>
      </c>
      <c r="G43" s="155"/>
    </row>
    <row r="44" spans="1:7" x14ac:dyDescent="0.25">
      <c r="A44" s="128" t="s">
        <v>84</v>
      </c>
      <c r="B44" s="94" t="s">
        <v>31</v>
      </c>
      <c r="C44" s="84" t="s">
        <v>93</v>
      </c>
      <c r="D44" s="6">
        <v>1</v>
      </c>
      <c r="E44" s="6">
        <v>3</v>
      </c>
      <c r="F44" s="60">
        <f t="shared" si="1"/>
        <v>2</v>
      </c>
      <c r="G44" s="155"/>
    </row>
    <row r="45" spans="1:7" ht="18" customHeight="1" x14ac:dyDescent="0.25">
      <c r="A45" s="128" t="s">
        <v>85</v>
      </c>
      <c r="B45" s="94" t="s">
        <v>120</v>
      </c>
      <c r="C45" s="84" t="s">
        <v>93</v>
      </c>
      <c r="D45" s="6">
        <v>558</v>
      </c>
      <c r="E45" s="6">
        <v>511</v>
      </c>
      <c r="F45" s="60">
        <f t="shared" si="1"/>
        <v>-0.08</v>
      </c>
      <c r="G45" s="155"/>
    </row>
    <row r="46" spans="1:7" x14ac:dyDescent="0.25">
      <c r="A46" s="128" t="s">
        <v>86</v>
      </c>
      <c r="B46" s="94" t="s">
        <v>33</v>
      </c>
      <c r="C46" s="84" t="s">
        <v>93</v>
      </c>
      <c r="D46" s="6">
        <v>32</v>
      </c>
      <c r="E46" s="6">
        <v>25</v>
      </c>
      <c r="F46" s="60">
        <f t="shared" si="1"/>
        <v>-0.22</v>
      </c>
      <c r="G46" s="155"/>
    </row>
    <row r="47" spans="1:7" x14ac:dyDescent="0.25">
      <c r="A47" s="128" t="s">
        <v>87</v>
      </c>
      <c r="B47" s="94" t="s">
        <v>34</v>
      </c>
      <c r="C47" s="84" t="s">
        <v>93</v>
      </c>
      <c r="D47" s="6">
        <v>0</v>
      </c>
      <c r="E47" s="6">
        <v>0</v>
      </c>
      <c r="F47" s="60">
        <v>0</v>
      </c>
      <c r="G47" s="155"/>
    </row>
    <row r="48" spans="1:7" x14ac:dyDescent="0.25">
      <c r="A48" s="128" t="s">
        <v>88</v>
      </c>
      <c r="B48" s="94" t="s">
        <v>121</v>
      </c>
      <c r="C48" s="84" t="s">
        <v>93</v>
      </c>
      <c r="D48" s="6">
        <v>659</v>
      </c>
      <c r="E48" s="6">
        <v>366</v>
      </c>
      <c r="F48" s="60">
        <f t="shared" si="1"/>
        <v>-0.44</v>
      </c>
      <c r="G48" s="155"/>
    </row>
    <row r="49" spans="1:7" x14ac:dyDescent="0.25">
      <c r="A49" s="128" t="s">
        <v>89</v>
      </c>
      <c r="B49" s="94" t="s">
        <v>122</v>
      </c>
      <c r="C49" s="84" t="s">
        <v>93</v>
      </c>
      <c r="D49" s="6">
        <v>255</v>
      </c>
      <c r="E49" s="6">
        <v>211</v>
      </c>
      <c r="F49" s="60">
        <f t="shared" si="1"/>
        <v>-0.17</v>
      </c>
      <c r="G49" s="155"/>
    </row>
    <row r="50" spans="1:7" x14ac:dyDescent="0.25">
      <c r="A50" s="128" t="s">
        <v>90</v>
      </c>
      <c r="B50" s="94" t="s">
        <v>36</v>
      </c>
      <c r="C50" s="84" t="s">
        <v>93</v>
      </c>
      <c r="D50" s="6">
        <v>101</v>
      </c>
      <c r="E50" s="6">
        <v>71</v>
      </c>
      <c r="F50" s="60">
        <f t="shared" si="1"/>
        <v>-0.3</v>
      </c>
      <c r="G50" s="155"/>
    </row>
    <row r="51" spans="1:7" x14ac:dyDescent="0.25">
      <c r="A51" s="128" t="s">
        <v>91</v>
      </c>
      <c r="B51" s="94" t="s">
        <v>123</v>
      </c>
      <c r="C51" s="84" t="s">
        <v>93</v>
      </c>
      <c r="D51" s="6">
        <v>313</v>
      </c>
      <c r="E51" s="6">
        <v>248</v>
      </c>
      <c r="F51" s="60">
        <f t="shared" si="1"/>
        <v>-0.21</v>
      </c>
      <c r="G51" s="155"/>
    </row>
    <row r="52" spans="1:7" s="150" customFormat="1" x14ac:dyDescent="0.2">
      <c r="A52" s="126">
        <v>7</v>
      </c>
      <c r="B52" s="113" t="s">
        <v>38</v>
      </c>
      <c r="C52" s="126" t="s">
        <v>93</v>
      </c>
      <c r="D52" s="37">
        <v>0</v>
      </c>
      <c r="E52" s="37">
        <v>0</v>
      </c>
      <c r="F52" s="60">
        <v>0</v>
      </c>
    </row>
    <row r="53" spans="1:7" s="150" customFormat="1" x14ac:dyDescent="0.2">
      <c r="A53" s="126" t="s">
        <v>39</v>
      </c>
      <c r="B53" s="113" t="s">
        <v>124</v>
      </c>
      <c r="C53" s="126" t="s">
        <v>93</v>
      </c>
      <c r="D53" s="37">
        <f>D9+D26</f>
        <v>307755</v>
      </c>
      <c r="E53" s="37">
        <f>E9+E26</f>
        <v>503072</v>
      </c>
      <c r="F53" s="127">
        <f t="shared" si="1"/>
        <v>0.63</v>
      </c>
      <c r="G53" s="149"/>
    </row>
    <row r="54" spans="1:7" s="150" customFormat="1" x14ac:dyDescent="0.2">
      <c r="A54" s="126" t="s">
        <v>41</v>
      </c>
      <c r="B54" s="113" t="s">
        <v>125</v>
      </c>
      <c r="C54" s="126" t="s">
        <v>93</v>
      </c>
      <c r="D54" s="37">
        <v>0</v>
      </c>
      <c r="E54" s="37">
        <f>E56-E53</f>
        <v>-196850</v>
      </c>
      <c r="F54" s="127">
        <v>0</v>
      </c>
      <c r="G54" s="156"/>
    </row>
    <row r="55" spans="1:7" s="159" customFormat="1" ht="29.25" customHeight="1" x14ac:dyDescent="0.25">
      <c r="A55" s="132" t="s">
        <v>42</v>
      </c>
      <c r="B55" s="98" t="s">
        <v>273</v>
      </c>
      <c r="C55" s="132" t="s">
        <v>93</v>
      </c>
      <c r="D55" s="133">
        <v>0</v>
      </c>
      <c r="E55" s="133">
        <v>0</v>
      </c>
      <c r="F55" s="134">
        <v>0</v>
      </c>
      <c r="G55" s="157"/>
    </row>
    <row r="56" spans="1:7" s="150" customFormat="1" x14ac:dyDescent="0.2">
      <c r="A56" s="126" t="s">
        <v>44</v>
      </c>
      <c r="B56" s="113" t="s">
        <v>43</v>
      </c>
      <c r="C56" s="126" t="s">
        <v>93</v>
      </c>
      <c r="D56" s="37">
        <f>D53+D54</f>
        <v>307755</v>
      </c>
      <c r="E56" s="37">
        <v>306222</v>
      </c>
      <c r="F56" s="127">
        <f t="shared" si="1"/>
        <v>0</v>
      </c>
      <c r="G56" s="149"/>
    </row>
    <row r="57" spans="1:7" s="150" customFormat="1" ht="28.5" x14ac:dyDescent="0.2">
      <c r="A57" s="126" t="s">
        <v>50</v>
      </c>
      <c r="B57" s="113" t="s">
        <v>251</v>
      </c>
      <c r="C57" s="126" t="s">
        <v>45</v>
      </c>
      <c r="D57" s="137">
        <v>3268.05</v>
      </c>
      <c r="E57" s="138">
        <v>3298.6570000000002</v>
      </c>
      <c r="F57" s="127">
        <f t="shared" si="1"/>
        <v>0.01</v>
      </c>
      <c r="G57" s="156"/>
    </row>
    <row r="58" spans="1:7" x14ac:dyDescent="0.25">
      <c r="A58" s="160" t="s">
        <v>92</v>
      </c>
      <c r="B58" s="161" t="s">
        <v>128</v>
      </c>
      <c r="C58" s="84" t="s">
        <v>51</v>
      </c>
      <c r="D58" s="142">
        <v>0</v>
      </c>
      <c r="E58" s="142">
        <v>0</v>
      </c>
      <c r="F58" s="60">
        <v>0</v>
      </c>
    </row>
    <row r="59" spans="1:7" ht="39" customHeight="1" x14ac:dyDescent="0.25">
      <c r="A59" s="162"/>
      <c r="B59" s="163"/>
      <c r="C59" s="164" t="s">
        <v>281</v>
      </c>
      <c r="D59" s="6">
        <v>0</v>
      </c>
      <c r="E59" s="6">
        <v>0</v>
      </c>
      <c r="F59" s="60">
        <v>0</v>
      </c>
    </row>
    <row r="60" spans="1:7" s="150" customFormat="1" ht="18" customHeight="1" x14ac:dyDescent="0.2">
      <c r="A60" s="126" t="s">
        <v>211</v>
      </c>
      <c r="B60" s="113" t="s">
        <v>253</v>
      </c>
      <c r="C60" s="126" t="s">
        <v>282</v>
      </c>
      <c r="D60" s="137">
        <f>D56/D57</f>
        <v>94.17</v>
      </c>
      <c r="E60" s="137">
        <f>E56/E57</f>
        <v>92.83</v>
      </c>
      <c r="F60" s="196">
        <f t="shared" si="1"/>
        <v>-1.4200000000000001E-2</v>
      </c>
      <c r="G60" s="165"/>
    </row>
  </sheetData>
  <mergeCells count="7">
    <mergeCell ref="A4:F4"/>
    <mergeCell ref="A5:F5"/>
    <mergeCell ref="A58:A59"/>
    <mergeCell ref="B58:B59"/>
    <mergeCell ref="E1:F1"/>
    <mergeCell ref="E2:F2"/>
    <mergeCell ref="E3:F3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6.5703125" style="10" customWidth="1"/>
    <col min="2" max="2" width="38.7109375" style="11" customWidth="1"/>
    <col min="3" max="3" width="11.42578125" style="10" customWidth="1"/>
    <col min="4" max="4" width="16.7109375" style="49" customWidth="1"/>
    <col min="5" max="5" width="16.28515625" style="42" customWidth="1"/>
    <col min="6" max="6" width="13.140625" style="41" customWidth="1"/>
    <col min="7" max="225" width="9.140625" style="12"/>
    <col min="226" max="226" width="6.7109375" style="12" customWidth="1"/>
    <col min="227" max="227" width="38" style="12" customWidth="1"/>
    <col min="228" max="228" width="10.140625" style="12" customWidth="1"/>
    <col min="229" max="229" width="10.85546875" style="12" customWidth="1"/>
    <col min="230" max="234" width="10.42578125" style="12" customWidth="1"/>
    <col min="235" max="235" width="11.85546875" style="12" customWidth="1"/>
    <col min="236" max="240" width="10.42578125" style="12" customWidth="1"/>
    <col min="241" max="241" width="12.140625" style="12" customWidth="1"/>
    <col min="242" max="242" width="11.28515625" style="12" customWidth="1"/>
    <col min="243" max="481" width="9.140625" style="12"/>
    <col min="482" max="482" width="6.7109375" style="12" customWidth="1"/>
    <col min="483" max="483" width="38" style="12" customWidth="1"/>
    <col min="484" max="484" width="10.140625" style="12" customWidth="1"/>
    <col min="485" max="485" width="10.85546875" style="12" customWidth="1"/>
    <col min="486" max="490" width="10.42578125" style="12" customWidth="1"/>
    <col min="491" max="491" width="11.85546875" style="12" customWidth="1"/>
    <col min="492" max="496" width="10.42578125" style="12" customWidth="1"/>
    <col min="497" max="497" width="12.140625" style="12" customWidth="1"/>
    <col min="498" max="498" width="11.28515625" style="12" customWidth="1"/>
    <col min="499" max="737" width="9.140625" style="12"/>
    <col min="738" max="738" width="6.7109375" style="12" customWidth="1"/>
    <col min="739" max="739" width="38" style="12" customWidth="1"/>
    <col min="740" max="740" width="10.140625" style="12" customWidth="1"/>
    <col min="741" max="741" width="10.85546875" style="12" customWidth="1"/>
    <col min="742" max="746" width="10.42578125" style="12" customWidth="1"/>
    <col min="747" max="747" width="11.85546875" style="12" customWidth="1"/>
    <col min="748" max="752" width="10.42578125" style="12" customWidth="1"/>
    <col min="753" max="753" width="12.140625" style="12" customWidth="1"/>
    <col min="754" max="754" width="11.28515625" style="12" customWidth="1"/>
    <col min="755" max="993" width="9.140625" style="12"/>
    <col min="994" max="994" width="6.7109375" style="12" customWidth="1"/>
    <col min="995" max="995" width="38" style="12" customWidth="1"/>
    <col min="996" max="996" width="10.140625" style="12" customWidth="1"/>
    <col min="997" max="997" width="10.85546875" style="12" customWidth="1"/>
    <col min="998" max="1002" width="10.42578125" style="12" customWidth="1"/>
    <col min="1003" max="1003" width="11.85546875" style="12" customWidth="1"/>
    <col min="1004" max="1008" width="10.42578125" style="12" customWidth="1"/>
    <col min="1009" max="1009" width="12.140625" style="12" customWidth="1"/>
    <col min="1010" max="1010" width="11.28515625" style="12" customWidth="1"/>
    <col min="1011" max="1249" width="9.140625" style="12"/>
    <col min="1250" max="1250" width="6.7109375" style="12" customWidth="1"/>
    <col min="1251" max="1251" width="38" style="12" customWidth="1"/>
    <col min="1252" max="1252" width="10.140625" style="12" customWidth="1"/>
    <col min="1253" max="1253" width="10.85546875" style="12" customWidth="1"/>
    <col min="1254" max="1258" width="10.42578125" style="12" customWidth="1"/>
    <col min="1259" max="1259" width="11.85546875" style="12" customWidth="1"/>
    <col min="1260" max="1264" width="10.42578125" style="12" customWidth="1"/>
    <col min="1265" max="1265" width="12.140625" style="12" customWidth="1"/>
    <col min="1266" max="1266" width="11.28515625" style="12" customWidth="1"/>
    <col min="1267" max="1505" width="9.140625" style="12"/>
    <col min="1506" max="1506" width="6.7109375" style="12" customWidth="1"/>
    <col min="1507" max="1507" width="38" style="12" customWidth="1"/>
    <col min="1508" max="1508" width="10.140625" style="12" customWidth="1"/>
    <col min="1509" max="1509" width="10.85546875" style="12" customWidth="1"/>
    <col min="1510" max="1514" width="10.42578125" style="12" customWidth="1"/>
    <col min="1515" max="1515" width="11.85546875" style="12" customWidth="1"/>
    <col min="1516" max="1520" width="10.42578125" style="12" customWidth="1"/>
    <col min="1521" max="1521" width="12.140625" style="12" customWidth="1"/>
    <col min="1522" max="1522" width="11.28515625" style="12" customWidth="1"/>
    <col min="1523" max="1761" width="9.140625" style="12"/>
    <col min="1762" max="1762" width="6.7109375" style="12" customWidth="1"/>
    <col min="1763" max="1763" width="38" style="12" customWidth="1"/>
    <col min="1764" max="1764" width="10.140625" style="12" customWidth="1"/>
    <col min="1765" max="1765" width="10.85546875" style="12" customWidth="1"/>
    <col min="1766" max="1770" width="10.42578125" style="12" customWidth="1"/>
    <col min="1771" max="1771" width="11.85546875" style="12" customWidth="1"/>
    <col min="1772" max="1776" width="10.42578125" style="12" customWidth="1"/>
    <col min="1777" max="1777" width="12.140625" style="12" customWidth="1"/>
    <col min="1778" max="1778" width="11.28515625" style="12" customWidth="1"/>
    <col min="1779" max="2017" width="9.140625" style="12"/>
    <col min="2018" max="2018" width="6.7109375" style="12" customWidth="1"/>
    <col min="2019" max="2019" width="38" style="12" customWidth="1"/>
    <col min="2020" max="2020" width="10.140625" style="12" customWidth="1"/>
    <col min="2021" max="2021" width="10.85546875" style="12" customWidth="1"/>
    <col min="2022" max="2026" width="10.42578125" style="12" customWidth="1"/>
    <col min="2027" max="2027" width="11.85546875" style="12" customWidth="1"/>
    <col min="2028" max="2032" width="10.42578125" style="12" customWidth="1"/>
    <col min="2033" max="2033" width="12.140625" style="12" customWidth="1"/>
    <col min="2034" max="2034" width="11.28515625" style="12" customWidth="1"/>
    <col min="2035" max="2273" width="9.140625" style="12"/>
    <col min="2274" max="2274" width="6.7109375" style="12" customWidth="1"/>
    <col min="2275" max="2275" width="38" style="12" customWidth="1"/>
    <col min="2276" max="2276" width="10.140625" style="12" customWidth="1"/>
    <col min="2277" max="2277" width="10.85546875" style="12" customWidth="1"/>
    <col min="2278" max="2282" width="10.42578125" style="12" customWidth="1"/>
    <col min="2283" max="2283" width="11.85546875" style="12" customWidth="1"/>
    <col min="2284" max="2288" width="10.42578125" style="12" customWidth="1"/>
    <col min="2289" max="2289" width="12.140625" style="12" customWidth="1"/>
    <col min="2290" max="2290" width="11.28515625" style="12" customWidth="1"/>
    <col min="2291" max="2529" width="9.140625" style="12"/>
    <col min="2530" max="2530" width="6.7109375" style="12" customWidth="1"/>
    <col min="2531" max="2531" width="38" style="12" customWidth="1"/>
    <col min="2532" max="2532" width="10.140625" style="12" customWidth="1"/>
    <col min="2533" max="2533" width="10.85546875" style="12" customWidth="1"/>
    <col min="2534" max="2538" width="10.42578125" style="12" customWidth="1"/>
    <col min="2539" max="2539" width="11.85546875" style="12" customWidth="1"/>
    <col min="2540" max="2544" width="10.42578125" style="12" customWidth="1"/>
    <col min="2545" max="2545" width="12.140625" style="12" customWidth="1"/>
    <col min="2546" max="2546" width="11.28515625" style="12" customWidth="1"/>
    <col min="2547" max="2785" width="9.140625" style="12"/>
    <col min="2786" max="2786" width="6.7109375" style="12" customWidth="1"/>
    <col min="2787" max="2787" width="38" style="12" customWidth="1"/>
    <col min="2788" max="2788" width="10.140625" style="12" customWidth="1"/>
    <col min="2789" max="2789" width="10.85546875" style="12" customWidth="1"/>
    <col min="2790" max="2794" width="10.42578125" style="12" customWidth="1"/>
    <col min="2795" max="2795" width="11.85546875" style="12" customWidth="1"/>
    <col min="2796" max="2800" width="10.42578125" style="12" customWidth="1"/>
    <col min="2801" max="2801" width="12.140625" style="12" customWidth="1"/>
    <col min="2802" max="2802" width="11.28515625" style="12" customWidth="1"/>
    <col min="2803" max="3041" width="9.140625" style="12"/>
    <col min="3042" max="3042" width="6.7109375" style="12" customWidth="1"/>
    <col min="3043" max="3043" width="38" style="12" customWidth="1"/>
    <col min="3044" max="3044" width="10.140625" style="12" customWidth="1"/>
    <col min="3045" max="3045" width="10.85546875" style="12" customWidth="1"/>
    <col min="3046" max="3050" width="10.42578125" style="12" customWidth="1"/>
    <col min="3051" max="3051" width="11.85546875" style="12" customWidth="1"/>
    <col min="3052" max="3056" width="10.42578125" style="12" customWidth="1"/>
    <col min="3057" max="3057" width="12.140625" style="12" customWidth="1"/>
    <col min="3058" max="3058" width="11.28515625" style="12" customWidth="1"/>
    <col min="3059" max="3297" width="9.140625" style="12"/>
    <col min="3298" max="3298" width="6.7109375" style="12" customWidth="1"/>
    <col min="3299" max="3299" width="38" style="12" customWidth="1"/>
    <col min="3300" max="3300" width="10.140625" style="12" customWidth="1"/>
    <col min="3301" max="3301" width="10.85546875" style="12" customWidth="1"/>
    <col min="3302" max="3306" width="10.42578125" style="12" customWidth="1"/>
    <col min="3307" max="3307" width="11.85546875" style="12" customWidth="1"/>
    <col min="3308" max="3312" width="10.42578125" style="12" customWidth="1"/>
    <col min="3313" max="3313" width="12.140625" style="12" customWidth="1"/>
    <col min="3314" max="3314" width="11.28515625" style="12" customWidth="1"/>
    <col min="3315" max="3553" width="9.140625" style="12"/>
    <col min="3554" max="3554" width="6.7109375" style="12" customWidth="1"/>
    <col min="3555" max="3555" width="38" style="12" customWidth="1"/>
    <col min="3556" max="3556" width="10.140625" style="12" customWidth="1"/>
    <col min="3557" max="3557" width="10.85546875" style="12" customWidth="1"/>
    <col min="3558" max="3562" width="10.42578125" style="12" customWidth="1"/>
    <col min="3563" max="3563" width="11.85546875" style="12" customWidth="1"/>
    <col min="3564" max="3568" width="10.42578125" style="12" customWidth="1"/>
    <col min="3569" max="3569" width="12.140625" style="12" customWidth="1"/>
    <col min="3570" max="3570" width="11.28515625" style="12" customWidth="1"/>
    <col min="3571" max="3809" width="9.140625" style="12"/>
    <col min="3810" max="3810" width="6.7109375" style="12" customWidth="1"/>
    <col min="3811" max="3811" width="38" style="12" customWidth="1"/>
    <col min="3812" max="3812" width="10.140625" style="12" customWidth="1"/>
    <col min="3813" max="3813" width="10.85546875" style="12" customWidth="1"/>
    <col min="3814" max="3818" width="10.42578125" style="12" customWidth="1"/>
    <col min="3819" max="3819" width="11.85546875" style="12" customWidth="1"/>
    <col min="3820" max="3824" width="10.42578125" style="12" customWidth="1"/>
    <col min="3825" max="3825" width="12.140625" style="12" customWidth="1"/>
    <col min="3826" max="3826" width="11.28515625" style="12" customWidth="1"/>
    <col min="3827" max="4065" width="9.140625" style="12"/>
    <col min="4066" max="4066" width="6.7109375" style="12" customWidth="1"/>
    <col min="4067" max="4067" width="38" style="12" customWidth="1"/>
    <col min="4068" max="4068" width="10.140625" style="12" customWidth="1"/>
    <col min="4069" max="4069" width="10.85546875" style="12" customWidth="1"/>
    <col min="4070" max="4074" width="10.42578125" style="12" customWidth="1"/>
    <col min="4075" max="4075" width="11.85546875" style="12" customWidth="1"/>
    <col min="4076" max="4080" width="10.42578125" style="12" customWidth="1"/>
    <col min="4081" max="4081" width="12.140625" style="12" customWidth="1"/>
    <col min="4082" max="4082" width="11.28515625" style="12" customWidth="1"/>
    <col min="4083" max="4321" width="9.140625" style="12"/>
    <col min="4322" max="4322" width="6.7109375" style="12" customWidth="1"/>
    <col min="4323" max="4323" width="38" style="12" customWidth="1"/>
    <col min="4324" max="4324" width="10.140625" style="12" customWidth="1"/>
    <col min="4325" max="4325" width="10.85546875" style="12" customWidth="1"/>
    <col min="4326" max="4330" width="10.42578125" style="12" customWidth="1"/>
    <col min="4331" max="4331" width="11.85546875" style="12" customWidth="1"/>
    <col min="4332" max="4336" width="10.42578125" style="12" customWidth="1"/>
    <col min="4337" max="4337" width="12.140625" style="12" customWidth="1"/>
    <col min="4338" max="4338" width="11.28515625" style="12" customWidth="1"/>
    <col min="4339" max="4577" width="9.140625" style="12"/>
    <col min="4578" max="4578" width="6.7109375" style="12" customWidth="1"/>
    <col min="4579" max="4579" width="38" style="12" customWidth="1"/>
    <col min="4580" max="4580" width="10.140625" style="12" customWidth="1"/>
    <col min="4581" max="4581" width="10.85546875" style="12" customWidth="1"/>
    <col min="4582" max="4586" width="10.42578125" style="12" customWidth="1"/>
    <col min="4587" max="4587" width="11.85546875" style="12" customWidth="1"/>
    <col min="4588" max="4592" width="10.42578125" style="12" customWidth="1"/>
    <col min="4593" max="4593" width="12.140625" style="12" customWidth="1"/>
    <col min="4594" max="4594" width="11.28515625" style="12" customWidth="1"/>
    <col min="4595" max="4833" width="9.140625" style="12"/>
    <col min="4834" max="4834" width="6.7109375" style="12" customWidth="1"/>
    <col min="4835" max="4835" width="38" style="12" customWidth="1"/>
    <col min="4836" max="4836" width="10.140625" style="12" customWidth="1"/>
    <col min="4837" max="4837" width="10.85546875" style="12" customWidth="1"/>
    <col min="4838" max="4842" width="10.42578125" style="12" customWidth="1"/>
    <col min="4843" max="4843" width="11.85546875" style="12" customWidth="1"/>
    <col min="4844" max="4848" width="10.42578125" style="12" customWidth="1"/>
    <col min="4849" max="4849" width="12.140625" style="12" customWidth="1"/>
    <col min="4850" max="4850" width="11.28515625" style="12" customWidth="1"/>
    <col min="4851" max="5089" width="9.140625" style="12"/>
    <col min="5090" max="5090" width="6.7109375" style="12" customWidth="1"/>
    <col min="5091" max="5091" width="38" style="12" customWidth="1"/>
    <col min="5092" max="5092" width="10.140625" style="12" customWidth="1"/>
    <col min="5093" max="5093" width="10.85546875" style="12" customWidth="1"/>
    <col min="5094" max="5098" width="10.42578125" style="12" customWidth="1"/>
    <col min="5099" max="5099" width="11.85546875" style="12" customWidth="1"/>
    <col min="5100" max="5104" width="10.42578125" style="12" customWidth="1"/>
    <col min="5105" max="5105" width="12.140625" style="12" customWidth="1"/>
    <col min="5106" max="5106" width="11.28515625" style="12" customWidth="1"/>
    <col min="5107" max="5345" width="9.140625" style="12"/>
    <col min="5346" max="5346" width="6.7109375" style="12" customWidth="1"/>
    <col min="5347" max="5347" width="38" style="12" customWidth="1"/>
    <col min="5348" max="5348" width="10.140625" style="12" customWidth="1"/>
    <col min="5349" max="5349" width="10.85546875" style="12" customWidth="1"/>
    <col min="5350" max="5354" width="10.42578125" style="12" customWidth="1"/>
    <col min="5355" max="5355" width="11.85546875" style="12" customWidth="1"/>
    <col min="5356" max="5360" width="10.42578125" style="12" customWidth="1"/>
    <col min="5361" max="5361" width="12.140625" style="12" customWidth="1"/>
    <col min="5362" max="5362" width="11.28515625" style="12" customWidth="1"/>
    <col min="5363" max="5601" width="9.140625" style="12"/>
    <col min="5602" max="5602" width="6.7109375" style="12" customWidth="1"/>
    <col min="5603" max="5603" width="38" style="12" customWidth="1"/>
    <col min="5604" max="5604" width="10.140625" style="12" customWidth="1"/>
    <col min="5605" max="5605" width="10.85546875" style="12" customWidth="1"/>
    <col min="5606" max="5610" width="10.42578125" style="12" customWidth="1"/>
    <col min="5611" max="5611" width="11.85546875" style="12" customWidth="1"/>
    <col min="5612" max="5616" width="10.42578125" style="12" customWidth="1"/>
    <col min="5617" max="5617" width="12.140625" style="12" customWidth="1"/>
    <col min="5618" max="5618" width="11.28515625" style="12" customWidth="1"/>
    <col min="5619" max="5857" width="9.140625" style="12"/>
    <col min="5858" max="5858" width="6.7109375" style="12" customWidth="1"/>
    <col min="5859" max="5859" width="38" style="12" customWidth="1"/>
    <col min="5860" max="5860" width="10.140625" style="12" customWidth="1"/>
    <col min="5861" max="5861" width="10.85546875" style="12" customWidth="1"/>
    <col min="5862" max="5866" width="10.42578125" style="12" customWidth="1"/>
    <col min="5867" max="5867" width="11.85546875" style="12" customWidth="1"/>
    <col min="5868" max="5872" width="10.42578125" style="12" customWidth="1"/>
    <col min="5873" max="5873" width="12.140625" style="12" customWidth="1"/>
    <col min="5874" max="5874" width="11.28515625" style="12" customWidth="1"/>
    <col min="5875" max="6113" width="9.140625" style="12"/>
    <col min="6114" max="6114" width="6.7109375" style="12" customWidth="1"/>
    <col min="6115" max="6115" width="38" style="12" customWidth="1"/>
    <col min="6116" max="6116" width="10.140625" style="12" customWidth="1"/>
    <col min="6117" max="6117" width="10.85546875" style="12" customWidth="1"/>
    <col min="6118" max="6122" width="10.42578125" style="12" customWidth="1"/>
    <col min="6123" max="6123" width="11.85546875" style="12" customWidth="1"/>
    <col min="6124" max="6128" width="10.42578125" style="12" customWidth="1"/>
    <col min="6129" max="6129" width="12.140625" style="12" customWidth="1"/>
    <col min="6130" max="6130" width="11.28515625" style="12" customWidth="1"/>
    <col min="6131" max="6369" width="9.140625" style="12"/>
    <col min="6370" max="6370" width="6.7109375" style="12" customWidth="1"/>
    <col min="6371" max="6371" width="38" style="12" customWidth="1"/>
    <col min="6372" max="6372" width="10.140625" style="12" customWidth="1"/>
    <col min="6373" max="6373" width="10.85546875" style="12" customWidth="1"/>
    <col min="6374" max="6378" width="10.42578125" style="12" customWidth="1"/>
    <col min="6379" max="6379" width="11.85546875" style="12" customWidth="1"/>
    <col min="6380" max="6384" width="10.42578125" style="12" customWidth="1"/>
    <col min="6385" max="6385" width="12.140625" style="12" customWidth="1"/>
    <col min="6386" max="6386" width="11.28515625" style="12" customWidth="1"/>
    <col min="6387" max="6625" width="9.140625" style="12"/>
    <col min="6626" max="6626" width="6.7109375" style="12" customWidth="1"/>
    <col min="6627" max="6627" width="38" style="12" customWidth="1"/>
    <col min="6628" max="6628" width="10.140625" style="12" customWidth="1"/>
    <col min="6629" max="6629" width="10.85546875" style="12" customWidth="1"/>
    <col min="6630" max="6634" width="10.42578125" style="12" customWidth="1"/>
    <col min="6635" max="6635" width="11.85546875" style="12" customWidth="1"/>
    <col min="6636" max="6640" width="10.42578125" style="12" customWidth="1"/>
    <col min="6641" max="6641" width="12.140625" style="12" customWidth="1"/>
    <col min="6642" max="6642" width="11.28515625" style="12" customWidth="1"/>
    <col min="6643" max="6881" width="9.140625" style="12"/>
    <col min="6882" max="6882" width="6.7109375" style="12" customWidth="1"/>
    <col min="6883" max="6883" width="38" style="12" customWidth="1"/>
    <col min="6884" max="6884" width="10.140625" style="12" customWidth="1"/>
    <col min="6885" max="6885" width="10.85546875" style="12" customWidth="1"/>
    <col min="6886" max="6890" width="10.42578125" style="12" customWidth="1"/>
    <col min="6891" max="6891" width="11.85546875" style="12" customWidth="1"/>
    <col min="6892" max="6896" width="10.42578125" style="12" customWidth="1"/>
    <col min="6897" max="6897" width="12.140625" style="12" customWidth="1"/>
    <col min="6898" max="6898" width="11.28515625" style="12" customWidth="1"/>
    <col min="6899" max="7137" width="9.140625" style="12"/>
    <col min="7138" max="7138" width="6.7109375" style="12" customWidth="1"/>
    <col min="7139" max="7139" width="38" style="12" customWidth="1"/>
    <col min="7140" max="7140" width="10.140625" style="12" customWidth="1"/>
    <col min="7141" max="7141" width="10.85546875" style="12" customWidth="1"/>
    <col min="7142" max="7146" width="10.42578125" style="12" customWidth="1"/>
    <col min="7147" max="7147" width="11.85546875" style="12" customWidth="1"/>
    <col min="7148" max="7152" width="10.42578125" style="12" customWidth="1"/>
    <col min="7153" max="7153" width="12.140625" style="12" customWidth="1"/>
    <col min="7154" max="7154" width="11.28515625" style="12" customWidth="1"/>
    <col min="7155" max="7393" width="9.140625" style="12"/>
    <col min="7394" max="7394" width="6.7109375" style="12" customWidth="1"/>
    <col min="7395" max="7395" width="38" style="12" customWidth="1"/>
    <col min="7396" max="7396" width="10.140625" style="12" customWidth="1"/>
    <col min="7397" max="7397" width="10.85546875" style="12" customWidth="1"/>
    <col min="7398" max="7402" width="10.42578125" style="12" customWidth="1"/>
    <col min="7403" max="7403" width="11.85546875" style="12" customWidth="1"/>
    <col min="7404" max="7408" width="10.42578125" style="12" customWidth="1"/>
    <col min="7409" max="7409" width="12.140625" style="12" customWidth="1"/>
    <col min="7410" max="7410" width="11.28515625" style="12" customWidth="1"/>
    <col min="7411" max="7649" width="9.140625" style="12"/>
    <col min="7650" max="7650" width="6.7109375" style="12" customWidth="1"/>
    <col min="7651" max="7651" width="38" style="12" customWidth="1"/>
    <col min="7652" max="7652" width="10.140625" style="12" customWidth="1"/>
    <col min="7653" max="7653" width="10.85546875" style="12" customWidth="1"/>
    <col min="7654" max="7658" width="10.42578125" style="12" customWidth="1"/>
    <col min="7659" max="7659" width="11.85546875" style="12" customWidth="1"/>
    <col min="7660" max="7664" width="10.42578125" style="12" customWidth="1"/>
    <col min="7665" max="7665" width="12.140625" style="12" customWidth="1"/>
    <col min="7666" max="7666" width="11.28515625" style="12" customWidth="1"/>
    <col min="7667" max="7905" width="9.140625" style="12"/>
    <col min="7906" max="7906" width="6.7109375" style="12" customWidth="1"/>
    <col min="7907" max="7907" width="38" style="12" customWidth="1"/>
    <col min="7908" max="7908" width="10.140625" style="12" customWidth="1"/>
    <col min="7909" max="7909" width="10.85546875" style="12" customWidth="1"/>
    <col min="7910" max="7914" width="10.42578125" style="12" customWidth="1"/>
    <col min="7915" max="7915" width="11.85546875" style="12" customWidth="1"/>
    <col min="7916" max="7920" width="10.42578125" style="12" customWidth="1"/>
    <col min="7921" max="7921" width="12.140625" style="12" customWidth="1"/>
    <col min="7922" max="7922" width="11.28515625" style="12" customWidth="1"/>
    <col min="7923" max="8161" width="9.140625" style="12"/>
    <col min="8162" max="8162" width="6.7109375" style="12" customWidth="1"/>
    <col min="8163" max="8163" width="38" style="12" customWidth="1"/>
    <col min="8164" max="8164" width="10.140625" style="12" customWidth="1"/>
    <col min="8165" max="8165" width="10.85546875" style="12" customWidth="1"/>
    <col min="8166" max="8170" width="10.42578125" style="12" customWidth="1"/>
    <col min="8171" max="8171" width="11.85546875" style="12" customWidth="1"/>
    <col min="8172" max="8176" width="10.42578125" style="12" customWidth="1"/>
    <col min="8177" max="8177" width="12.140625" style="12" customWidth="1"/>
    <col min="8178" max="8178" width="11.28515625" style="12" customWidth="1"/>
    <col min="8179" max="8417" width="9.140625" style="12"/>
    <col min="8418" max="8418" width="6.7109375" style="12" customWidth="1"/>
    <col min="8419" max="8419" width="38" style="12" customWidth="1"/>
    <col min="8420" max="8420" width="10.140625" style="12" customWidth="1"/>
    <col min="8421" max="8421" width="10.85546875" style="12" customWidth="1"/>
    <col min="8422" max="8426" width="10.42578125" style="12" customWidth="1"/>
    <col min="8427" max="8427" width="11.85546875" style="12" customWidth="1"/>
    <col min="8428" max="8432" width="10.42578125" style="12" customWidth="1"/>
    <col min="8433" max="8433" width="12.140625" style="12" customWidth="1"/>
    <col min="8434" max="8434" width="11.28515625" style="12" customWidth="1"/>
    <col min="8435" max="8673" width="9.140625" style="12"/>
    <col min="8674" max="8674" width="6.7109375" style="12" customWidth="1"/>
    <col min="8675" max="8675" width="38" style="12" customWidth="1"/>
    <col min="8676" max="8676" width="10.140625" style="12" customWidth="1"/>
    <col min="8677" max="8677" width="10.85546875" style="12" customWidth="1"/>
    <col min="8678" max="8682" width="10.42578125" style="12" customWidth="1"/>
    <col min="8683" max="8683" width="11.85546875" style="12" customWidth="1"/>
    <col min="8684" max="8688" width="10.42578125" style="12" customWidth="1"/>
    <col min="8689" max="8689" width="12.140625" style="12" customWidth="1"/>
    <col min="8690" max="8690" width="11.28515625" style="12" customWidth="1"/>
    <col min="8691" max="8929" width="9.140625" style="12"/>
    <col min="8930" max="8930" width="6.7109375" style="12" customWidth="1"/>
    <col min="8931" max="8931" width="38" style="12" customWidth="1"/>
    <col min="8932" max="8932" width="10.140625" style="12" customWidth="1"/>
    <col min="8933" max="8933" width="10.85546875" style="12" customWidth="1"/>
    <col min="8934" max="8938" width="10.42578125" style="12" customWidth="1"/>
    <col min="8939" max="8939" width="11.85546875" style="12" customWidth="1"/>
    <col min="8940" max="8944" width="10.42578125" style="12" customWidth="1"/>
    <col min="8945" max="8945" width="12.140625" style="12" customWidth="1"/>
    <col min="8946" max="8946" width="11.28515625" style="12" customWidth="1"/>
    <col min="8947" max="9185" width="9.140625" style="12"/>
    <col min="9186" max="9186" width="6.7109375" style="12" customWidth="1"/>
    <col min="9187" max="9187" width="38" style="12" customWidth="1"/>
    <col min="9188" max="9188" width="10.140625" style="12" customWidth="1"/>
    <col min="9189" max="9189" width="10.85546875" style="12" customWidth="1"/>
    <col min="9190" max="9194" width="10.42578125" style="12" customWidth="1"/>
    <col min="9195" max="9195" width="11.85546875" style="12" customWidth="1"/>
    <col min="9196" max="9200" width="10.42578125" style="12" customWidth="1"/>
    <col min="9201" max="9201" width="12.140625" style="12" customWidth="1"/>
    <col min="9202" max="9202" width="11.28515625" style="12" customWidth="1"/>
    <col min="9203" max="9441" width="9.140625" style="12"/>
    <col min="9442" max="9442" width="6.7109375" style="12" customWidth="1"/>
    <col min="9443" max="9443" width="38" style="12" customWidth="1"/>
    <col min="9444" max="9444" width="10.140625" style="12" customWidth="1"/>
    <col min="9445" max="9445" width="10.85546875" style="12" customWidth="1"/>
    <col min="9446" max="9450" width="10.42578125" style="12" customWidth="1"/>
    <col min="9451" max="9451" width="11.85546875" style="12" customWidth="1"/>
    <col min="9452" max="9456" width="10.42578125" style="12" customWidth="1"/>
    <col min="9457" max="9457" width="12.140625" style="12" customWidth="1"/>
    <col min="9458" max="9458" width="11.28515625" style="12" customWidth="1"/>
    <col min="9459" max="9697" width="9.140625" style="12"/>
    <col min="9698" max="9698" width="6.7109375" style="12" customWidth="1"/>
    <col min="9699" max="9699" width="38" style="12" customWidth="1"/>
    <col min="9700" max="9700" width="10.140625" style="12" customWidth="1"/>
    <col min="9701" max="9701" width="10.85546875" style="12" customWidth="1"/>
    <col min="9702" max="9706" width="10.42578125" style="12" customWidth="1"/>
    <col min="9707" max="9707" width="11.85546875" style="12" customWidth="1"/>
    <col min="9708" max="9712" width="10.42578125" style="12" customWidth="1"/>
    <col min="9713" max="9713" width="12.140625" style="12" customWidth="1"/>
    <col min="9714" max="9714" width="11.28515625" style="12" customWidth="1"/>
    <col min="9715" max="9953" width="9.140625" style="12"/>
    <col min="9954" max="9954" width="6.7109375" style="12" customWidth="1"/>
    <col min="9955" max="9955" width="38" style="12" customWidth="1"/>
    <col min="9956" max="9956" width="10.140625" style="12" customWidth="1"/>
    <col min="9957" max="9957" width="10.85546875" style="12" customWidth="1"/>
    <col min="9958" max="9962" width="10.42578125" style="12" customWidth="1"/>
    <col min="9963" max="9963" width="11.85546875" style="12" customWidth="1"/>
    <col min="9964" max="9968" width="10.42578125" style="12" customWidth="1"/>
    <col min="9969" max="9969" width="12.140625" style="12" customWidth="1"/>
    <col min="9970" max="9970" width="11.28515625" style="12" customWidth="1"/>
    <col min="9971" max="10209" width="9.140625" style="12"/>
    <col min="10210" max="10210" width="6.7109375" style="12" customWidth="1"/>
    <col min="10211" max="10211" width="38" style="12" customWidth="1"/>
    <col min="10212" max="10212" width="10.140625" style="12" customWidth="1"/>
    <col min="10213" max="10213" width="10.85546875" style="12" customWidth="1"/>
    <col min="10214" max="10218" width="10.42578125" style="12" customWidth="1"/>
    <col min="10219" max="10219" width="11.85546875" style="12" customWidth="1"/>
    <col min="10220" max="10224" width="10.42578125" style="12" customWidth="1"/>
    <col min="10225" max="10225" width="12.140625" style="12" customWidth="1"/>
    <col min="10226" max="10226" width="11.28515625" style="12" customWidth="1"/>
    <col min="10227" max="10465" width="9.140625" style="12"/>
    <col min="10466" max="10466" width="6.7109375" style="12" customWidth="1"/>
    <col min="10467" max="10467" width="38" style="12" customWidth="1"/>
    <col min="10468" max="10468" width="10.140625" style="12" customWidth="1"/>
    <col min="10469" max="10469" width="10.85546875" style="12" customWidth="1"/>
    <col min="10470" max="10474" width="10.42578125" style="12" customWidth="1"/>
    <col min="10475" max="10475" width="11.85546875" style="12" customWidth="1"/>
    <col min="10476" max="10480" width="10.42578125" style="12" customWidth="1"/>
    <col min="10481" max="10481" width="12.140625" style="12" customWidth="1"/>
    <col min="10482" max="10482" width="11.28515625" style="12" customWidth="1"/>
    <col min="10483" max="10721" width="9.140625" style="12"/>
    <col min="10722" max="10722" width="6.7109375" style="12" customWidth="1"/>
    <col min="10723" max="10723" width="38" style="12" customWidth="1"/>
    <col min="10724" max="10724" width="10.140625" style="12" customWidth="1"/>
    <col min="10725" max="10725" width="10.85546875" style="12" customWidth="1"/>
    <col min="10726" max="10730" width="10.42578125" style="12" customWidth="1"/>
    <col min="10731" max="10731" width="11.85546875" style="12" customWidth="1"/>
    <col min="10732" max="10736" width="10.42578125" style="12" customWidth="1"/>
    <col min="10737" max="10737" width="12.140625" style="12" customWidth="1"/>
    <col min="10738" max="10738" width="11.28515625" style="12" customWidth="1"/>
    <col min="10739" max="10977" width="9.140625" style="12"/>
    <col min="10978" max="10978" width="6.7109375" style="12" customWidth="1"/>
    <col min="10979" max="10979" width="38" style="12" customWidth="1"/>
    <col min="10980" max="10980" width="10.140625" style="12" customWidth="1"/>
    <col min="10981" max="10981" width="10.85546875" style="12" customWidth="1"/>
    <col min="10982" max="10986" width="10.42578125" style="12" customWidth="1"/>
    <col min="10987" max="10987" width="11.85546875" style="12" customWidth="1"/>
    <col min="10988" max="10992" width="10.42578125" style="12" customWidth="1"/>
    <col min="10993" max="10993" width="12.140625" style="12" customWidth="1"/>
    <col min="10994" max="10994" width="11.28515625" style="12" customWidth="1"/>
    <col min="10995" max="11233" width="9.140625" style="12"/>
    <col min="11234" max="11234" width="6.7109375" style="12" customWidth="1"/>
    <col min="11235" max="11235" width="38" style="12" customWidth="1"/>
    <col min="11236" max="11236" width="10.140625" style="12" customWidth="1"/>
    <col min="11237" max="11237" width="10.85546875" style="12" customWidth="1"/>
    <col min="11238" max="11242" width="10.42578125" style="12" customWidth="1"/>
    <col min="11243" max="11243" width="11.85546875" style="12" customWidth="1"/>
    <col min="11244" max="11248" width="10.42578125" style="12" customWidth="1"/>
    <col min="11249" max="11249" width="12.140625" style="12" customWidth="1"/>
    <col min="11250" max="11250" width="11.28515625" style="12" customWidth="1"/>
    <col min="11251" max="11489" width="9.140625" style="12"/>
    <col min="11490" max="11490" width="6.7109375" style="12" customWidth="1"/>
    <col min="11491" max="11491" width="38" style="12" customWidth="1"/>
    <col min="11492" max="11492" width="10.140625" style="12" customWidth="1"/>
    <col min="11493" max="11493" width="10.85546875" style="12" customWidth="1"/>
    <col min="11494" max="11498" width="10.42578125" style="12" customWidth="1"/>
    <col min="11499" max="11499" width="11.85546875" style="12" customWidth="1"/>
    <col min="11500" max="11504" width="10.42578125" style="12" customWidth="1"/>
    <col min="11505" max="11505" width="12.140625" style="12" customWidth="1"/>
    <col min="11506" max="11506" width="11.28515625" style="12" customWidth="1"/>
    <col min="11507" max="11745" width="9.140625" style="12"/>
    <col min="11746" max="11746" width="6.7109375" style="12" customWidth="1"/>
    <col min="11747" max="11747" width="38" style="12" customWidth="1"/>
    <col min="11748" max="11748" width="10.140625" style="12" customWidth="1"/>
    <col min="11749" max="11749" width="10.85546875" style="12" customWidth="1"/>
    <col min="11750" max="11754" width="10.42578125" style="12" customWidth="1"/>
    <col min="11755" max="11755" width="11.85546875" style="12" customWidth="1"/>
    <col min="11756" max="11760" width="10.42578125" style="12" customWidth="1"/>
    <col min="11761" max="11761" width="12.140625" style="12" customWidth="1"/>
    <col min="11762" max="11762" width="11.28515625" style="12" customWidth="1"/>
    <col min="11763" max="12001" width="9.140625" style="12"/>
    <col min="12002" max="12002" width="6.7109375" style="12" customWidth="1"/>
    <col min="12003" max="12003" width="38" style="12" customWidth="1"/>
    <col min="12004" max="12004" width="10.140625" style="12" customWidth="1"/>
    <col min="12005" max="12005" width="10.85546875" style="12" customWidth="1"/>
    <col min="12006" max="12010" width="10.42578125" style="12" customWidth="1"/>
    <col min="12011" max="12011" width="11.85546875" style="12" customWidth="1"/>
    <col min="12012" max="12016" width="10.42578125" style="12" customWidth="1"/>
    <col min="12017" max="12017" width="12.140625" style="12" customWidth="1"/>
    <col min="12018" max="12018" width="11.28515625" style="12" customWidth="1"/>
    <col min="12019" max="12257" width="9.140625" style="12"/>
    <col min="12258" max="12258" width="6.7109375" style="12" customWidth="1"/>
    <col min="12259" max="12259" width="38" style="12" customWidth="1"/>
    <col min="12260" max="12260" width="10.140625" style="12" customWidth="1"/>
    <col min="12261" max="12261" width="10.85546875" style="12" customWidth="1"/>
    <col min="12262" max="12266" width="10.42578125" style="12" customWidth="1"/>
    <col min="12267" max="12267" width="11.85546875" style="12" customWidth="1"/>
    <col min="12268" max="12272" width="10.42578125" style="12" customWidth="1"/>
    <col min="12273" max="12273" width="12.140625" style="12" customWidth="1"/>
    <col min="12274" max="12274" width="11.28515625" style="12" customWidth="1"/>
    <col min="12275" max="12513" width="9.140625" style="12"/>
    <col min="12514" max="12514" width="6.7109375" style="12" customWidth="1"/>
    <col min="12515" max="12515" width="38" style="12" customWidth="1"/>
    <col min="12516" max="12516" width="10.140625" style="12" customWidth="1"/>
    <col min="12517" max="12517" width="10.85546875" style="12" customWidth="1"/>
    <col min="12518" max="12522" width="10.42578125" style="12" customWidth="1"/>
    <col min="12523" max="12523" width="11.85546875" style="12" customWidth="1"/>
    <col min="12524" max="12528" width="10.42578125" style="12" customWidth="1"/>
    <col min="12529" max="12529" width="12.140625" style="12" customWidth="1"/>
    <col min="12530" max="12530" width="11.28515625" style="12" customWidth="1"/>
    <col min="12531" max="12769" width="9.140625" style="12"/>
    <col min="12770" max="12770" width="6.7109375" style="12" customWidth="1"/>
    <col min="12771" max="12771" width="38" style="12" customWidth="1"/>
    <col min="12772" max="12772" width="10.140625" style="12" customWidth="1"/>
    <col min="12773" max="12773" width="10.85546875" style="12" customWidth="1"/>
    <col min="12774" max="12778" width="10.42578125" style="12" customWidth="1"/>
    <col min="12779" max="12779" width="11.85546875" style="12" customWidth="1"/>
    <col min="12780" max="12784" width="10.42578125" style="12" customWidth="1"/>
    <col min="12785" max="12785" width="12.140625" style="12" customWidth="1"/>
    <col min="12786" max="12786" width="11.28515625" style="12" customWidth="1"/>
    <col min="12787" max="13025" width="9.140625" style="12"/>
    <col min="13026" max="13026" width="6.7109375" style="12" customWidth="1"/>
    <col min="13027" max="13027" width="38" style="12" customWidth="1"/>
    <col min="13028" max="13028" width="10.140625" style="12" customWidth="1"/>
    <col min="13029" max="13029" width="10.85546875" style="12" customWidth="1"/>
    <col min="13030" max="13034" width="10.42578125" style="12" customWidth="1"/>
    <col min="13035" max="13035" width="11.85546875" style="12" customWidth="1"/>
    <col min="13036" max="13040" width="10.42578125" style="12" customWidth="1"/>
    <col min="13041" max="13041" width="12.140625" style="12" customWidth="1"/>
    <col min="13042" max="13042" width="11.28515625" style="12" customWidth="1"/>
    <col min="13043" max="13281" width="9.140625" style="12"/>
    <col min="13282" max="13282" width="6.7109375" style="12" customWidth="1"/>
    <col min="13283" max="13283" width="38" style="12" customWidth="1"/>
    <col min="13284" max="13284" width="10.140625" style="12" customWidth="1"/>
    <col min="13285" max="13285" width="10.85546875" style="12" customWidth="1"/>
    <col min="13286" max="13290" width="10.42578125" style="12" customWidth="1"/>
    <col min="13291" max="13291" width="11.85546875" style="12" customWidth="1"/>
    <col min="13292" max="13296" width="10.42578125" style="12" customWidth="1"/>
    <col min="13297" max="13297" width="12.140625" style="12" customWidth="1"/>
    <col min="13298" max="13298" width="11.28515625" style="12" customWidth="1"/>
    <col min="13299" max="13537" width="9.140625" style="12"/>
    <col min="13538" max="13538" width="6.7109375" style="12" customWidth="1"/>
    <col min="13539" max="13539" width="38" style="12" customWidth="1"/>
    <col min="13540" max="13540" width="10.140625" style="12" customWidth="1"/>
    <col min="13541" max="13541" width="10.85546875" style="12" customWidth="1"/>
    <col min="13542" max="13546" width="10.42578125" style="12" customWidth="1"/>
    <col min="13547" max="13547" width="11.85546875" style="12" customWidth="1"/>
    <col min="13548" max="13552" width="10.42578125" style="12" customWidth="1"/>
    <col min="13553" max="13553" width="12.140625" style="12" customWidth="1"/>
    <col min="13554" max="13554" width="11.28515625" style="12" customWidth="1"/>
    <col min="13555" max="13793" width="9.140625" style="12"/>
    <col min="13794" max="13794" width="6.7109375" style="12" customWidth="1"/>
    <col min="13795" max="13795" width="38" style="12" customWidth="1"/>
    <col min="13796" max="13796" width="10.140625" style="12" customWidth="1"/>
    <col min="13797" max="13797" width="10.85546875" style="12" customWidth="1"/>
    <col min="13798" max="13802" width="10.42578125" style="12" customWidth="1"/>
    <col min="13803" max="13803" width="11.85546875" style="12" customWidth="1"/>
    <col min="13804" max="13808" width="10.42578125" style="12" customWidth="1"/>
    <col min="13809" max="13809" width="12.140625" style="12" customWidth="1"/>
    <col min="13810" max="13810" width="11.28515625" style="12" customWidth="1"/>
    <col min="13811" max="14049" width="9.140625" style="12"/>
    <col min="14050" max="14050" width="6.7109375" style="12" customWidth="1"/>
    <col min="14051" max="14051" width="38" style="12" customWidth="1"/>
    <col min="14052" max="14052" width="10.140625" style="12" customWidth="1"/>
    <col min="14053" max="14053" width="10.85546875" style="12" customWidth="1"/>
    <col min="14054" max="14058" width="10.42578125" style="12" customWidth="1"/>
    <col min="14059" max="14059" width="11.85546875" style="12" customWidth="1"/>
    <col min="14060" max="14064" width="10.42578125" style="12" customWidth="1"/>
    <col min="14065" max="14065" width="12.140625" style="12" customWidth="1"/>
    <col min="14066" max="14066" width="11.28515625" style="12" customWidth="1"/>
    <col min="14067" max="14305" width="9.140625" style="12"/>
    <col min="14306" max="14306" width="6.7109375" style="12" customWidth="1"/>
    <col min="14307" max="14307" width="38" style="12" customWidth="1"/>
    <col min="14308" max="14308" width="10.140625" style="12" customWidth="1"/>
    <col min="14309" max="14309" width="10.85546875" style="12" customWidth="1"/>
    <col min="14310" max="14314" width="10.42578125" style="12" customWidth="1"/>
    <col min="14315" max="14315" width="11.85546875" style="12" customWidth="1"/>
    <col min="14316" max="14320" width="10.42578125" style="12" customWidth="1"/>
    <col min="14321" max="14321" width="12.140625" style="12" customWidth="1"/>
    <col min="14322" max="14322" width="11.28515625" style="12" customWidth="1"/>
    <col min="14323" max="14561" width="9.140625" style="12"/>
    <col min="14562" max="14562" width="6.7109375" style="12" customWidth="1"/>
    <col min="14563" max="14563" width="38" style="12" customWidth="1"/>
    <col min="14564" max="14564" width="10.140625" style="12" customWidth="1"/>
    <col min="14565" max="14565" width="10.85546875" style="12" customWidth="1"/>
    <col min="14566" max="14570" width="10.42578125" style="12" customWidth="1"/>
    <col min="14571" max="14571" width="11.85546875" style="12" customWidth="1"/>
    <col min="14572" max="14576" width="10.42578125" style="12" customWidth="1"/>
    <col min="14577" max="14577" width="12.140625" style="12" customWidth="1"/>
    <col min="14578" max="14578" width="11.28515625" style="12" customWidth="1"/>
    <col min="14579" max="14817" width="9.140625" style="12"/>
    <col min="14818" max="14818" width="6.7109375" style="12" customWidth="1"/>
    <col min="14819" max="14819" width="38" style="12" customWidth="1"/>
    <col min="14820" max="14820" width="10.140625" style="12" customWidth="1"/>
    <col min="14821" max="14821" width="10.85546875" style="12" customWidth="1"/>
    <col min="14822" max="14826" width="10.42578125" style="12" customWidth="1"/>
    <col min="14827" max="14827" width="11.85546875" style="12" customWidth="1"/>
    <col min="14828" max="14832" width="10.42578125" style="12" customWidth="1"/>
    <col min="14833" max="14833" width="12.140625" style="12" customWidth="1"/>
    <col min="14834" max="14834" width="11.28515625" style="12" customWidth="1"/>
    <col min="14835" max="15073" width="9.140625" style="12"/>
    <col min="15074" max="15074" width="6.7109375" style="12" customWidth="1"/>
    <col min="15075" max="15075" width="38" style="12" customWidth="1"/>
    <col min="15076" max="15076" width="10.140625" style="12" customWidth="1"/>
    <col min="15077" max="15077" width="10.85546875" style="12" customWidth="1"/>
    <col min="15078" max="15082" width="10.42578125" style="12" customWidth="1"/>
    <col min="15083" max="15083" width="11.85546875" style="12" customWidth="1"/>
    <col min="15084" max="15088" width="10.42578125" style="12" customWidth="1"/>
    <col min="15089" max="15089" width="12.140625" style="12" customWidth="1"/>
    <col min="15090" max="15090" width="11.28515625" style="12" customWidth="1"/>
    <col min="15091" max="15329" width="9.140625" style="12"/>
    <col min="15330" max="15330" width="6.7109375" style="12" customWidth="1"/>
    <col min="15331" max="15331" width="38" style="12" customWidth="1"/>
    <col min="15332" max="15332" width="10.140625" style="12" customWidth="1"/>
    <col min="15333" max="15333" width="10.85546875" style="12" customWidth="1"/>
    <col min="15334" max="15338" width="10.42578125" style="12" customWidth="1"/>
    <col min="15339" max="15339" width="11.85546875" style="12" customWidth="1"/>
    <col min="15340" max="15344" width="10.42578125" style="12" customWidth="1"/>
    <col min="15345" max="15345" width="12.140625" style="12" customWidth="1"/>
    <col min="15346" max="15346" width="11.28515625" style="12" customWidth="1"/>
    <col min="15347" max="15585" width="9.140625" style="12"/>
    <col min="15586" max="15586" width="6.7109375" style="12" customWidth="1"/>
    <col min="15587" max="15587" width="38" style="12" customWidth="1"/>
    <col min="15588" max="15588" width="10.140625" style="12" customWidth="1"/>
    <col min="15589" max="15589" width="10.85546875" style="12" customWidth="1"/>
    <col min="15590" max="15594" width="10.42578125" style="12" customWidth="1"/>
    <col min="15595" max="15595" width="11.85546875" style="12" customWidth="1"/>
    <col min="15596" max="15600" width="10.42578125" style="12" customWidth="1"/>
    <col min="15601" max="15601" width="12.140625" style="12" customWidth="1"/>
    <col min="15602" max="15602" width="11.28515625" style="12" customWidth="1"/>
    <col min="15603" max="15841" width="9.140625" style="12"/>
    <col min="15842" max="15842" width="6.7109375" style="12" customWidth="1"/>
    <col min="15843" max="15843" width="38" style="12" customWidth="1"/>
    <col min="15844" max="15844" width="10.140625" style="12" customWidth="1"/>
    <col min="15845" max="15845" width="10.85546875" style="12" customWidth="1"/>
    <col min="15846" max="15850" width="10.42578125" style="12" customWidth="1"/>
    <col min="15851" max="15851" width="11.85546875" style="12" customWidth="1"/>
    <col min="15852" max="15856" width="10.42578125" style="12" customWidth="1"/>
    <col min="15857" max="15857" width="12.140625" style="12" customWidth="1"/>
    <col min="15858" max="15858" width="11.28515625" style="12" customWidth="1"/>
    <col min="15859" max="16097" width="9.140625" style="12"/>
    <col min="16098" max="16098" width="6.7109375" style="12" customWidth="1"/>
    <col min="16099" max="16099" width="38" style="12" customWidth="1"/>
    <col min="16100" max="16100" width="10.140625" style="12" customWidth="1"/>
    <col min="16101" max="16101" width="10.85546875" style="12" customWidth="1"/>
    <col min="16102" max="16106" width="10.42578125" style="12" customWidth="1"/>
    <col min="16107" max="16107" width="11.85546875" style="12" customWidth="1"/>
    <col min="16108" max="16112" width="10.42578125" style="12" customWidth="1"/>
    <col min="16113" max="16113" width="12.140625" style="12" customWidth="1"/>
    <col min="16114" max="16114" width="11.28515625" style="12" customWidth="1"/>
    <col min="16115" max="16384" width="9.140625" style="12"/>
  </cols>
  <sheetData>
    <row r="1" spans="1:6" ht="12.75" customHeight="1" x14ac:dyDescent="0.25">
      <c r="A1" s="59"/>
      <c r="C1" s="59"/>
      <c r="D1" s="48"/>
      <c r="E1" s="69" t="s">
        <v>230</v>
      </c>
      <c r="F1" s="69"/>
    </row>
    <row r="2" spans="1:6" ht="42" customHeight="1" x14ac:dyDescent="0.25">
      <c r="A2" s="59"/>
      <c r="C2" s="59"/>
      <c r="D2" s="48"/>
      <c r="E2" s="69" t="s">
        <v>332</v>
      </c>
      <c r="F2" s="69"/>
    </row>
    <row r="3" spans="1:6" ht="12.75" customHeight="1" x14ac:dyDescent="0.25">
      <c r="A3" s="59"/>
      <c r="C3" s="59"/>
      <c r="D3" s="48"/>
      <c r="E3" s="69" t="s">
        <v>228</v>
      </c>
      <c r="F3" s="69"/>
    </row>
    <row r="4" spans="1:6" ht="15" customHeight="1" x14ac:dyDescent="0.25">
      <c r="A4" s="59"/>
      <c r="C4" s="59"/>
      <c r="D4" s="48"/>
      <c r="E4" s="69" t="s">
        <v>229</v>
      </c>
      <c r="F4" s="69"/>
    </row>
    <row r="5" spans="1:6" ht="12.75" customHeight="1" x14ac:dyDescent="0.25">
      <c r="A5" s="59"/>
      <c r="C5" s="59"/>
      <c r="F5" s="43"/>
    </row>
    <row r="6" spans="1:6" ht="15" customHeight="1" x14ac:dyDescent="0.25">
      <c r="A6" s="1"/>
      <c r="B6" s="1"/>
      <c r="C6" s="1"/>
      <c r="D6" s="44"/>
      <c r="E6" s="50"/>
      <c r="F6" s="43"/>
    </row>
    <row r="7" spans="1:6" ht="37.5" customHeight="1" x14ac:dyDescent="0.25">
      <c r="A7" s="67" t="s">
        <v>212</v>
      </c>
      <c r="B7" s="67"/>
      <c r="C7" s="67"/>
      <c r="D7" s="67"/>
      <c r="E7" s="67"/>
      <c r="F7" s="67"/>
    </row>
    <row r="8" spans="1:6" ht="18" customHeight="1" x14ac:dyDescent="0.25">
      <c r="A8" s="68" t="s">
        <v>218</v>
      </c>
      <c r="B8" s="68"/>
      <c r="C8" s="68"/>
      <c r="D8" s="68"/>
      <c r="E8" s="68"/>
      <c r="F8" s="68"/>
    </row>
    <row r="9" spans="1:6" ht="15.75" customHeight="1" x14ac:dyDescent="0.25">
      <c r="A9" s="13"/>
      <c r="B9" s="13"/>
      <c r="C9" s="25"/>
      <c r="D9" s="45"/>
      <c r="E9" s="51"/>
    </row>
    <row r="10" spans="1:6" s="10" customFormat="1" ht="75.75" customHeight="1" x14ac:dyDescent="0.25">
      <c r="A10" s="26" t="s">
        <v>2</v>
      </c>
      <c r="B10" s="26" t="s">
        <v>133</v>
      </c>
      <c r="C10" s="26" t="s">
        <v>5</v>
      </c>
      <c r="D10" s="47" t="s">
        <v>217</v>
      </c>
      <c r="E10" s="46" t="s">
        <v>226</v>
      </c>
      <c r="F10" s="204" t="s">
        <v>214</v>
      </c>
    </row>
    <row r="11" spans="1:6" s="10" customFormat="1" x14ac:dyDescent="0.25">
      <c r="A11" s="26">
        <v>1</v>
      </c>
      <c r="B11" s="29">
        <v>2</v>
      </c>
      <c r="C11" s="26">
        <v>3</v>
      </c>
      <c r="D11" s="47">
        <v>4</v>
      </c>
      <c r="E11" s="46">
        <v>5</v>
      </c>
      <c r="F11" s="204" t="s">
        <v>204</v>
      </c>
    </row>
    <row r="12" spans="1:6" ht="28.5" customHeight="1" x14ac:dyDescent="0.25">
      <c r="A12" s="35" t="s">
        <v>6</v>
      </c>
      <c r="B12" s="32" t="s">
        <v>101</v>
      </c>
      <c r="C12" s="35" t="s">
        <v>99</v>
      </c>
      <c r="D12" s="15">
        <f>D13+D22+D29+D30+D32</f>
        <v>2090052</v>
      </c>
      <c r="E12" s="15">
        <f>E13+E22+E29+E30+E32</f>
        <v>3487507</v>
      </c>
      <c r="F12" s="127">
        <f>E12/D12-1</f>
        <v>0.67</v>
      </c>
    </row>
    <row r="13" spans="1:6" ht="16.5" customHeight="1" x14ac:dyDescent="0.25">
      <c r="A13" s="35" t="s">
        <v>0</v>
      </c>
      <c r="B13" s="32" t="s">
        <v>55</v>
      </c>
      <c r="C13" s="35" t="s">
        <v>102</v>
      </c>
      <c r="D13" s="15">
        <f>SUM(D14:D18)</f>
        <v>1803475</v>
      </c>
      <c r="E13" s="15">
        <f t="shared" ref="E13" si="0">SUM(E14:E18)</f>
        <v>3115841</v>
      </c>
      <c r="F13" s="127">
        <f>E13/D13-1</f>
        <v>0.73</v>
      </c>
    </row>
    <row r="14" spans="1:6" ht="15.75" customHeight="1" x14ac:dyDescent="0.25">
      <c r="A14" s="16" t="s">
        <v>46</v>
      </c>
      <c r="B14" s="58" t="s">
        <v>94</v>
      </c>
      <c r="C14" s="35" t="s">
        <v>102</v>
      </c>
      <c r="D14" s="17">
        <v>10044</v>
      </c>
      <c r="E14" s="17">
        <v>32818</v>
      </c>
      <c r="F14" s="60">
        <f>E14/D14-1</f>
        <v>2.27</v>
      </c>
    </row>
    <row r="15" spans="1:6" x14ac:dyDescent="0.25">
      <c r="A15" s="16" t="s">
        <v>56</v>
      </c>
      <c r="B15" s="58" t="s">
        <v>209</v>
      </c>
      <c r="C15" s="35"/>
      <c r="D15" s="17">
        <v>0</v>
      </c>
      <c r="E15" s="17">
        <v>0</v>
      </c>
      <c r="F15" s="60">
        <v>0</v>
      </c>
    </row>
    <row r="16" spans="1:6" x14ac:dyDescent="0.25">
      <c r="A16" s="16" t="s">
        <v>98</v>
      </c>
      <c r="B16" s="58" t="s">
        <v>210</v>
      </c>
      <c r="C16" s="35" t="s">
        <v>102</v>
      </c>
      <c r="D16" s="17">
        <v>133</v>
      </c>
      <c r="E16" s="17">
        <v>272</v>
      </c>
      <c r="F16" s="60">
        <f>E16/D16-1</f>
        <v>1.05</v>
      </c>
    </row>
    <row r="17" spans="1:6" x14ac:dyDescent="0.25">
      <c r="A17" s="16" t="s">
        <v>58</v>
      </c>
      <c r="B17" s="58" t="s">
        <v>52</v>
      </c>
      <c r="C17" s="35" t="s">
        <v>102</v>
      </c>
      <c r="D17" s="17">
        <v>1674594</v>
      </c>
      <c r="E17" s="17">
        <v>2384115</v>
      </c>
      <c r="F17" s="60">
        <f>E17/D17-1</f>
        <v>0.42</v>
      </c>
    </row>
    <row r="18" spans="1:6" ht="30" x14ac:dyDescent="0.25">
      <c r="A18" s="16" t="s">
        <v>59</v>
      </c>
      <c r="B18" s="58" t="s">
        <v>60</v>
      </c>
      <c r="C18" s="35" t="s">
        <v>102</v>
      </c>
      <c r="D18" s="17">
        <v>118704</v>
      </c>
      <c r="E18" s="17">
        <f>SUM(E19:E21)</f>
        <v>698636</v>
      </c>
      <c r="F18" s="60">
        <f>E18/D18-1</f>
        <v>4.8899999999999997</v>
      </c>
    </row>
    <row r="19" spans="1:6" s="21" customFormat="1" x14ac:dyDescent="0.25">
      <c r="A19" s="18" t="s">
        <v>206</v>
      </c>
      <c r="B19" s="33" t="s">
        <v>103</v>
      </c>
      <c r="C19" s="19" t="s">
        <v>102</v>
      </c>
      <c r="D19" s="20"/>
      <c r="E19" s="20">
        <v>677233</v>
      </c>
      <c r="F19" s="60">
        <v>0</v>
      </c>
    </row>
    <row r="20" spans="1:6" s="21" customFormat="1" x14ac:dyDescent="0.25">
      <c r="A20" s="18" t="s">
        <v>207</v>
      </c>
      <c r="B20" s="33" t="s">
        <v>104</v>
      </c>
      <c r="C20" s="19" t="s">
        <v>102</v>
      </c>
      <c r="D20" s="20"/>
      <c r="E20" s="20">
        <v>1405</v>
      </c>
      <c r="F20" s="60">
        <v>0</v>
      </c>
    </row>
    <row r="21" spans="1:6" s="21" customFormat="1" x14ac:dyDescent="0.25">
      <c r="A21" s="18" t="s">
        <v>208</v>
      </c>
      <c r="B21" s="33" t="s">
        <v>105</v>
      </c>
      <c r="C21" s="19" t="s">
        <v>102</v>
      </c>
      <c r="D21" s="20"/>
      <c r="E21" s="20">
        <v>19998</v>
      </c>
      <c r="F21" s="60">
        <v>0</v>
      </c>
    </row>
    <row r="22" spans="1:6" ht="15.75" customHeight="1" x14ac:dyDescent="0.25">
      <c r="A22" s="35" t="s">
        <v>1</v>
      </c>
      <c r="B22" s="32" t="s">
        <v>95</v>
      </c>
      <c r="C22" s="35" t="s">
        <v>102</v>
      </c>
      <c r="D22" s="15">
        <f>D23+D24</f>
        <v>214573</v>
      </c>
      <c r="E22" s="15">
        <f>E23+E24</f>
        <v>240566</v>
      </c>
      <c r="F22" s="127">
        <f t="shared" ref="F22:F71" si="1">E22/D22-1</f>
        <v>0.12</v>
      </c>
    </row>
    <row r="23" spans="1:6" ht="30" x14ac:dyDescent="0.25">
      <c r="A23" s="16" t="s">
        <v>106</v>
      </c>
      <c r="B23" s="58" t="s">
        <v>107</v>
      </c>
      <c r="C23" s="35" t="s">
        <v>102</v>
      </c>
      <c r="D23" s="17">
        <v>193309</v>
      </c>
      <c r="E23" s="17">
        <v>213305</v>
      </c>
      <c r="F23" s="60">
        <f t="shared" si="1"/>
        <v>0.1</v>
      </c>
    </row>
    <row r="24" spans="1:6" ht="16.5" customHeight="1" x14ac:dyDescent="0.25">
      <c r="A24" s="16" t="s">
        <v>47</v>
      </c>
      <c r="B24" s="58" t="s">
        <v>62</v>
      </c>
      <c r="C24" s="35" t="s">
        <v>102</v>
      </c>
      <c r="D24" s="17">
        <f>SUM(D25:D28)</f>
        <v>21264</v>
      </c>
      <c r="E24" s="17">
        <f>SUM(E25:E28)</f>
        <v>27261</v>
      </c>
      <c r="F24" s="60">
        <f t="shared" si="1"/>
        <v>0.28000000000000003</v>
      </c>
    </row>
    <row r="25" spans="1:6" s="21" customFormat="1" ht="16.5" customHeight="1" x14ac:dyDescent="0.25">
      <c r="A25" s="18"/>
      <c r="B25" s="53" t="s">
        <v>222</v>
      </c>
      <c r="C25" s="18" t="s">
        <v>102</v>
      </c>
      <c r="D25" s="20">
        <v>10497</v>
      </c>
      <c r="E25" s="20">
        <v>12552</v>
      </c>
      <c r="F25" s="60">
        <f t="shared" si="1"/>
        <v>0.2</v>
      </c>
    </row>
    <row r="26" spans="1:6" s="40" customFormat="1" ht="16.5" customHeight="1" x14ac:dyDescent="0.25">
      <c r="A26" s="18"/>
      <c r="B26" s="53" t="s">
        <v>223</v>
      </c>
      <c r="C26" s="18" t="s">
        <v>102</v>
      </c>
      <c r="D26" s="20">
        <v>6123</v>
      </c>
      <c r="E26" s="20">
        <v>5742</v>
      </c>
      <c r="F26" s="60">
        <f t="shared" si="1"/>
        <v>-0.06</v>
      </c>
    </row>
    <row r="27" spans="1:6" s="21" customFormat="1" ht="30" x14ac:dyDescent="0.25">
      <c r="A27" s="18"/>
      <c r="B27" s="53" t="s">
        <v>225</v>
      </c>
      <c r="C27" s="18" t="s">
        <v>102</v>
      </c>
      <c r="D27" s="20">
        <v>2900</v>
      </c>
      <c r="E27" s="20">
        <v>2943</v>
      </c>
      <c r="F27" s="60">
        <f t="shared" si="1"/>
        <v>0.01</v>
      </c>
    </row>
    <row r="28" spans="1:6" s="21" customFormat="1" ht="27.75" customHeight="1" x14ac:dyDescent="0.25">
      <c r="A28" s="18"/>
      <c r="B28" s="53" t="s">
        <v>224</v>
      </c>
      <c r="C28" s="18" t="s">
        <v>102</v>
      </c>
      <c r="D28" s="20">
        <v>1744</v>
      </c>
      <c r="E28" s="20">
        <v>6024</v>
      </c>
      <c r="F28" s="60">
        <f t="shared" si="1"/>
        <v>2.4500000000000002</v>
      </c>
    </row>
    <row r="29" spans="1:6" x14ac:dyDescent="0.25">
      <c r="A29" s="35" t="s">
        <v>54</v>
      </c>
      <c r="B29" s="32" t="s">
        <v>18</v>
      </c>
      <c r="C29" s="35" t="s">
        <v>102</v>
      </c>
      <c r="D29" s="15">
        <v>50361</v>
      </c>
      <c r="E29" s="15">
        <v>25524</v>
      </c>
      <c r="F29" s="127">
        <f t="shared" si="1"/>
        <v>-0.49</v>
      </c>
    </row>
    <row r="30" spans="1:6" x14ac:dyDescent="0.25">
      <c r="A30" s="35" t="s">
        <v>53</v>
      </c>
      <c r="B30" s="32" t="s">
        <v>108</v>
      </c>
      <c r="C30" s="35" t="s">
        <v>102</v>
      </c>
      <c r="D30" s="15">
        <v>0</v>
      </c>
      <c r="E30" s="15">
        <v>0</v>
      </c>
      <c r="F30" s="60">
        <v>0</v>
      </c>
    </row>
    <row r="31" spans="1:6" ht="27.75" customHeight="1" x14ac:dyDescent="0.25">
      <c r="A31" s="16" t="s">
        <v>109</v>
      </c>
      <c r="B31" s="58" t="s">
        <v>110</v>
      </c>
      <c r="C31" s="35" t="s">
        <v>102</v>
      </c>
      <c r="D31" s="17">
        <v>0</v>
      </c>
      <c r="E31" s="17">
        <v>0</v>
      </c>
      <c r="F31" s="60">
        <v>0</v>
      </c>
    </row>
    <row r="32" spans="1:6" x14ac:dyDescent="0.25">
      <c r="A32" s="35" t="s">
        <v>63</v>
      </c>
      <c r="B32" s="22" t="s">
        <v>97</v>
      </c>
      <c r="C32" s="35" t="s">
        <v>102</v>
      </c>
      <c r="D32" s="15">
        <f>SUM(D33:D36)</f>
        <v>21643</v>
      </c>
      <c r="E32" s="15">
        <f>SUM(E33:E36)</f>
        <v>105576</v>
      </c>
      <c r="F32" s="127">
        <f t="shared" si="1"/>
        <v>3.88</v>
      </c>
    </row>
    <row r="33" spans="1:6" ht="29.25" customHeight="1" x14ac:dyDescent="0.25">
      <c r="A33" s="16" t="s">
        <v>64</v>
      </c>
      <c r="B33" s="58" t="s">
        <v>21</v>
      </c>
      <c r="C33" s="16" t="s">
        <v>102</v>
      </c>
      <c r="D33" s="17">
        <v>7399</v>
      </c>
      <c r="E33" s="17">
        <v>13963</v>
      </c>
      <c r="F33" s="60">
        <f t="shared" si="1"/>
        <v>0.89</v>
      </c>
    </row>
    <row r="34" spans="1:6" x14ac:dyDescent="0.25">
      <c r="A34" s="16" t="s">
        <v>65</v>
      </c>
      <c r="B34" s="58" t="s">
        <v>111</v>
      </c>
      <c r="C34" s="35" t="s">
        <v>102</v>
      </c>
      <c r="D34" s="17">
        <v>716</v>
      </c>
      <c r="E34" s="17">
        <v>2847</v>
      </c>
      <c r="F34" s="60">
        <f t="shared" si="1"/>
        <v>2.98</v>
      </c>
    </row>
    <row r="35" spans="1:6" ht="18" customHeight="1" x14ac:dyDescent="0.25">
      <c r="A35" s="16" t="s">
        <v>66</v>
      </c>
      <c r="B35" s="23" t="s">
        <v>112</v>
      </c>
      <c r="C35" s="35" t="s">
        <v>102</v>
      </c>
      <c r="D35" s="17">
        <v>13528</v>
      </c>
      <c r="E35" s="17">
        <v>88753</v>
      </c>
      <c r="F35" s="60">
        <f t="shared" si="1"/>
        <v>5.56</v>
      </c>
    </row>
    <row r="36" spans="1:6" ht="18.75" customHeight="1" x14ac:dyDescent="0.25">
      <c r="A36" s="16" t="s">
        <v>67</v>
      </c>
      <c r="B36" s="23" t="s">
        <v>113</v>
      </c>
      <c r="C36" s="35"/>
      <c r="D36" s="17">
        <v>0</v>
      </c>
      <c r="E36" s="17">
        <v>13</v>
      </c>
      <c r="F36" s="60">
        <v>0</v>
      </c>
    </row>
    <row r="37" spans="1:6" x14ac:dyDescent="0.25">
      <c r="A37" s="35" t="s">
        <v>23</v>
      </c>
      <c r="B37" s="32" t="s">
        <v>114</v>
      </c>
      <c r="C37" s="35" t="s">
        <v>102</v>
      </c>
      <c r="D37" s="15">
        <f>D38+D63</f>
        <v>240827</v>
      </c>
      <c r="E37" s="15">
        <f>E38+E63</f>
        <v>232198</v>
      </c>
      <c r="F37" s="127">
        <f t="shared" si="1"/>
        <v>-0.04</v>
      </c>
    </row>
    <row r="38" spans="1:6" ht="28.5" x14ac:dyDescent="0.25">
      <c r="A38" s="35" t="s">
        <v>68</v>
      </c>
      <c r="B38" s="32" t="s">
        <v>115</v>
      </c>
      <c r="C38" s="35" t="s">
        <v>102</v>
      </c>
      <c r="D38" s="15">
        <f>SUM(D39:D45)-D41-D42-D43</f>
        <v>240827</v>
      </c>
      <c r="E38" s="15">
        <f>SUM(E39:E45)-E41-E42-E43</f>
        <v>232198</v>
      </c>
      <c r="F38" s="127">
        <f t="shared" si="1"/>
        <v>-0.04</v>
      </c>
    </row>
    <row r="39" spans="1:6" ht="30" x14ac:dyDescent="0.25">
      <c r="A39" s="16" t="s">
        <v>69</v>
      </c>
      <c r="B39" s="58" t="s">
        <v>116</v>
      </c>
      <c r="C39" s="35" t="s">
        <v>102</v>
      </c>
      <c r="D39" s="17">
        <v>95052</v>
      </c>
      <c r="E39" s="17">
        <f>34516+57152</f>
        <v>91668</v>
      </c>
      <c r="F39" s="60">
        <f t="shared" si="1"/>
        <v>-0.04</v>
      </c>
    </row>
    <row r="40" spans="1:6" x14ac:dyDescent="0.25">
      <c r="A40" s="16" t="s">
        <v>71</v>
      </c>
      <c r="B40" s="58" t="s">
        <v>62</v>
      </c>
      <c r="C40" s="35" t="s">
        <v>102</v>
      </c>
      <c r="D40" s="17">
        <f>SUM(D41:D43)</f>
        <v>9618</v>
      </c>
      <c r="E40" s="17">
        <f>SUM(E41:E43)</f>
        <v>9029</v>
      </c>
      <c r="F40" s="60">
        <f t="shared" si="1"/>
        <v>-0.06</v>
      </c>
    </row>
    <row r="41" spans="1:6" s="21" customFormat="1" x14ac:dyDescent="0.25">
      <c r="A41" s="18"/>
      <c r="B41" s="53" t="s">
        <v>222</v>
      </c>
      <c r="C41" s="18" t="s">
        <v>102</v>
      </c>
      <c r="D41" s="20">
        <v>5161</v>
      </c>
      <c r="E41" s="20">
        <v>5604</v>
      </c>
      <c r="F41" s="134">
        <f t="shared" si="1"/>
        <v>0.09</v>
      </c>
    </row>
    <row r="42" spans="1:6" s="40" customFormat="1" x14ac:dyDescent="0.25">
      <c r="A42" s="18"/>
      <c r="B42" s="53" t="s">
        <v>223</v>
      </c>
      <c r="C42" s="18" t="s">
        <v>102</v>
      </c>
      <c r="D42" s="20">
        <v>3011</v>
      </c>
      <c r="E42" s="20">
        <v>2267</v>
      </c>
      <c r="F42" s="134">
        <f t="shared" si="1"/>
        <v>-0.25</v>
      </c>
    </row>
    <row r="43" spans="1:6" s="40" customFormat="1" ht="30" x14ac:dyDescent="0.25">
      <c r="A43" s="18"/>
      <c r="B43" s="53" t="s">
        <v>225</v>
      </c>
      <c r="C43" s="18" t="s">
        <v>102</v>
      </c>
      <c r="D43" s="20">
        <v>1446</v>
      </c>
      <c r="E43" s="20">
        <v>1158</v>
      </c>
      <c r="F43" s="134">
        <f>E43/D43-1</f>
        <v>-0.2</v>
      </c>
    </row>
    <row r="44" spans="1:6" x14ac:dyDescent="0.25">
      <c r="A44" s="16" t="s">
        <v>72</v>
      </c>
      <c r="B44" s="58" t="s">
        <v>22</v>
      </c>
      <c r="C44" s="35" t="s">
        <v>102</v>
      </c>
      <c r="D44" s="17">
        <v>5326</v>
      </c>
      <c r="E44" s="17">
        <v>5027</v>
      </c>
      <c r="F44" s="60">
        <f t="shared" si="1"/>
        <v>-0.06</v>
      </c>
    </row>
    <row r="45" spans="1:6" s="21" customFormat="1" x14ac:dyDescent="0.25">
      <c r="A45" s="18" t="s">
        <v>73</v>
      </c>
      <c r="B45" s="33" t="s">
        <v>117</v>
      </c>
      <c r="C45" s="19"/>
      <c r="D45" s="20">
        <f>SUM(D46:D62)</f>
        <v>130831</v>
      </c>
      <c r="E45" s="20">
        <f>SUM(E46:E62)</f>
        <v>126474</v>
      </c>
      <c r="F45" s="134">
        <f t="shared" si="1"/>
        <v>-0.03</v>
      </c>
    </row>
    <row r="46" spans="1:6" x14ac:dyDescent="0.25">
      <c r="A46" s="16" t="s">
        <v>74</v>
      </c>
      <c r="B46" s="58" t="s">
        <v>25</v>
      </c>
      <c r="C46" s="35" t="s">
        <v>102</v>
      </c>
      <c r="D46" s="17">
        <v>12311</v>
      </c>
      <c r="E46" s="17">
        <v>2729</v>
      </c>
      <c r="F46" s="60">
        <f t="shared" si="1"/>
        <v>-0.78</v>
      </c>
    </row>
    <row r="47" spans="1:6" x14ac:dyDescent="0.25">
      <c r="A47" s="16" t="s">
        <v>75</v>
      </c>
      <c r="B47" s="58" t="s">
        <v>26</v>
      </c>
      <c r="C47" s="35" t="s">
        <v>102</v>
      </c>
      <c r="D47" s="17">
        <v>0</v>
      </c>
      <c r="E47" s="17">
        <v>677</v>
      </c>
      <c r="F47" s="60">
        <v>0</v>
      </c>
    </row>
    <row r="48" spans="1:6" x14ac:dyDescent="0.25">
      <c r="A48" s="16" t="s">
        <v>76</v>
      </c>
      <c r="B48" s="58" t="s">
        <v>118</v>
      </c>
      <c r="C48" s="35" t="s">
        <v>102</v>
      </c>
      <c r="D48" s="17">
        <v>503</v>
      </c>
      <c r="E48" s="17">
        <v>1636</v>
      </c>
      <c r="F48" s="60">
        <f t="shared" si="1"/>
        <v>2.25</v>
      </c>
    </row>
    <row r="49" spans="1:6" x14ac:dyDescent="0.25">
      <c r="A49" s="16" t="s">
        <v>77</v>
      </c>
      <c r="B49" s="58" t="s">
        <v>48</v>
      </c>
      <c r="C49" s="35" t="s">
        <v>102</v>
      </c>
      <c r="D49" s="17">
        <v>0</v>
      </c>
      <c r="E49" s="17">
        <v>58</v>
      </c>
      <c r="F49" s="60">
        <v>0</v>
      </c>
    </row>
    <row r="50" spans="1:6" x14ac:dyDescent="0.25">
      <c r="A50" s="16" t="s">
        <v>78</v>
      </c>
      <c r="B50" s="58" t="s">
        <v>28</v>
      </c>
      <c r="C50" s="35" t="s">
        <v>102</v>
      </c>
      <c r="D50" s="17">
        <v>0</v>
      </c>
      <c r="E50" s="17">
        <v>417</v>
      </c>
      <c r="F50" s="60">
        <v>0</v>
      </c>
    </row>
    <row r="51" spans="1:6" ht="30" x14ac:dyDescent="0.25">
      <c r="A51" s="16" t="s">
        <v>79</v>
      </c>
      <c r="B51" s="58" t="s">
        <v>119</v>
      </c>
      <c r="C51" s="35" t="s">
        <v>102</v>
      </c>
      <c r="D51" s="17">
        <v>190</v>
      </c>
      <c r="E51" s="17">
        <v>574</v>
      </c>
      <c r="F51" s="60">
        <f t="shared" si="1"/>
        <v>2.02</v>
      </c>
    </row>
    <row r="52" spans="1:6" ht="15" customHeight="1" x14ac:dyDescent="0.25">
      <c r="A52" s="16" t="s">
        <v>80</v>
      </c>
      <c r="B52" s="58" t="s">
        <v>29</v>
      </c>
      <c r="C52" s="35" t="s">
        <v>102</v>
      </c>
      <c r="D52" s="17">
        <v>109</v>
      </c>
      <c r="E52" s="17">
        <v>402</v>
      </c>
      <c r="F52" s="60">
        <f t="shared" si="1"/>
        <v>2.69</v>
      </c>
    </row>
    <row r="53" spans="1:6" x14ac:dyDescent="0.25">
      <c r="A53" s="16" t="s">
        <v>81</v>
      </c>
      <c r="B53" s="58" t="s">
        <v>30</v>
      </c>
      <c r="C53" s="35" t="s">
        <v>102</v>
      </c>
      <c r="D53" s="17">
        <v>0</v>
      </c>
      <c r="E53" s="17">
        <v>0</v>
      </c>
      <c r="F53" s="60">
        <v>0</v>
      </c>
    </row>
    <row r="54" spans="1:6" ht="30" x14ac:dyDescent="0.25">
      <c r="A54" s="16" t="s">
        <v>82</v>
      </c>
      <c r="B54" s="58" t="s">
        <v>83</v>
      </c>
      <c r="C54" s="35" t="s">
        <v>102</v>
      </c>
      <c r="D54" s="17">
        <v>765</v>
      </c>
      <c r="E54" s="17">
        <v>1110</v>
      </c>
      <c r="F54" s="60">
        <f t="shared" si="1"/>
        <v>0.45</v>
      </c>
    </row>
    <row r="55" spans="1:6" ht="15" customHeight="1" x14ac:dyDescent="0.25">
      <c r="A55" s="16" t="s">
        <v>84</v>
      </c>
      <c r="B55" s="58" t="s">
        <v>31</v>
      </c>
      <c r="C55" s="35" t="s">
        <v>102</v>
      </c>
      <c r="D55" s="17">
        <v>14</v>
      </c>
      <c r="E55" s="17">
        <v>480</v>
      </c>
      <c r="F55" s="60">
        <f t="shared" si="1"/>
        <v>33.29</v>
      </c>
    </row>
    <row r="56" spans="1:6" ht="30" x14ac:dyDescent="0.25">
      <c r="A56" s="16" t="s">
        <v>85</v>
      </c>
      <c r="B56" s="34" t="s">
        <v>120</v>
      </c>
      <c r="C56" s="35" t="s">
        <v>102</v>
      </c>
      <c r="D56" s="17">
        <v>3042</v>
      </c>
      <c r="E56" s="17">
        <v>2218</v>
      </c>
      <c r="F56" s="60">
        <f t="shared" si="1"/>
        <v>-0.27</v>
      </c>
    </row>
    <row r="57" spans="1:6" ht="15.75" customHeight="1" x14ac:dyDescent="0.25">
      <c r="A57" s="16" t="s">
        <v>86</v>
      </c>
      <c r="B57" s="34" t="s">
        <v>33</v>
      </c>
      <c r="C57" s="35" t="s">
        <v>102</v>
      </c>
      <c r="D57" s="17">
        <v>200</v>
      </c>
      <c r="E57" s="17">
        <v>191</v>
      </c>
      <c r="F57" s="205">
        <f t="shared" si="1"/>
        <v>-0.05</v>
      </c>
    </row>
    <row r="58" spans="1:6" ht="16.5" customHeight="1" x14ac:dyDescent="0.25">
      <c r="A58" s="16" t="s">
        <v>87</v>
      </c>
      <c r="B58" s="34" t="s">
        <v>34</v>
      </c>
      <c r="C58" s="35" t="s">
        <v>102</v>
      </c>
      <c r="D58" s="17">
        <v>0</v>
      </c>
      <c r="E58" s="17">
        <v>0</v>
      </c>
      <c r="F58" s="60">
        <v>0</v>
      </c>
    </row>
    <row r="59" spans="1:6" ht="15.75" customHeight="1" x14ac:dyDescent="0.25">
      <c r="A59" s="16" t="s">
        <v>88</v>
      </c>
      <c r="B59" s="58" t="s">
        <v>121</v>
      </c>
      <c r="C59" s="35" t="s">
        <v>102</v>
      </c>
      <c r="D59" s="17">
        <v>4506</v>
      </c>
      <c r="E59" s="17">
        <v>2941</v>
      </c>
      <c r="F59" s="60">
        <f t="shared" si="1"/>
        <v>-0.35</v>
      </c>
    </row>
    <row r="60" spans="1:6" ht="16.5" customHeight="1" x14ac:dyDescent="0.25">
      <c r="A60" s="16" t="s">
        <v>89</v>
      </c>
      <c r="B60" s="58" t="s">
        <v>122</v>
      </c>
      <c r="C60" s="35" t="s">
        <v>102</v>
      </c>
      <c r="D60" s="17">
        <v>1768</v>
      </c>
      <c r="E60" s="17">
        <v>5884</v>
      </c>
      <c r="F60" s="60">
        <f t="shared" si="1"/>
        <v>2.33</v>
      </c>
    </row>
    <row r="61" spans="1:6" ht="17.25" customHeight="1" x14ac:dyDescent="0.25">
      <c r="A61" s="16" t="s">
        <v>90</v>
      </c>
      <c r="B61" s="58" t="s">
        <v>36</v>
      </c>
      <c r="C61" s="35" t="s">
        <v>102</v>
      </c>
      <c r="D61" s="17">
        <v>606</v>
      </c>
      <c r="E61" s="17">
        <v>1844</v>
      </c>
      <c r="F61" s="60">
        <f t="shared" si="1"/>
        <v>2.04</v>
      </c>
    </row>
    <row r="62" spans="1:6" ht="17.25" customHeight="1" x14ac:dyDescent="0.25">
      <c r="A62" s="16" t="s">
        <v>91</v>
      </c>
      <c r="B62" s="58" t="s">
        <v>123</v>
      </c>
      <c r="C62" s="35" t="s">
        <v>102</v>
      </c>
      <c r="D62" s="17">
        <v>106817</v>
      </c>
      <c r="E62" s="17">
        <v>105313</v>
      </c>
      <c r="F62" s="60">
        <f t="shared" si="1"/>
        <v>-0.01</v>
      </c>
    </row>
    <row r="63" spans="1:6" ht="20.25" customHeight="1" x14ac:dyDescent="0.25">
      <c r="A63" s="35">
        <v>7</v>
      </c>
      <c r="B63" s="32" t="s">
        <v>38</v>
      </c>
      <c r="C63" s="35" t="s">
        <v>102</v>
      </c>
      <c r="D63" s="15">
        <v>0</v>
      </c>
      <c r="E63" s="15">
        <v>0</v>
      </c>
      <c r="F63" s="127">
        <v>0</v>
      </c>
    </row>
    <row r="64" spans="1:6" ht="21" customHeight="1" x14ac:dyDescent="0.25">
      <c r="A64" s="35" t="s">
        <v>39</v>
      </c>
      <c r="B64" s="32" t="s">
        <v>124</v>
      </c>
      <c r="C64" s="35" t="s">
        <v>99</v>
      </c>
      <c r="D64" s="15">
        <f t="shared" ref="D64" si="2">D12+D37</f>
        <v>2330879</v>
      </c>
      <c r="E64" s="15">
        <f t="shared" ref="E64" si="3">E12+E37</f>
        <v>3719705</v>
      </c>
      <c r="F64" s="127">
        <f t="shared" si="1"/>
        <v>0.6</v>
      </c>
    </row>
    <row r="65" spans="1:6" x14ac:dyDescent="0.25">
      <c r="A65" s="35" t="s">
        <v>41</v>
      </c>
      <c r="B65" s="32" t="s">
        <v>125</v>
      </c>
      <c r="C65" s="35" t="s">
        <v>102</v>
      </c>
      <c r="D65" s="15">
        <v>129346</v>
      </c>
      <c r="E65" s="15">
        <f>E67-E64</f>
        <v>-1827642</v>
      </c>
      <c r="F65" s="127">
        <f t="shared" si="1"/>
        <v>-15.13</v>
      </c>
    </row>
    <row r="66" spans="1:6" s="21" customFormat="1" ht="29.25" customHeight="1" x14ac:dyDescent="0.25">
      <c r="A66" s="19" t="s">
        <v>42</v>
      </c>
      <c r="B66" s="33" t="s">
        <v>126</v>
      </c>
      <c r="C66" s="18" t="s">
        <v>102</v>
      </c>
      <c r="D66" s="52">
        <v>2087318</v>
      </c>
      <c r="E66" s="52">
        <v>3597921</v>
      </c>
      <c r="F66" s="134">
        <f t="shared" si="1"/>
        <v>0.72</v>
      </c>
    </row>
    <row r="67" spans="1:6" ht="17.25" customHeight="1" x14ac:dyDescent="0.25">
      <c r="A67" s="35" t="s">
        <v>44</v>
      </c>
      <c r="B67" s="32" t="s">
        <v>43</v>
      </c>
      <c r="C67" s="35" t="s">
        <v>99</v>
      </c>
      <c r="D67" s="15">
        <f>D64+D65</f>
        <v>2460225</v>
      </c>
      <c r="E67" s="15">
        <v>1892063</v>
      </c>
      <c r="F67" s="127">
        <f t="shared" si="1"/>
        <v>-0.23</v>
      </c>
    </row>
    <row r="68" spans="1:6" ht="27" customHeight="1" x14ac:dyDescent="0.25">
      <c r="A68" s="57" t="s">
        <v>50</v>
      </c>
      <c r="B68" s="32" t="s">
        <v>127</v>
      </c>
      <c r="C68" s="35" t="s">
        <v>49</v>
      </c>
      <c r="D68" s="39">
        <v>992.72799999999995</v>
      </c>
      <c r="E68" s="39">
        <v>930.01499999999999</v>
      </c>
      <c r="F68" s="127">
        <f t="shared" si="1"/>
        <v>-0.06</v>
      </c>
    </row>
    <row r="69" spans="1:6" ht="12.75" customHeight="1" x14ac:dyDescent="0.25">
      <c r="A69" s="71" t="s">
        <v>92</v>
      </c>
      <c r="B69" s="73" t="s">
        <v>128</v>
      </c>
      <c r="C69" s="16" t="s">
        <v>51</v>
      </c>
      <c r="D69" s="60">
        <v>0</v>
      </c>
      <c r="E69" s="60">
        <v>0</v>
      </c>
      <c r="F69" s="60">
        <v>0</v>
      </c>
    </row>
    <row r="70" spans="1:6" ht="30" customHeight="1" x14ac:dyDescent="0.25">
      <c r="A70" s="72"/>
      <c r="B70" s="73"/>
      <c r="C70" s="16" t="s">
        <v>129</v>
      </c>
      <c r="D70" s="17">
        <v>0</v>
      </c>
      <c r="E70" s="17">
        <v>0</v>
      </c>
      <c r="F70" s="60">
        <v>0</v>
      </c>
    </row>
    <row r="71" spans="1:6" ht="27" customHeight="1" x14ac:dyDescent="0.25">
      <c r="A71" s="35" t="s">
        <v>211</v>
      </c>
      <c r="B71" s="32" t="s">
        <v>213</v>
      </c>
      <c r="C71" s="35" t="s">
        <v>215</v>
      </c>
      <c r="D71" s="24">
        <f t="shared" ref="D71" si="4">D67/D68</f>
        <v>2478.25</v>
      </c>
      <c r="E71" s="24">
        <f t="shared" ref="E71" si="5">E67/E68</f>
        <v>2034.44</v>
      </c>
      <c r="F71" s="127">
        <f t="shared" si="1"/>
        <v>-0.18</v>
      </c>
    </row>
    <row r="72" spans="1:6" ht="21" customHeight="1" x14ac:dyDescent="0.25">
      <c r="A72" s="14"/>
      <c r="B72" s="55"/>
      <c r="C72" s="14"/>
      <c r="D72" s="54"/>
      <c r="E72" s="54"/>
      <c r="F72" s="61"/>
    </row>
    <row r="73" spans="1:6" ht="36" customHeight="1" x14ac:dyDescent="0.25">
      <c r="A73" s="70" t="s">
        <v>231</v>
      </c>
      <c r="B73" s="70"/>
      <c r="C73" s="70"/>
      <c r="D73" s="70"/>
      <c r="E73" s="70"/>
      <c r="F73" s="70"/>
    </row>
  </sheetData>
  <mergeCells count="9">
    <mergeCell ref="A69:A70"/>
    <mergeCell ref="B69:B70"/>
    <mergeCell ref="E1:F1"/>
    <mergeCell ref="E2:F2"/>
    <mergeCell ref="A7:F7"/>
    <mergeCell ref="A8:F8"/>
    <mergeCell ref="E3:F3"/>
    <mergeCell ref="E4:F4"/>
    <mergeCell ref="A73:F73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28"/>
  <sheetViews>
    <sheetView workbookViewId="0">
      <selection activeCell="J103" sqref="J103"/>
    </sheetView>
  </sheetViews>
  <sheetFormatPr defaultColWidth="9.140625" defaultRowHeight="15" x14ac:dyDescent="0.25"/>
  <cols>
    <col min="1" max="1" width="6.5703125" style="167" customWidth="1"/>
    <col min="2" max="2" width="40.85546875" style="168" customWidth="1"/>
    <col min="3" max="3" width="11.28515625" style="168" customWidth="1"/>
    <col min="4" max="4" width="13.85546875" style="169" customWidth="1"/>
    <col min="5" max="5" width="13.42578125" style="169" customWidth="1"/>
    <col min="6" max="6" width="13.5703125" style="171" customWidth="1"/>
    <col min="7" max="7" width="12" style="171" customWidth="1"/>
    <col min="8" max="11" width="9.140625" style="169" customWidth="1"/>
    <col min="12" max="247" width="9.140625" style="169"/>
    <col min="248" max="248" width="6.28515625" style="169" customWidth="1"/>
    <col min="249" max="249" width="43.42578125" style="169" customWidth="1"/>
    <col min="250" max="250" width="17.85546875" style="169" customWidth="1"/>
    <col min="251" max="251" width="14.42578125" style="169" customWidth="1"/>
    <col min="252" max="254" width="0" style="169" hidden="1" customWidth="1"/>
    <col min="255" max="255" width="15.5703125" style="169" customWidth="1"/>
    <col min="256" max="258" width="0" style="169" hidden="1" customWidth="1"/>
    <col min="259" max="259" width="9.140625" style="169" customWidth="1"/>
    <col min="260" max="267" width="0" style="169" hidden="1" customWidth="1"/>
    <col min="268" max="503" width="9.140625" style="169"/>
    <col min="504" max="504" width="6.28515625" style="169" customWidth="1"/>
    <col min="505" max="505" width="43.42578125" style="169" customWidth="1"/>
    <col min="506" max="506" width="17.85546875" style="169" customWidth="1"/>
    <col min="507" max="507" width="14.42578125" style="169" customWidth="1"/>
    <col min="508" max="510" width="0" style="169" hidden="1" customWidth="1"/>
    <col min="511" max="511" width="15.5703125" style="169" customWidth="1"/>
    <col min="512" max="514" width="0" style="169" hidden="1" customWidth="1"/>
    <col min="515" max="515" width="9.140625" style="169" customWidth="1"/>
    <col min="516" max="523" width="0" style="169" hidden="1" customWidth="1"/>
    <col min="524" max="759" width="9.140625" style="169"/>
    <col min="760" max="760" width="6.28515625" style="169" customWidth="1"/>
    <col min="761" max="761" width="43.42578125" style="169" customWidth="1"/>
    <col min="762" max="762" width="17.85546875" style="169" customWidth="1"/>
    <col min="763" max="763" width="14.42578125" style="169" customWidth="1"/>
    <col min="764" max="766" width="0" style="169" hidden="1" customWidth="1"/>
    <col min="767" max="767" width="15.5703125" style="169" customWidth="1"/>
    <col min="768" max="770" width="0" style="169" hidden="1" customWidth="1"/>
    <col min="771" max="771" width="9.140625" style="169" customWidth="1"/>
    <col min="772" max="779" width="0" style="169" hidden="1" customWidth="1"/>
    <col min="780" max="1015" width="9.140625" style="169"/>
    <col min="1016" max="1016" width="6.28515625" style="169" customWidth="1"/>
    <col min="1017" max="1017" width="43.42578125" style="169" customWidth="1"/>
    <col min="1018" max="1018" width="17.85546875" style="169" customWidth="1"/>
    <col min="1019" max="1019" width="14.42578125" style="169" customWidth="1"/>
    <col min="1020" max="1022" width="0" style="169" hidden="1" customWidth="1"/>
    <col min="1023" max="1023" width="15.5703125" style="169" customWidth="1"/>
    <col min="1024" max="1026" width="0" style="169" hidden="1" customWidth="1"/>
    <col min="1027" max="1027" width="9.140625" style="169" customWidth="1"/>
    <col min="1028" max="1035" width="0" style="169" hidden="1" customWidth="1"/>
    <col min="1036" max="1271" width="9.140625" style="169"/>
    <col min="1272" max="1272" width="6.28515625" style="169" customWidth="1"/>
    <col min="1273" max="1273" width="43.42578125" style="169" customWidth="1"/>
    <col min="1274" max="1274" width="17.85546875" style="169" customWidth="1"/>
    <col min="1275" max="1275" width="14.42578125" style="169" customWidth="1"/>
    <col min="1276" max="1278" width="0" style="169" hidden="1" customWidth="1"/>
    <col min="1279" max="1279" width="15.5703125" style="169" customWidth="1"/>
    <col min="1280" max="1282" width="0" style="169" hidden="1" customWidth="1"/>
    <col min="1283" max="1283" width="9.140625" style="169" customWidth="1"/>
    <col min="1284" max="1291" width="0" style="169" hidden="1" customWidth="1"/>
    <col min="1292" max="1527" width="9.140625" style="169"/>
    <col min="1528" max="1528" width="6.28515625" style="169" customWidth="1"/>
    <col min="1529" max="1529" width="43.42578125" style="169" customWidth="1"/>
    <col min="1530" max="1530" width="17.85546875" style="169" customWidth="1"/>
    <col min="1531" max="1531" width="14.42578125" style="169" customWidth="1"/>
    <col min="1532" max="1534" width="0" style="169" hidden="1" customWidth="1"/>
    <col min="1535" max="1535" width="15.5703125" style="169" customWidth="1"/>
    <col min="1536" max="1538" width="0" style="169" hidden="1" customWidth="1"/>
    <col min="1539" max="1539" width="9.140625" style="169" customWidth="1"/>
    <col min="1540" max="1547" width="0" style="169" hidden="1" customWidth="1"/>
    <col min="1548" max="1783" width="9.140625" style="169"/>
    <col min="1784" max="1784" width="6.28515625" style="169" customWidth="1"/>
    <col min="1785" max="1785" width="43.42578125" style="169" customWidth="1"/>
    <col min="1786" max="1786" width="17.85546875" style="169" customWidth="1"/>
    <col min="1787" max="1787" width="14.42578125" style="169" customWidth="1"/>
    <col min="1788" max="1790" width="0" style="169" hidden="1" customWidth="1"/>
    <col min="1791" max="1791" width="15.5703125" style="169" customWidth="1"/>
    <col min="1792" max="1794" width="0" style="169" hidden="1" customWidth="1"/>
    <col min="1795" max="1795" width="9.140625" style="169" customWidth="1"/>
    <col min="1796" max="1803" width="0" style="169" hidden="1" customWidth="1"/>
    <col min="1804" max="2039" width="9.140625" style="169"/>
    <col min="2040" max="2040" width="6.28515625" style="169" customWidth="1"/>
    <col min="2041" max="2041" width="43.42578125" style="169" customWidth="1"/>
    <col min="2042" max="2042" width="17.85546875" style="169" customWidth="1"/>
    <col min="2043" max="2043" width="14.42578125" style="169" customWidth="1"/>
    <col min="2044" max="2046" width="0" style="169" hidden="1" customWidth="1"/>
    <col min="2047" max="2047" width="15.5703125" style="169" customWidth="1"/>
    <col min="2048" max="2050" width="0" style="169" hidden="1" customWidth="1"/>
    <col min="2051" max="2051" width="9.140625" style="169" customWidth="1"/>
    <col min="2052" max="2059" width="0" style="169" hidden="1" customWidth="1"/>
    <col min="2060" max="2295" width="9.140625" style="169"/>
    <col min="2296" max="2296" width="6.28515625" style="169" customWidth="1"/>
    <col min="2297" max="2297" width="43.42578125" style="169" customWidth="1"/>
    <col min="2298" max="2298" width="17.85546875" style="169" customWidth="1"/>
    <col min="2299" max="2299" width="14.42578125" style="169" customWidth="1"/>
    <col min="2300" max="2302" width="0" style="169" hidden="1" customWidth="1"/>
    <col min="2303" max="2303" width="15.5703125" style="169" customWidth="1"/>
    <col min="2304" max="2306" width="0" style="169" hidden="1" customWidth="1"/>
    <col min="2307" max="2307" width="9.140625" style="169" customWidth="1"/>
    <col min="2308" max="2315" width="0" style="169" hidden="1" customWidth="1"/>
    <col min="2316" max="2551" width="9.140625" style="169"/>
    <col min="2552" max="2552" width="6.28515625" style="169" customWidth="1"/>
    <col min="2553" max="2553" width="43.42578125" style="169" customWidth="1"/>
    <col min="2554" max="2554" width="17.85546875" style="169" customWidth="1"/>
    <col min="2555" max="2555" width="14.42578125" style="169" customWidth="1"/>
    <col min="2556" max="2558" width="0" style="169" hidden="1" customWidth="1"/>
    <col min="2559" max="2559" width="15.5703125" style="169" customWidth="1"/>
    <col min="2560" max="2562" width="0" style="169" hidden="1" customWidth="1"/>
    <col min="2563" max="2563" width="9.140625" style="169" customWidth="1"/>
    <col min="2564" max="2571" width="0" style="169" hidden="1" customWidth="1"/>
    <col min="2572" max="2807" width="9.140625" style="169"/>
    <col min="2808" max="2808" width="6.28515625" style="169" customWidth="1"/>
    <col min="2809" max="2809" width="43.42578125" style="169" customWidth="1"/>
    <col min="2810" max="2810" width="17.85546875" style="169" customWidth="1"/>
    <col min="2811" max="2811" width="14.42578125" style="169" customWidth="1"/>
    <col min="2812" max="2814" width="0" style="169" hidden="1" customWidth="1"/>
    <col min="2815" max="2815" width="15.5703125" style="169" customWidth="1"/>
    <col min="2816" max="2818" width="0" style="169" hidden="1" customWidth="1"/>
    <col min="2819" max="2819" width="9.140625" style="169" customWidth="1"/>
    <col min="2820" max="2827" width="0" style="169" hidden="1" customWidth="1"/>
    <col min="2828" max="3063" width="9.140625" style="169"/>
    <col min="3064" max="3064" width="6.28515625" style="169" customWidth="1"/>
    <col min="3065" max="3065" width="43.42578125" style="169" customWidth="1"/>
    <col min="3066" max="3066" width="17.85546875" style="169" customWidth="1"/>
    <col min="3067" max="3067" width="14.42578125" style="169" customWidth="1"/>
    <col min="3068" max="3070" width="0" style="169" hidden="1" customWidth="1"/>
    <col min="3071" max="3071" width="15.5703125" style="169" customWidth="1"/>
    <col min="3072" max="3074" width="0" style="169" hidden="1" customWidth="1"/>
    <col min="3075" max="3075" width="9.140625" style="169" customWidth="1"/>
    <col min="3076" max="3083" width="0" style="169" hidden="1" customWidth="1"/>
    <col min="3084" max="3319" width="9.140625" style="169"/>
    <col min="3320" max="3320" width="6.28515625" style="169" customWidth="1"/>
    <col min="3321" max="3321" width="43.42578125" style="169" customWidth="1"/>
    <col min="3322" max="3322" width="17.85546875" style="169" customWidth="1"/>
    <col min="3323" max="3323" width="14.42578125" style="169" customWidth="1"/>
    <col min="3324" max="3326" width="0" style="169" hidden="1" customWidth="1"/>
    <col min="3327" max="3327" width="15.5703125" style="169" customWidth="1"/>
    <col min="3328" max="3330" width="0" style="169" hidden="1" customWidth="1"/>
    <col min="3331" max="3331" width="9.140625" style="169" customWidth="1"/>
    <col min="3332" max="3339" width="0" style="169" hidden="1" customWidth="1"/>
    <col min="3340" max="3575" width="9.140625" style="169"/>
    <col min="3576" max="3576" width="6.28515625" style="169" customWidth="1"/>
    <col min="3577" max="3577" width="43.42578125" style="169" customWidth="1"/>
    <col min="3578" max="3578" width="17.85546875" style="169" customWidth="1"/>
    <col min="3579" max="3579" width="14.42578125" style="169" customWidth="1"/>
    <col min="3580" max="3582" width="0" style="169" hidden="1" customWidth="1"/>
    <col min="3583" max="3583" width="15.5703125" style="169" customWidth="1"/>
    <col min="3584" max="3586" width="0" style="169" hidden="1" customWidth="1"/>
    <col min="3587" max="3587" width="9.140625" style="169" customWidth="1"/>
    <col min="3588" max="3595" width="0" style="169" hidden="1" customWidth="1"/>
    <col min="3596" max="3831" width="9.140625" style="169"/>
    <col min="3832" max="3832" width="6.28515625" style="169" customWidth="1"/>
    <col min="3833" max="3833" width="43.42578125" style="169" customWidth="1"/>
    <col min="3834" max="3834" width="17.85546875" style="169" customWidth="1"/>
    <col min="3835" max="3835" width="14.42578125" style="169" customWidth="1"/>
    <col min="3836" max="3838" width="0" style="169" hidden="1" customWidth="1"/>
    <col min="3839" max="3839" width="15.5703125" style="169" customWidth="1"/>
    <col min="3840" max="3842" width="0" style="169" hidden="1" customWidth="1"/>
    <col min="3843" max="3843" width="9.140625" style="169" customWidth="1"/>
    <col min="3844" max="3851" width="0" style="169" hidden="1" customWidth="1"/>
    <col min="3852" max="4087" width="9.140625" style="169"/>
    <col min="4088" max="4088" width="6.28515625" style="169" customWidth="1"/>
    <col min="4089" max="4089" width="43.42578125" style="169" customWidth="1"/>
    <col min="4090" max="4090" width="17.85546875" style="169" customWidth="1"/>
    <col min="4091" max="4091" width="14.42578125" style="169" customWidth="1"/>
    <col min="4092" max="4094" width="0" style="169" hidden="1" customWidth="1"/>
    <col min="4095" max="4095" width="15.5703125" style="169" customWidth="1"/>
    <col min="4096" max="4098" width="0" style="169" hidden="1" customWidth="1"/>
    <col min="4099" max="4099" width="9.140625" style="169" customWidth="1"/>
    <col min="4100" max="4107" width="0" style="169" hidden="1" customWidth="1"/>
    <col min="4108" max="4343" width="9.140625" style="169"/>
    <col min="4344" max="4344" width="6.28515625" style="169" customWidth="1"/>
    <col min="4345" max="4345" width="43.42578125" style="169" customWidth="1"/>
    <col min="4346" max="4346" width="17.85546875" style="169" customWidth="1"/>
    <col min="4347" max="4347" width="14.42578125" style="169" customWidth="1"/>
    <col min="4348" max="4350" width="0" style="169" hidden="1" customWidth="1"/>
    <col min="4351" max="4351" width="15.5703125" style="169" customWidth="1"/>
    <col min="4352" max="4354" width="0" style="169" hidden="1" customWidth="1"/>
    <col min="4355" max="4355" width="9.140625" style="169" customWidth="1"/>
    <col min="4356" max="4363" width="0" style="169" hidden="1" customWidth="1"/>
    <col min="4364" max="4599" width="9.140625" style="169"/>
    <col min="4600" max="4600" width="6.28515625" style="169" customWidth="1"/>
    <col min="4601" max="4601" width="43.42578125" style="169" customWidth="1"/>
    <col min="4602" max="4602" width="17.85546875" style="169" customWidth="1"/>
    <col min="4603" max="4603" width="14.42578125" style="169" customWidth="1"/>
    <col min="4604" max="4606" width="0" style="169" hidden="1" customWidth="1"/>
    <col min="4607" max="4607" width="15.5703125" style="169" customWidth="1"/>
    <col min="4608" max="4610" width="0" style="169" hidden="1" customWidth="1"/>
    <col min="4611" max="4611" width="9.140625" style="169" customWidth="1"/>
    <col min="4612" max="4619" width="0" style="169" hidden="1" customWidth="1"/>
    <col min="4620" max="4855" width="9.140625" style="169"/>
    <col min="4856" max="4856" width="6.28515625" style="169" customWidth="1"/>
    <col min="4857" max="4857" width="43.42578125" style="169" customWidth="1"/>
    <col min="4858" max="4858" width="17.85546875" style="169" customWidth="1"/>
    <col min="4859" max="4859" width="14.42578125" style="169" customWidth="1"/>
    <col min="4860" max="4862" width="0" style="169" hidden="1" customWidth="1"/>
    <col min="4863" max="4863" width="15.5703125" style="169" customWidth="1"/>
    <col min="4864" max="4866" width="0" style="169" hidden="1" customWidth="1"/>
    <col min="4867" max="4867" width="9.140625" style="169" customWidth="1"/>
    <col min="4868" max="4875" width="0" style="169" hidden="1" customWidth="1"/>
    <col min="4876" max="5111" width="9.140625" style="169"/>
    <col min="5112" max="5112" width="6.28515625" style="169" customWidth="1"/>
    <col min="5113" max="5113" width="43.42578125" style="169" customWidth="1"/>
    <col min="5114" max="5114" width="17.85546875" style="169" customWidth="1"/>
    <col min="5115" max="5115" width="14.42578125" style="169" customWidth="1"/>
    <col min="5116" max="5118" width="0" style="169" hidden="1" customWidth="1"/>
    <col min="5119" max="5119" width="15.5703125" style="169" customWidth="1"/>
    <col min="5120" max="5122" width="0" style="169" hidden="1" customWidth="1"/>
    <col min="5123" max="5123" width="9.140625" style="169" customWidth="1"/>
    <col min="5124" max="5131" width="0" style="169" hidden="1" customWidth="1"/>
    <col min="5132" max="5367" width="9.140625" style="169"/>
    <col min="5368" max="5368" width="6.28515625" style="169" customWidth="1"/>
    <col min="5369" max="5369" width="43.42578125" style="169" customWidth="1"/>
    <col min="5370" max="5370" width="17.85546875" style="169" customWidth="1"/>
    <col min="5371" max="5371" width="14.42578125" style="169" customWidth="1"/>
    <col min="5372" max="5374" width="0" style="169" hidden="1" customWidth="1"/>
    <col min="5375" max="5375" width="15.5703125" style="169" customWidth="1"/>
    <col min="5376" max="5378" width="0" style="169" hidden="1" customWidth="1"/>
    <col min="5379" max="5379" width="9.140625" style="169" customWidth="1"/>
    <col min="5380" max="5387" width="0" style="169" hidden="1" customWidth="1"/>
    <col min="5388" max="5623" width="9.140625" style="169"/>
    <col min="5624" max="5624" width="6.28515625" style="169" customWidth="1"/>
    <col min="5625" max="5625" width="43.42578125" style="169" customWidth="1"/>
    <col min="5626" max="5626" width="17.85546875" style="169" customWidth="1"/>
    <col min="5627" max="5627" width="14.42578125" style="169" customWidth="1"/>
    <col min="5628" max="5630" width="0" style="169" hidden="1" customWidth="1"/>
    <col min="5631" max="5631" width="15.5703125" style="169" customWidth="1"/>
    <col min="5632" max="5634" width="0" style="169" hidden="1" customWidth="1"/>
    <col min="5635" max="5635" width="9.140625" style="169" customWidth="1"/>
    <col min="5636" max="5643" width="0" style="169" hidden="1" customWidth="1"/>
    <col min="5644" max="5879" width="9.140625" style="169"/>
    <col min="5880" max="5880" width="6.28515625" style="169" customWidth="1"/>
    <col min="5881" max="5881" width="43.42578125" style="169" customWidth="1"/>
    <col min="5882" max="5882" width="17.85546875" style="169" customWidth="1"/>
    <col min="5883" max="5883" width="14.42578125" style="169" customWidth="1"/>
    <col min="5884" max="5886" width="0" style="169" hidden="1" customWidth="1"/>
    <col min="5887" max="5887" width="15.5703125" style="169" customWidth="1"/>
    <col min="5888" max="5890" width="0" style="169" hidden="1" customWidth="1"/>
    <col min="5891" max="5891" width="9.140625" style="169" customWidth="1"/>
    <col min="5892" max="5899" width="0" style="169" hidden="1" customWidth="1"/>
    <col min="5900" max="6135" width="9.140625" style="169"/>
    <col min="6136" max="6136" width="6.28515625" style="169" customWidth="1"/>
    <col min="6137" max="6137" width="43.42578125" style="169" customWidth="1"/>
    <col min="6138" max="6138" width="17.85546875" style="169" customWidth="1"/>
    <col min="6139" max="6139" width="14.42578125" style="169" customWidth="1"/>
    <col min="6140" max="6142" width="0" style="169" hidden="1" customWidth="1"/>
    <col min="6143" max="6143" width="15.5703125" style="169" customWidth="1"/>
    <col min="6144" max="6146" width="0" style="169" hidden="1" customWidth="1"/>
    <col min="6147" max="6147" width="9.140625" style="169" customWidth="1"/>
    <col min="6148" max="6155" width="0" style="169" hidden="1" customWidth="1"/>
    <col min="6156" max="6391" width="9.140625" style="169"/>
    <col min="6392" max="6392" width="6.28515625" style="169" customWidth="1"/>
    <col min="6393" max="6393" width="43.42578125" style="169" customWidth="1"/>
    <col min="6394" max="6394" width="17.85546875" style="169" customWidth="1"/>
    <col min="6395" max="6395" width="14.42578125" style="169" customWidth="1"/>
    <col min="6396" max="6398" width="0" style="169" hidden="1" customWidth="1"/>
    <col min="6399" max="6399" width="15.5703125" style="169" customWidth="1"/>
    <col min="6400" max="6402" width="0" style="169" hidden="1" customWidth="1"/>
    <col min="6403" max="6403" width="9.140625" style="169" customWidth="1"/>
    <col min="6404" max="6411" width="0" style="169" hidden="1" customWidth="1"/>
    <col min="6412" max="6647" width="9.140625" style="169"/>
    <col min="6648" max="6648" width="6.28515625" style="169" customWidth="1"/>
    <col min="6649" max="6649" width="43.42578125" style="169" customWidth="1"/>
    <col min="6650" max="6650" width="17.85546875" style="169" customWidth="1"/>
    <col min="6651" max="6651" width="14.42578125" style="169" customWidth="1"/>
    <col min="6652" max="6654" width="0" style="169" hidden="1" customWidth="1"/>
    <col min="6655" max="6655" width="15.5703125" style="169" customWidth="1"/>
    <col min="6656" max="6658" width="0" style="169" hidden="1" customWidth="1"/>
    <col min="6659" max="6659" width="9.140625" style="169" customWidth="1"/>
    <col min="6660" max="6667" width="0" style="169" hidden="1" customWidth="1"/>
    <col min="6668" max="6903" width="9.140625" style="169"/>
    <col min="6904" max="6904" width="6.28515625" style="169" customWidth="1"/>
    <col min="6905" max="6905" width="43.42578125" style="169" customWidth="1"/>
    <col min="6906" max="6906" width="17.85546875" style="169" customWidth="1"/>
    <col min="6907" max="6907" width="14.42578125" style="169" customWidth="1"/>
    <col min="6908" max="6910" width="0" style="169" hidden="1" customWidth="1"/>
    <col min="6911" max="6911" width="15.5703125" style="169" customWidth="1"/>
    <col min="6912" max="6914" width="0" style="169" hidden="1" customWidth="1"/>
    <col min="6915" max="6915" width="9.140625" style="169" customWidth="1"/>
    <col min="6916" max="6923" width="0" style="169" hidden="1" customWidth="1"/>
    <col min="6924" max="7159" width="9.140625" style="169"/>
    <col min="7160" max="7160" width="6.28515625" style="169" customWidth="1"/>
    <col min="7161" max="7161" width="43.42578125" style="169" customWidth="1"/>
    <col min="7162" max="7162" width="17.85546875" style="169" customWidth="1"/>
    <col min="7163" max="7163" width="14.42578125" style="169" customWidth="1"/>
    <col min="7164" max="7166" width="0" style="169" hidden="1" customWidth="1"/>
    <col min="7167" max="7167" width="15.5703125" style="169" customWidth="1"/>
    <col min="7168" max="7170" width="0" style="169" hidden="1" customWidth="1"/>
    <col min="7171" max="7171" width="9.140625" style="169" customWidth="1"/>
    <col min="7172" max="7179" width="0" style="169" hidden="1" customWidth="1"/>
    <col min="7180" max="7415" width="9.140625" style="169"/>
    <col min="7416" max="7416" width="6.28515625" style="169" customWidth="1"/>
    <col min="7417" max="7417" width="43.42578125" style="169" customWidth="1"/>
    <col min="7418" max="7418" width="17.85546875" style="169" customWidth="1"/>
    <col min="7419" max="7419" width="14.42578125" style="169" customWidth="1"/>
    <col min="7420" max="7422" width="0" style="169" hidden="1" customWidth="1"/>
    <col min="7423" max="7423" width="15.5703125" style="169" customWidth="1"/>
    <col min="7424" max="7426" width="0" style="169" hidden="1" customWidth="1"/>
    <col min="7427" max="7427" width="9.140625" style="169" customWidth="1"/>
    <col min="7428" max="7435" width="0" style="169" hidden="1" customWidth="1"/>
    <col min="7436" max="7671" width="9.140625" style="169"/>
    <col min="7672" max="7672" width="6.28515625" style="169" customWidth="1"/>
    <col min="7673" max="7673" width="43.42578125" style="169" customWidth="1"/>
    <col min="7674" max="7674" width="17.85546875" style="169" customWidth="1"/>
    <col min="7675" max="7675" width="14.42578125" style="169" customWidth="1"/>
    <col min="7676" max="7678" width="0" style="169" hidden="1" customWidth="1"/>
    <col min="7679" max="7679" width="15.5703125" style="169" customWidth="1"/>
    <col min="7680" max="7682" width="0" style="169" hidden="1" customWidth="1"/>
    <col min="7683" max="7683" width="9.140625" style="169" customWidth="1"/>
    <col min="7684" max="7691" width="0" style="169" hidden="1" customWidth="1"/>
    <col min="7692" max="7927" width="9.140625" style="169"/>
    <col min="7928" max="7928" width="6.28515625" style="169" customWidth="1"/>
    <col min="7929" max="7929" width="43.42578125" style="169" customWidth="1"/>
    <col min="7930" max="7930" width="17.85546875" style="169" customWidth="1"/>
    <col min="7931" max="7931" width="14.42578125" style="169" customWidth="1"/>
    <col min="7932" max="7934" width="0" style="169" hidden="1" customWidth="1"/>
    <col min="7935" max="7935" width="15.5703125" style="169" customWidth="1"/>
    <col min="7936" max="7938" width="0" style="169" hidden="1" customWidth="1"/>
    <col min="7939" max="7939" width="9.140625" style="169" customWidth="1"/>
    <col min="7940" max="7947" width="0" style="169" hidden="1" customWidth="1"/>
    <col min="7948" max="8183" width="9.140625" style="169"/>
    <col min="8184" max="8184" width="6.28515625" style="169" customWidth="1"/>
    <col min="8185" max="8185" width="43.42578125" style="169" customWidth="1"/>
    <col min="8186" max="8186" width="17.85546875" style="169" customWidth="1"/>
    <col min="8187" max="8187" width="14.42578125" style="169" customWidth="1"/>
    <col min="8188" max="8190" width="0" style="169" hidden="1" customWidth="1"/>
    <col min="8191" max="8191" width="15.5703125" style="169" customWidth="1"/>
    <col min="8192" max="8194" width="0" style="169" hidden="1" customWidth="1"/>
    <col min="8195" max="8195" width="9.140625" style="169" customWidth="1"/>
    <col min="8196" max="8203" width="0" style="169" hidden="1" customWidth="1"/>
    <col min="8204" max="8439" width="9.140625" style="169"/>
    <col min="8440" max="8440" width="6.28515625" style="169" customWidth="1"/>
    <col min="8441" max="8441" width="43.42578125" style="169" customWidth="1"/>
    <col min="8442" max="8442" width="17.85546875" style="169" customWidth="1"/>
    <col min="8443" max="8443" width="14.42578125" style="169" customWidth="1"/>
    <col min="8444" max="8446" width="0" style="169" hidden="1" customWidth="1"/>
    <col min="8447" max="8447" width="15.5703125" style="169" customWidth="1"/>
    <col min="8448" max="8450" width="0" style="169" hidden="1" customWidth="1"/>
    <col min="8451" max="8451" width="9.140625" style="169" customWidth="1"/>
    <col min="8452" max="8459" width="0" style="169" hidden="1" customWidth="1"/>
    <col min="8460" max="8695" width="9.140625" style="169"/>
    <col min="8696" max="8696" width="6.28515625" style="169" customWidth="1"/>
    <col min="8697" max="8697" width="43.42578125" style="169" customWidth="1"/>
    <col min="8698" max="8698" width="17.85546875" style="169" customWidth="1"/>
    <col min="8699" max="8699" width="14.42578125" style="169" customWidth="1"/>
    <col min="8700" max="8702" width="0" style="169" hidden="1" customWidth="1"/>
    <col min="8703" max="8703" width="15.5703125" style="169" customWidth="1"/>
    <col min="8704" max="8706" width="0" style="169" hidden="1" customWidth="1"/>
    <col min="8707" max="8707" width="9.140625" style="169" customWidth="1"/>
    <col min="8708" max="8715" width="0" style="169" hidden="1" customWidth="1"/>
    <col min="8716" max="8951" width="9.140625" style="169"/>
    <col min="8952" max="8952" width="6.28515625" style="169" customWidth="1"/>
    <col min="8953" max="8953" width="43.42578125" style="169" customWidth="1"/>
    <col min="8954" max="8954" width="17.85546875" style="169" customWidth="1"/>
    <col min="8955" max="8955" width="14.42578125" style="169" customWidth="1"/>
    <col min="8956" max="8958" width="0" style="169" hidden="1" customWidth="1"/>
    <col min="8959" max="8959" width="15.5703125" style="169" customWidth="1"/>
    <col min="8960" max="8962" width="0" style="169" hidden="1" customWidth="1"/>
    <col min="8963" max="8963" width="9.140625" style="169" customWidth="1"/>
    <col min="8964" max="8971" width="0" style="169" hidden="1" customWidth="1"/>
    <col min="8972" max="9207" width="9.140625" style="169"/>
    <col min="9208" max="9208" width="6.28515625" style="169" customWidth="1"/>
    <col min="9209" max="9209" width="43.42578125" style="169" customWidth="1"/>
    <col min="9210" max="9210" width="17.85546875" style="169" customWidth="1"/>
    <col min="9211" max="9211" width="14.42578125" style="169" customWidth="1"/>
    <col min="9212" max="9214" width="0" style="169" hidden="1" customWidth="1"/>
    <col min="9215" max="9215" width="15.5703125" style="169" customWidth="1"/>
    <col min="9216" max="9218" width="0" style="169" hidden="1" customWidth="1"/>
    <col min="9219" max="9219" width="9.140625" style="169" customWidth="1"/>
    <col min="9220" max="9227" width="0" style="169" hidden="1" customWidth="1"/>
    <col min="9228" max="9463" width="9.140625" style="169"/>
    <col min="9464" max="9464" width="6.28515625" style="169" customWidth="1"/>
    <col min="9465" max="9465" width="43.42578125" style="169" customWidth="1"/>
    <col min="9466" max="9466" width="17.85546875" style="169" customWidth="1"/>
    <col min="9467" max="9467" width="14.42578125" style="169" customWidth="1"/>
    <col min="9468" max="9470" width="0" style="169" hidden="1" customWidth="1"/>
    <col min="9471" max="9471" width="15.5703125" style="169" customWidth="1"/>
    <col min="9472" max="9474" width="0" style="169" hidden="1" customWidth="1"/>
    <col min="9475" max="9475" width="9.140625" style="169" customWidth="1"/>
    <col min="9476" max="9483" width="0" style="169" hidden="1" customWidth="1"/>
    <col min="9484" max="9719" width="9.140625" style="169"/>
    <col min="9720" max="9720" width="6.28515625" style="169" customWidth="1"/>
    <col min="9721" max="9721" width="43.42578125" style="169" customWidth="1"/>
    <col min="9722" max="9722" width="17.85546875" style="169" customWidth="1"/>
    <col min="9723" max="9723" width="14.42578125" style="169" customWidth="1"/>
    <col min="9724" max="9726" width="0" style="169" hidden="1" customWidth="1"/>
    <col min="9727" max="9727" width="15.5703125" style="169" customWidth="1"/>
    <col min="9728" max="9730" width="0" style="169" hidden="1" customWidth="1"/>
    <col min="9731" max="9731" width="9.140625" style="169" customWidth="1"/>
    <col min="9732" max="9739" width="0" style="169" hidden="1" customWidth="1"/>
    <col min="9740" max="9975" width="9.140625" style="169"/>
    <col min="9976" max="9976" width="6.28515625" style="169" customWidth="1"/>
    <col min="9977" max="9977" width="43.42578125" style="169" customWidth="1"/>
    <col min="9978" max="9978" width="17.85546875" style="169" customWidth="1"/>
    <col min="9979" max="9979" width="14.42578125" style="169" customWidth="1"/>
    <col min="9980" max="9982" width="0" style="169" hidden="1" customWidth="1"/>
    <col min="9983" max="9983" width="15.5703125" style="169" customWidth="1"/>
    <col min="9984" max="9986" width="0" style="169" hidden="1" customWidth="1"/>
    <col min="9987" max="9987" width="9.140625" style="169" customWidth="1"/>
    <col min="9988" max="9995" width="0" style="169" hidden="1" customWidth="1"/>
    <col min="9996" max="10231" width="9.140625" style="169"/>
    <col min="10232" max="10232" width="6.28515625" style="169" customWidth="1"/>
    <col min="10233" max="10233" width="43.42578125" style="169" customWidth="1"/>
    <col min="10234" max="10234" width="17.85546875" style="169" customWidth="1"/>
    <col min="10235" max="10235" width="14.42578125" style="169" customWidth="1"/>
    <col min="10236" max="10238" width="0" style="169" hidden="1" customWidth="1"/>
    <col min="10239" max="10239" width="15.5703125" style="169" customWidth="1"/>
    <col min="10240" max="10242" width="0" style="169" hidden="1" customWidth="1"/>
    <col min="10243" max="10243" width="9.140625" style="169" customWidth="1"/>
    <col min="10244" max="10251" width="0" style="169" hidden="1" customWidth="1"/>
    <col min="10252" max="10487" width="9.140625" style="169"/>
    <col min="10488" max="10488" width="6.28515625" style="169" customWidth="1"/>
    <col min="10489" max="10489" width="43.42578125" style="169" customWidth="1"/>
    <col min="10490" max="10490" width="17.85546875" style="169" customWidth="1"/>
    <col min="10491" max="10491" width="14.42578125" style="169" customWidth="1"/>
    <col min="10492" max="10494" width="0" style="169" hidden="1" customWidth="1"/>
    <col min="10495" max="10495" width="15.5703125" style="169" customWidth="1"/>
    <col min="10496" max="10498" width="0" style="169" hidden="1" customWidth="1"/>
    <col min="10499" max="10499" width="9.140625" style="169" customWidth="1"/>
    <col min="10500" max="10507" width="0" style="169" hidden="1" customWidth="1"/>
    <col min="10508" max="10743" width="9.140625" style="169"/>
    <col min="10744" max="10744" width="6.28515625" style="169" customWidth="1"/>
    <col min="10745" max="10745" width="43.42578125" style="169" customWidth="1"/>
    <col min="10746" max="10746" width="17.85546875" style="169" customWidth="1"/>
    <col min="10747" max="10747" width="14.42578125" style="169" customWidth="1"/>
    <col min="10748" max="10750" width="0" style="169" hidden="1" customWidth="1"/>
    <col min="10751" max="10751" width="15.5703125" style="169" customWidth="1"/>
    <col min="10752" max="10754" width="0" style="169" hidden="1" customWidth="1"/>
    <col min="10755" max="10755" width="9.140625" style="169" customWidth="1"/>
    <col min="10756" max="10763" width="0" style="169" hidden="1" customWidth="1"/>
    <col min="10764" max="10999" width="9.140625" style="169"/>
    <col min="11000" max="11000" width="6.28515625" style="169" customWidth="1"/>
    <col min="11001" max="11001" width="43.42578125" style="169" customWidth="1"/>
    <col min="11002" max="11002" width="17.85546875" style="169" customWidth="1"/>
    <col min="11003" max="11003" width="14.42578125" style="169" customWidth="1"/>
    <col min="11004" max="11006" width="0" style="169" hidden="1" customWidth="1"/>
    <col min="11007" max="11007" width="15.5703125" style="169" customWidth="1"/>
    <col min="11008" max="11010" width="0" style="169" hidden="1" customWidth="1"/>
    <col min="11011" max="11011" width="9.140625" style="169" customWidth="1"/>
    <col min="11012" max="11019" width="0" style="169" hidden="1" customWidth="1"/>
    <col min="11020" max="11255" width="9.140625" style="169"/>
    <col min="11256" max="11256" width="6.28515625" style="169" customWidth="1"/>
    <col min="11257" max="11257" width="43.42578125" style="169" customWidth="1"/>
    <col min="11258" max="11258" width="17.85546875" style="169" customWidth="1"/>
    <col min="11259" max="11259" width="14.42578125" style="169" customWidth="1"/>
    <col min="11260" max="11262" width="0" style="169" hidden="1" customWidth="1"/>
    <col min="11263" max="11263" width="15.5703125" style="169" customWidth="1"/>
    <col min="11264" max="11266" width="0" style="169" hidden="1" customWidth="1"/>
    <col min="11267" max="11267" width="9.140625" style="169" customWidth="1"/>
    <col min="11268" max="11275" width="0" style="169" hidden="1" customWidth="1"/>
    <col min="11276" max="11511" width="9.140625" style="169"/>
    <col min="11512" max="11512" width="6.28515625" style="169" customWidth="1"/>
    <col min="11513" max="11513" width="43.42578125" style="169" customWidth="1"/>
    <col min="11514" max="11514" width="17.85546875" style="169" customWidth="1"/>
    <col min="11515" max="11515" width="14.42578125" style="169" customWidth="1"/>
    <col min="11516" max="11518" width="0" style="169" hidden="1" customWidth="1"/>
    <col min="11519" max="11519" width="15.5703125" style="169" customWidth="1"/>
    <col min="11520" max="11522" width="0" style="169" hidden="1" customWidth="1"/>
    <col min="11523" max="11523" width="9.140625" style="169" customWidth="1"/>
    <col min="11524" max="11531" width="0" style="169" hidden="1" customWidth="1"/>
    <col min="11532" max="11767" width="9.140625" style="169"/>
    <col min="11768" max="11768" width="6.28515625" style="169" customWidth="1"/>
    <col min="11769" max="11769" width="43.42578125" style="169" customWidth="1"/>
    <col min="11770" max="11770" width="17.85546875" style="169" customWidth="1"/>
    <col min="11771" max="11771" width="14.42578125" style="169" customWidth="1"/>
    <col min="11772" max="11774" width="0" style="169" hidden="1" customWidth="1"/>
    <col min="11775" max="11775" width="15.5703125" style="169" customWidth="1"/>
    <col min="11776" max="11778" width="0" style="169" hidden="1" customWidth="1"/>
    <col min="11779" max="11779" width="9.140625" style="169" customWidth="1"/>
    <col min="11780" max="11787" width="0" style="169" hidden="1" customWidth="1"/>
    <col min="11788" max="12023" width="9.140625" style="169"/>
    <col min="12024" max="12024" width="6.28515625" style="169" customWidth="1"/>
    <col min="12025" max="12025" width="43.42578125" style="169" customWidth="1"/>
    <col min="12026" max="12026" width="17.85546875" style="169" customWidth="1"/>
    <col min="12027" max="12027" width="14.42578125" style="169" customWidth="1"/>
    <col min="12028" max="12030" width="0" style="169" hidden="1" customWidth="1"/>
    <col min="12031" max="12031" width="15.5703125" style="169" customWidth="1"/>
    <col min="12032" max="12034" width="0" style="169" hidden="1" customWidth="1"/>
    <col min="12035" max="12035" width="9.140625" style="169" customWidth="1"/>
    <col min="12036" max="12043" width="0" style="169" hidden="1" customWidth="1"/>
    <col min="12044" max="12279" width="9.140625" style="169"/>
    <col min="12280" max="12280" width="6.28515625" style="169" customWidth="1"/>
    <col min="12281" max="12281" width="43.42578125" style="169" customWidth="1"/>
    <col min="12282" max="12282" width="17.85546875" style="169" customWidth="1"/>
    <col min="12283" max="12283" width="14.42578125" style="169" customWidth="1"/>
    <col min="12284" max="12286" width="0" style="169" hidden="1" customWidth="1"/>
    <col min="12287" max="12287" width="15.5703125" style="169" customWidth="1"/>
    <col min="12288" max="12290" width="0" style="169" hidden="1" customWidth="1"/>
    <col min="12291" max="12291" width="9.140625" style="169" customWidth="1"/>
    <col min="12292" max="12299" width="0" style="169" hidden="1" customWidth="1"/>
    <col min="12300" max="12535" width="9.140625" style="169"/>
    <col min="12536" max="12536" width="6.28515625" style="169" customWidth="1"/>
    <col min="12537" max="12537" width="43.42578125" style="169" customWidth="1"/>
    <col min="12538" max="12538" width="17.85546875" style="169" customWidth="1"/>
    <col min="12539" max="12539" width="14.42578125" style="169" customWidth="1"/>
    <col min="12540" max="12542" width="0" style="169" hidden="1" customWidth="1"/>
    <col min="12543" max="12543" width="15.5703125" style="169" customWidth="1"/>
    <col min="12544" max="12546" width="0" style="169" hidden="1" customWidth="1"/>
    <col min="12547" max="12547" width="9.140625" style="169" customWidth="1"/>
    <col min="12548" max="12555" width="0" style="169" hidden="1" customWidth="1"/>
    <col min="12556" max="12791" width="9.140625" style="169"/>
    <col min="12792" max="12792" width="6.28515625" style="169" customWidth="1"/>
    <col min="12793" max="12793" width="43.42578125" style="169" customWidth="1"/>
    <col min="12794" max="12794" width="17.85546875" style="169" customWidth="1"/>
    <col min="12795" max="12795" width="14.42578125" style="169" customWidth="1"/>
    <col min="12796" max="12798" width="0" style="169" hidden="1" customWidth="1"/>
    <col min="12799" max="12799" width="15.5703125" style="169" customWidth="1"/>
    <col min="12800" max="12802" width="0" style="169" hidden="1" customWidth="1"/>
    <col min="12803" max="12803" width="9.140625" style="169" customWidth="1"/>
    <col min="12804" max="12811" width="0" style="169" hidden="1" customWidth="1"/>
    <col min="12812" max="13047" width="9.140625" style="169"/>
    <col min="13048" max="13048" width="6.28515625" style="169" customWidth="1"/>
    <col min="13049" max="13049" width="43.42578125" style="169" customWidth="1"/>
    <col min="13050" max="13050" width="17.85546875" style="169" customWidth="1"/>
    <col min="13051" max="13051" width="14.42578125" style="169" customWidth="1"/>
    <col min="13052" max="13054" width="0" style="169" hidden="1" customWidth="1"/>
    <col min="13055" max="13055" width="15.5703125" style="169" customWidth="1"/>
    <col min="13056" max="13058" width="0" style="169" hidden="1" customWidth="1"/>
    <col min="13059" max="13059" width="9.140625" style="169" customWidth="1"/>
    <col min="13060" max="13067" width="0" style="169" hidden="1" customWidth="1"/>
    <col min="13068" max="13303" width="9.140625" style="169"/>
    <col min="13304" max="13304" width="6.28515625" style="169" customWidth="1"/>
    <col min="13305" max="13305" width="43.42578125" style="169" customWidth="1"/>
    <col min="13306" max="13306" width="17.85546875" style="169" customWidth="1"/>
    <col min="13307" max="13307" width="14.42578125" style="169" customWidth="1"/>
    <col min="13308" max="13310" width="0" style="169" hidden="1" customWidth="1"/>
    <col min="13311" max="13311" width="15.5703125" style="169" customWidth="1"/>
    <col min="13312" max="13314" width="0" style="169" hidden="1" customWidth="1"/>
    <col min="13315" max="13315" width="9.140625" style="169" customWidth="1"/>
    <col min="13316" max="13323" width="0" style="169" hidden="1" customWidth="1"/>
    <col min="13324" max="13559" width="9.140625" style="169"/>
    <col min="13560" max="13560" width="6.28515625" style="169" customWidth="1"/>
    <col min="13561" max="13561" width="43.42578125" style="169" customWidth="1"/>
    <col min="13562" max="13562" width="17.85546875" style="169" customWidth="1"/>
    <col min="13563" max="13563" width="14.42578125" style="169" customWidth="1"/>
    <col min="13564" max="13566" width="0" style="169" hidden="1" customWidth="1"/>
    <col min="13567" max="13567" width="15.5703125" style="169" customWidth="1"/>
    <col min="13568" max="13570" width="0" style="169" hidden="1" customWidth="1"/>
    <col min="13571" max="13571" width="9.140625" style="169" customWidth="1"/>
    <col min="13572" max="13579" width="0" style="169" hidden="1" customWidth="1"/>
    <col min="13580" max="13815" width="9.140625" style="169"/>
    <col min="13816" max="13816" width="6.28515625" style="169" customWidth="1"/>
    <col min="13817" max="13817" width="43.42578125" style="169" customWidth="1"/>
    <col min="13818" max="13818" width="17.85546875" style="169" customWidth="1"/>
    <col min="13819" max="13819" width="14.42578125" style="169" customWidth="1"/>
    <col min="13820" max="13822" width="0" style="169" hidden="1" customWidth="1"/>
    <col min="13823" max="13823" width="15.5703125" style="169" customWidth="1"/>
    <col min="13824" max="13826" width="0" style="169" hidden="1" customWidth="1"/>
    <col min="13827" max="13827" width="9.140625" style="169" customWidth="1"/>
    <col min="13828" max="13835" width="0" style="169" hidden="1" customWidth="1"/>
    <col min="13836" max="14071" width="9.140625" style="169"/>
    <col min="14072" max="14072" width="6.28515625" style="169" customWidth="1"/>
    <col min="14073" max="14073" width="43.42578125" style="169" customWidth="1"/>
    <col min="14074" max="14074" width="17.85546875" style="169" customWidth="1"/>
    <col min="14075" max="14075" width="14.42578125" style="169" customWidth="1"/>
    <col min="14076" max="14078" width="0" style="169" hidden="1" customWidth="1"/>
    <col min="14079" max="14079" width="15.5703125" style="169" customWidth="1"/>
    <col min="14080" max="14082" width="0" style="169" hidden="1" customWidth="1"/>
    <col min="14083" max="14083" width="9.140625" style="169" customWidth="1"/>
    <col min="14084" max="14091" width="0" style="169" hidden="1" customWidth="1"/>
    <col min="14092" max="14327" width="9.140625" style="169"/>
    <col min="14328" max="14328" width="6.28515625" style="169" customWidth="1"/>
    <col min="14329" max="14329" width="43.42578125" style="169" customWidth="1"/>
    <col min="14330" max="14330" width="17.85546875" style="169" customWidth="1"/>
    <col min="14331" max="14331" width="14.42578125" style="169" customWidth="1"/>
    <col min="14332" max="14334" width="0" style="169" hidden="1" customWidth="1"/>
    <col min="14335" max="14335" width="15.5703125" style="169" customWidth="1"/>
    <col min="14336" max="14338" width="0" style="169" hidden="1" customWidth="1"/>
    <col min="14339" max="14339" width="9.140625" style="169" customWidth="1"/>
    <col min="14340" max="14347" width="0" style="169" hidden="1" customWidth="1"/>
    <col min="14348" max="14583" width="9.140625" style="169"/>
    <col min="14584" max="14584" width="6.28515625" style="169" customWidth="1"/>
    <col min="14585" max="14585" width="43.42578125" style="169" customWidth="1"/>
    <col min="14586" max="14586" width="17.85546875" style="169" customWidth="1"/>
    <col min="14587" max="14587" width="14.42578125" style="169" customWidth="1"/>
    <col min="14588" max="14590" width="0" style="169" hidden="1" customWidth="1"/>
    <col min="14591" max="14591" width="15.5703125" style="169" customWidth="1"/>
    <col min="14592" max="14594" width="0" style="169" hidden="1" customWidth="1"/>
    <col min="14595" max="14595" width="9.140625" style="169" customWidth="1"/>
    <col min="14596" max="14603" width="0" style="169" hidden="1" customWidth="1"/>
    <col min="14604" max="14839" width="9.140625" style="169"/>
    <col min="14840" max="14840" width="6.28515625" style="169" customWidth="1"/>
    <col min="14841" max="14841" width="43.42578125" style="169" customWidth="1"/>
    <col min="14842" max="14842" width="17.85546875" style="169" customWidth="1"/>
    <col min="14843" max="14843" width="14.42578125" style="169" customWidth="1"/>
    <col min="14844" max="14846" width="0" style="169" hidden="1" customWidth="1"/>
    <col min="14847" max="14847" width="15.5703125" style="169" customWidth="1"/>
    <col min="14848" max="14850" width="0" style="169" hidden="1" customWidth="1"/>
    <col min="14851" max="14851" width="9.140625" style="169" customWidth="1"/>
    <col min="14852" max="14859" width="0" style="169" hidden="1" customWidth="1"/>
    <col min="14860" max="15095" width="9.140625" style="169"/>
    <col min="15096" max="15096" width="6.28515625" style="169" customWidth="1"/>
    <col min="15097" max="15097" width="43.42578125" style="169" customWidth="1"/>
    <col min="15098" max="15098" width="17.85546875" style="169" customWidth="1"/>
    <col min="15099" max="15099" width="14.42578125" style="169" customWidth="1"/>
    <col min="15100" max="15102" width="0" style="169" hidden="1" customWidth="1"/>
    <col min="15103" max="15103" width="15.5703125" style="169" customWidth="1"/>
    <col min="15104" max="15106" width="0" style="169" hidden="1" customWidth="1"/>
    <col min="15107" max="15107" width="9.140625" style="169" customWidth="1"/>
    <col min="15108" max="15115" width="0" style="169" hidden="1" customWidth="1"/>
    <col min="15116" max="15351" width="9.140625" style="169"/>
    <col min="15352" max="15352" width="6.28515625" style="169" customWidth="1"/>
    <col min="15353" max="15353" width="43.42578125" style="169" customWidth="1"/>
    <col min="15354" max="15354" width="17.85546875" style="169" customWidth="1"/>
    <col min="15355" max="15355" width="14.42578125" style="169" customWidth="1"/>
    <col min="15356" max="15358" width="0" style="169" hidden="1" customWidth="1"/>
    <col min="15359" max="15359" width="15.5703125" style="169" customWidth="1"/>
    <col min="15360" max="15362" width="0" style="169" hidden="1" customWidth="1"/>
    <col min="15363" max="15363" width="9.140625" style="169" customWidth="1"/>
    <col min="15364" max="15371" width="0" style="169" hidden="1" customWidth="1"/>
    <col min="15372" max="15607" width="9.140625" style="169"/>
    <col min="15608" max="15608" width="6.28515625" style="169" customWidth="1"/>
    <col min="15609" max="15609" width="43.42578125" style="169" customWidth="1"/>
    <col min="15610" max="15610" width="17.85546875" style="169" customWidth="1"/>
    <col min="15611" max="15611" width="14.42578125" style="169" customWidth="1"/>
    <col min="15612" max="15614" width="0" style="169" hidden="1" customWidth="1"/>
    <col min="15615" max="15615" width="15.5703125" style="169" customWidth="1"/>
    <col min="15616" max="15618" width="0" style="169" hidden="1" customWidth="1"/>
    <col min="15619" max="15619" width="9.140625" style="169" customWidth="1"/>
    <col min="15620" max="15627" width="0" style="169" hidden="1" customWidth="1"/>
    <col min="15628" max="15863" width="9.140625" style="169"/>
    <col min="15864" max="15864" width="6.28515625" style="169" customWidth="1"/>
    <col min="15865" max="15865" width="43.42578125" style="169" customWidth="1"/>
    <col min="15866" max="15866" width="17.85546875" style="169" customWidth="1"/>
    <col min="15867" max="15867" width="14.42578125" style="169" customWidth="1"/>
    <col min="15868" max="15870" width="0" style="169" hidden="1" customWidth="1"/>
    <col min="15871" max="15871" width="15.5703125" style="169" customWidth="1"/>
    <col min="15872" max="15874" width="0" style="169" hidden="1" customWidth="1"/>
    <col min="15875" max="15875" width="9.140625" style="169" customWidth="1"/>
    <col min="15876" max="15883" width="0" style="169" hidden="1" customWidth="1"/>
    <col min="15884" max="16119" width="9.140625" style="169"/>
    <col min="16120" max="16120" width="6.28515625" style="169" customWidth="1"/>
    <col min="16121" max="16121" width="43.42578125" style="169" customWidth="1"/>
    <col min="16122" max="16122" width="17.85546875" style="169" customWidth="1"/>
    <col min="16123" max="16123" width="14.42578125" style="169" customWidth="1"/>
    <col min="16124" max="16126" width="0" style="169" hidden="1" customWidth="1"/>
    <col min="16127" max="16127" width="15.5703125" style="169" customWidth="1"/>
    <col min="16128" max="16130" width="0" style="169" hidden="1" customWidth="1"/>
    <col min="16131" max="16131" width="9.140625" style="169" customWidth="1"/>
    <col min="16132" max="16139" width="0" style="169" hidden="1" customWidth="1"/>
    <col min="16140" max="16384" width="9.140625" style="169"/>
  </cols>
  <sheetData>
    <row r="1" spans="1:7" ht="15" customHeight="1" x14ac:dyDescent="0.25">
      <c r="F1" s="170" t="s">
        <v>232</v>
      </c>
      <c r="G1" s="170"/>
    </row>
    <row r="2" spans="1:7" ht="93.75" customHeight="1" x14ac:dyDescent="0.25">
      <c r="F2" s="170" t="s">
        <v>283</v>
      </c>
      <c r="G2" s="170"/>
    </row>
    <row r="3" spans="1:7" ht="12.75" customHeight="1" x14ac:dyDescent="0.25">
      <c r="D3" s="172"/>
    </row>
    <row r="4" spans="1:7" ht="4.5" customHeight="1" x14ac:dyDescent="0.25"/>
    <row r="5" spans="1:7" ht="15.75" customHeight="1" x14ac:dyDescent="0.25">
      <c r="A5" s="80" t="s">
        <v>284</v>
      </c>
      <c r="B5" s="80"/>
      <c r="C5" s="80"/>
      <c r="D5" s="80"/>
    </row>
    <row r="6" spans="1:7" ht="15" customHeight="1" x14ac:dyDescent="0.25">
      <c r="B6" s="167"/>
      <c r="C6" s="167"/>
      <c r="E6" s="7"/>
    </row>
    <row r="7" spans="1:7" ht="17.25" customHeight="1" x14ac:dyDescent="0.25">
      <c r="A7" s="67" t="s">
        <v>285</v>
      </c>
      <c r="B7" s="67"/>
      <c r="C7" s="67"/>
      <c r="D7" s="67"/>
      <c r="E7" s="67"/>
      <c r="F7" s="67"/>
      <c r="G7" s="67"/>
    </row>
    <row r="8" spans="1:7" ht="30.75" customHeight="1" x14ac:dyDescent="0.25">
      <c r="A8" s="68" t="s">
        <v>286</v>
      </c>
      <c r="B8" s="68"/>
      <c r="C8" s="68"/>
      <c r="D8" s="68"/>
      <c r="E8" s="68"/>
      <c r="F8" s="68"/>
      <c r="G8" s="68"/>
    </row>
    <row r="9" spans="1:7" s="7" customFormat="1" ht="6.75" customHeight="1" x14ac:dyDescent="0.25">
      <c r="A9" s="8">
        <v>5</v>
      </c>
      <c r="B9" s="8">
        <v>55</v>
      </c>
      <c r="C9" s="66"/>
      <c r="F9" s="66"/>
      <c r="G9" s="66"/>
    </row>
    <row r="10" spans="1:7" ht="138.75" customHeight="1" x14ac:dyDescent="0.25">
      <c r="A10" s="119" t="s">
        <v>3</v>
      </c>
      <c r="B10" s="119" t="s">
        <v>4</v>
      </c>
      <c r="C10" s="119" t="s">
        <v>287</v>
      </c>
      <c r="D10" s="82" t="s">
        <v>288</v>
      </c>
      <c r="E10" s="82" t="s">
        <v>289</v>
      </c>
      <c r="F10" s="82" t="s">
        <v>221</v>
      </c>
      <c r="G10" s="82" t="s">
        <v>214</v>
      </c>
    </row>
    <row r="11" spans="1:7" x14ac:dyDescent="0.25">
      <c r="A11" s="119">
        <v>1</v>
      </c>
      <c r="B11" s="119">
        <v>2</v>
      </c>
      <c r="C11" s="119">
        <v>3</v>
      </c>
      <c r="D11" s="82">
        <v>4</v>
      </c>
      <c r="E11" s="82">
        <v>5</v>
      </c>
      <c r="F11" s="82">
        <v>6</v>
      </c>
      <c r="G11" s="82" t="s">
        <v>290</v>
      </c>
    </row>
    <row r="12" spans="1:7" ht="25.5" customHeight="1" x14ac:dyDescent="0.25">
      <c r="A12" s="85" t="s">
        <v>6</v>
      </c>
      <c r="B12" s="86" t="s">
        <v>291</v>
      </c>
      <c r="C12" s="85" t="s">
        <v>8</v>
      </c>
      <c r="D12" s="87">
        <f>D13+D22+D26+D27+D30</f>
        <v>179071</v>
      </c>
      <c r="E12" s="87">
        <f>E13+E22+E26+E27+E30</f>
        <v>229491</v>
      </c>
      <c r="F12" s="173">
        <f>F13+F22+F26+F27+F30</f>
        <v>255292</v>
      </c>
      <c r="G12" s="127">
        <f>F12/E12-1</f>
        <v>0.11</v>
      </c>
    </row>
    <row r="13" spans="1:7" s="175" customFormat="1" ht="17.25" customHeight="1" x14ac:dyDescent="0.25">
      <c r="A13" s="88">
        <v>1</v>
      </c>
      <c r="B13" s="89" t="s">
        <v>9</v>
      </c>
      <c r="C13" s="88" t="s">
        <v>10</v>
      </c>
      <c r="D13" s="100">
        <f>SUM(D14:D20)</f>
        <v>168070</v>
      </c>
      <c r="E13" s="100">
        <f>SUM(E14:E20)</f>
        <v>218892</v>
      </c>
      <c r="F13" s="174">
        <f>F15+F16+F17+F18+F19+F20+F21</f>
        <v>242452</v>
      </c>
      <c r="G13" s="151">
        <f>F13/E13-1</f>
        <v>0.11</v>
      </c>
    </row>
    <row r="14" spans="1:7" x14ac:dyDescent="0.25">
      <c r="A14" s="97"/>
      <c r="B14" s="91" t="s">
        <v>11</v>
      </c>
      <c r="C14" s="88" t="s">
        <v>10</v>
      </c>
      <c r="D14" s="92"/>
      <c r="E14" s="92"/>
      <c r="F14" s="82"/>
      <c r="G14" s="82"/>
    </row>
    <row r="15" spans="1:7" x14ac:dyDescent="0.25">
      <c r="A15" s="83" t="s">
        <v>12</v>
      </c>
      <c r="B15" s="91" t="s">
        <v>13</v>
      </c>
      <c r="C15" s="88" t="s">
        <v>10</v>
      </c>
      <c r="D15" s="92"/>
      <c r="E15" s="92"/>
      <c r="F15" s="82"/>
      <c r="G15" s="82"/>
    </row>
    <row r="16" spans="1:7" ht="26.25" customHeight="1" x14ac:dyDescent="0.25">
      <c r="A16" s="83" t="s">
        <v>96</v>
      </c>
      <c r="B16" s="91" t="s">
        <v>292</v>
      </c>
      <c r="C16" s="88" t="s">
        <v>10</v>
      </c>
      <c r="D16" s="92">
        <v>168070</v>
      </c>
      <c r="E16" s="92">
        <v>218892</v>
      </c>
      <c r="F16" s="82">
        <v>242452</v>
      </c>
      <c r="G16" s="60">
        <f>F16/E16-1</f>
        <v>0.11</v>
      </c>
    </row>
    <row r="17" spans="1:7" x14ac:dyDescent="0.25">
      <c r="A17" s="83" t="s">
        <v>15</v>
      </c>
      <c r="B17" s="91" t="s">
        <v>16</v>
      </c>
      <c r="C17" s="88" t="s">
        <v>10</v>
      </c>
      <c r="D17" s="92"/>
      <c r="E17" s="92"/>
      <c r="F17" s="176"/>
      <c r="G17" s="176"/>
    </row>
    <row r="18" spans="1:7" x14ac:dyDescent="0.25">
      <c r="A18" s="83" t="s">
        <v>161</v>
      </c>
      <c r="B18" s="95" t="s">
        <v>14</v>
      </c>
      <c r="C18" s="88" t="s">
        <v>10</v>
      </c>
      <c r="D18" s="92"/>
      <c r="E18" s="92"/>
      <c r="F18" s="176"/>
      <c r="G18" s="176"/>
    </row>
    <row r="19" spans="1:7" x14ac:dyDescent="0.25">
      <c r="A19" s="83" t="s">
        <v>162</v>
      </c>
      <c r="B19" s="95" t="s">
        <v>163</v>
      </c>
      <c r="C19" s="88" t="s">
        <v>10</v>
      </c>
      <c r="D19" s="92"/>
      <c r="E19" s="92"/>
      <c r="F19" s="176"/>
      <c r="G19" s="176"/>
    </row>
    <row r="20" spans="1:7" x14ac:dyDescent="0.25">
      <c r="A20" s="83" t="s">
        <v>164</v>
      </c>
      <c r="B20" s="95" t="s">
        <v>165</v>
      </c>
      <c r="C20" s="88" t="s">
        <v>10</v>
      </c>
      <c r="D20" s="92"/>
      <c r="E20" s="92"/>
      <c r="F20" s="176"/>
      <c r="G20" s="176"/>
    </row>
    <row r="21" spans="1:7" s="175" customFormat="1" ht="56.25" customHeight="1" x14ac:dyDescent="0.25">
      <c r="A21" s="88" t="s">
        <v>1</v>
      </c>
      <c r="B21" s="89" t="s">
        <v>166</v>
      </c>
      <c r="C21" s="88" t="s">
        <v>10</v>
      </c>
      <c r="D21" s="177"/>
      <c r="E21" s="177"/>
      <c r="F21" s="178"/>
      <c r="G21" s="178"/>
    </row>
    <row r="22" spans="1:7" s="175" customFormat="1" x14ac:dyDescent="0.25">
      <c r="A22" s="88" t="s">
        <v>54</v>
      </c>
      <c r="B22" s="89" t="s">
        <v>17</v>
      </c>
      <c r="C22" s="88" t="s">
        <v>10</v>
      </c>
      <c r="D22" s="100">
        <f>D24+D25</f>
        <v>7240</v>
      </c>
      <c r="E22" s="100">
        <f>E24+E25</f>
        <v>6514</v>
      </c>
      <c r="F22" s="174">
        <f>F24+F25</f>
        <v>8570</v>
      </c>
      <c r="G22" s="151">
        <f>F22/E22-1</f>
        <v>0.32</v>
      </c>
    </row>
    <row r="23" spans="1:7" x14ac:dyDescent="0.25">
      <c r="A23" s="88"/>
      <c r="B23" s="91" t="s">
        <v>11</v>
      </c>
      <c r="C23" s="88" t="s">
        <v>10</v>
      </c>
      <c r="D23" s="87"/>
      <c r="E23" s="87"/>
      <c r="F23" s="82"/>
      <c r="G23" s="60"/>
    </row>
    <row r="24" spans="1:7" x14ac:dyDescent="0.25">
      <c r="A24" s="83" t="s">
        <v>139</v>
      </c>
      <c r="B24" s="91" t="s">
        <v>132</v>
      </c>
      <c r="C24" s="88" t="s">
        <v>10</v>
      </c>
      <c r="D24" s="92">
        <v>6328</v>
      </c>
      <c r="E24" s="92">
        <v>5900</v>
      </c>
      <c r="F24" s="82">
        <v>7788</v>
      </c>
      <c r="G24" s="60">
        <f t="shared" ref="G24:G26" si="0">F24/E24-1</f>
        <v>0.32</v>
      </c>
    </row>
    <row r="25" spans="1:7" x14ac:dyDescent="0.25">
      <c r="A25" s="83" t="s">
        <v>140</v>
      </c>
      <c r="B25" s="91" t="s">
        <v>141</v>
      </c>
      <c r="C25" s="88" t="s">
        <v>10</v>
      </c>
      <c r="D25" s="92">
        <v>912</v>
      </c>
      <c r="E25" s="92">
        <v>614</v>
      </c>
      <c r="F25" s="82">
        <v>782</v>
      </c>
      <c r="G25" s="60">
        <f t="shared" si="0"/>
        <v>0.27</v>
      </c>
    </row>
    <row r="26" spans="1:7" s="175" customFormat="1" x14ac:dyDescent="0.25">
      <c r="A26" s="88" t="s">
        <v>53</v>
      </c>
      <c r="B26" s="89" t="s">
        <v>18</v>
      </c>
      <c r="C26" s="88" t="s">
        <v>10</v>
      </c>
      <c r="D26" s="100">
        <v>3761</v>
      </c>
      <c r="E26" s="174">
        <v>4085</v>
      </c>
      <c r="F26" s="174">
        <v>4235</v>
      </c>
      <c r="G26" s="151">
        <f t="shared" si="0"/>
        <v>0.04</v>
      </c>
    </row>
    <row r="27" spans="1:7" s="175" customFormat="1" x14ac:dyDescent="0.25">
      <c r="A27" s="88" t="s">
        <v>63</v>
      </c>
      <c r="B27" s="89" t="s">
        <v>19</v>
      </c>
      <c r="C27" s="88" t="s">
        <v>10</v>
      </c>
      <c r="D27" s="100">
        <f>D29</f>
        <v>0</v>
      </c>
      <c r="E27" s="100">
        <f>E29</f>
        <v>0</v>
      </c>
      <c r="F27" s="174">
        <f t="shared" ref="F27:F29" si="1">E27-D27</f>
        <v>0</v>
      </c>
      <c r="G27" s="60">
        <v>0</v>
      </c>
    </row>
    <row r="28" spans="1:7" x14ac:dyDescent="0.25">
      <c r="A28" s="97"/>
      <c r="B28" s="91" t="s">
        <v>11</v>
      </c>
      <c r="C28" s="88" t="s">
        <v>10</v>
      </c>
      <c r="D28" s="92"/>
      <c r="E28" s="92"/>
      <c r="F28" s="82"/>
      <c r="G28" s="60"/>
    </row>
    <row r="29" spans="1:7" ht="30" x14ac:dyDescent="0.25">
      <c r="A29" s="179" t="s">
        <v>64</v>
      </c>
      <c r="B29" s="91" t="s">
        <v>20</v>
      </c>
      <c r="C29" s="88" t="s">
        <v>10</v>
      </c>
      <c r="D29" s="92">
        <v>0</v>
      </c>
      <c r="E29" s="92">
        <v>0</v>
      </c>
      <c r="F29" s="82">
        <f t="shared" si="1"/>
        <v>0</v>
      </c>
      <c r="G29" s="60">
        <v>0</v>
      </c>
    </row>
    <row r="30" spans="1:7" s="175" customFormat="1" x14ac:dyDescent="0.25">
      <c r="A30" s="88" t="s">
        <v>68</v>
      </c>
      <c r="B30" s="89" t="s">
        <v>293</v>
      </c>
      <c r="C30" s="88" t="s">
        <v>10</v>
      </c>
      <c r="D30" s="100">
        <f>SUM(D31:D55)</f>
        <v>0</v>
      </c>
      <c r="E30" s="100">
        <f>SUM(E31:E55)</f>
        <v>0</v>
      </c>
      <c r="F30" s="100">
        <f>SUM(F31:F55)</f>
        <v>35</v>
      </c>
      <c r="G30" s="134">
        <v>0</v>
      </c>
    </row>
    <row r="31" spans="1:7" x14ac:dyDescent="0.25">
      <c r="A31" s="83"/>
      <c r="B31" s="91" t="s">
        <v>11</v>
      </c>
      <c r="C31" s="88" t="s">
        <v>10</v>
      </c>
      <c r="D31" s="92"/>
      <c r="E31" s="92"/>
      <c r="F31" s="82"/>
      <c r="G31" s="82"/>
    </row>
    <row r="32" spans="1:7" x14ac:dyDescent="0.25">
      <c r="A32" s="83" t="s">
        <v>69</v>
      </c>
      <c r="B32" s="91" t="s">
        <v>28</v>
      </c>
      <c r="C32" s="88" t="s">
        <v>10</v>
      </c>
      <c r="D32" s="92"/>
      <c r="E32" s="92"/>
      <c r="F32" s="82"/>
      <c r="G32" s="82"/>
    </row>
    <row r="33" spans="1:7" ht="26.25" customHeight="1" x14ac:dyDescent="0.25">
      <c r="A33" s="83" t="s">
        <v>71</v>
      </c>
      <c r="B33" s="91" t="s">
        <v>167</v>
      </c>
      <c r="C33" s="88" t="s">
        <v>10</v>
      </c>
      <c r="D33" s="92"/>
      <c r="E33" s="92"/>
      <c r="F33" s="82"/>
      <c r="G33" s="82"/>
    </row>
    <row r="34" spans="1:7" x14ac:dyDescent="0.25">
      <c r="A34" s="83" t="s">
        <v>72</v>
      </c>
      <c r="B34" s="91" t="s">
        <v>30</v>
      </c>
      <c r="C34" s="88" t="s">
        <v>10</v>
      </c>
      <c r="D34" s="99"/>
      <c r="E34" s="99"/>
      <c r="F34" s="82"/>
      <c r="G34" s="82"/>
    </row>
    <row r="35" spans="1:7" x14ac:dyDescent="0.25">
      <c r="A35" s="83" t="s">
        <v>73</v>
      </c>
      <c r="B35" s="91" t="s">
        <v>26</v>
      </c>
      <c r="C35" s="88" t="s">
        <v>10</v>
      </c>
      <c r="D35" s="99"/>
      <c r="E35" s="99"/>
      <c r="F35" s="82"/>
      <c r="G35" s="82"/>
    </row>
    <row r="36" spans="1:7" x14ac:dyDescent="0.25">
      <c r="A36" s="83" t="s">
        <v>168</v>
      </c>
      <c r="B36" s="91" t="s">
        <v>136</v>
      </c>
      <c r="C36" s="88" t="s">
        <v>10</v>
      </c>
      <c r="D36" s="99"/>
      <c r="E36" s="99"/>
      <c r="F36" s="82"/>
      <c r="G36" s="82"/>
    </row>
    <row r="37" spans="1:7" x14ac:dyDescent="0.25">
      <c r="A37" s="83" t="s">
        <v>169</v>
      </c>
      <c r="B37" s="91" t="s">
        <v>28</v>
      </c>
      <c r="C37" s="88" t="s">
        <v>10</v>
      </c>
      <c r="D37" s="99"/>
      <c r="E37" s="99"/>
      <c r="F37" s="82"/>
      <c r="G37" s="82"/>
    </row>
    <row r="38" spans="1:7" ht="29.25" customHeight="1" x14ac:dyDescent="0.25">
      <c r="A38" s="83" t="s">
        <v>170</v>
      </c>
      <c r="B38" s="91" t="s">
        <v>167</v>
      </c>
      <c r="C38" s="88" t="s">
        <v>10</v>
      </c>
      <c r="D38" s="99"/>
      <c r="E38" s="99"/>
      <c r="F38" s="82"/>
      <c r="G38" s="82"/>
    </row>
    <row r="39" spans="1:7" x14ac:dyDescent="0.25">
      <c r="A39" s="83" t="s">
        <v>171</v>
      </c>
      <c r="B39" s="91" t="s">
        <v>30</v>
      </c>
      <c r="C39" s="88" t="s">
        <v>10</v>
      </c>
      <c r="D39" s="99"/>
      <c r="E39" s="99"/>
      <c r="F39" s="82"/>
      <c r="G39" s="82"/>
    </row>
    <row r="40" spans="1:7" x14ac:dyDescent="0.25">
      <c r="A40" s="83" t="s">
        <v>173</v>
      </c>
      <c r="B40" s="91" t="s">
        <v>26</v>
      </c>
      <c r="C40" s="88" t="s">
        <v>10</v>
      </c>
      <c r="D40" s="99"/>
      <c r="E40" s="99"/>
      <c r="F40" s="82"/>
      <c r="G40" s="82"/>
    </row>
    <row r="41" spans="1:7" x14ac:dyDescent="0.25">
      <c r="A41" s="83" t="s">
        <v>174</v>
      </c>
      <c r="B41" s="91" t="s">
        <v>136</v>
      </c>
      <c r="C41" s="88" t="s">
        <v>10</v>
      </c>
      <c r="D41" s="99"/>
      <c r="E41" s="99"/>
      <c r="F41" s="82"/>
      <c r="G41" s="82"/>
    </row>
    <row r="42" spans="1:7" x14ac:dyDescent="0.25">
      <c r="A42" s="83" t="s">
        <v>175</v>
      </c>
      <c r="B42" s="91" t="s">
        <v>136</v>
      </c>
      <c r="C42" s="88" t="s">
        <v>10</v>
      </c>
      <c r="D42" s="99"/>
      <c r="E42" s="99"/>
      <c r="F42" s="82"/>
      <c r="G42" s="82"/>
    </row>
    <row r="43" spans="1:7" x14ac:dyDescent="0.25">
      <c r="A43" s="83" t="s">
        <v>176</v>
      </c>
      <c r="B43" s="91" t="s">
        <v>31</v>
      </c>
      <c r="C43" s="88" t="s">
        <v>10</v>
      </c>
      <c r="D43" s="92">
        <v>0</v>
      </c>
      <c r="E43" s="92">
        <v>0</v>
      </c>
      <c r="F43" s="82">
        <v>35</v>
      </c>
      <c r="G43" s="60">
        <v>0</v>
      </c>
    </row>
    <row r="44" spans="1:7" ht="26.25" customHeight="1" x14ac:dyDescent="0.25">
      <c r="A44" s="83" t="s">
        <v>178</v>
      </c>
      <c r="B44" s="91" t="s">
        <v>294</v>
      </c>
      <c r="C44" s="88" t="s">
        <v>10</v>
      </c>
      <c r="D44" s="99"/>
      <c r="E44" s="99"/>
      <c r="F44" s="82"/>
      <c r="G44" s="82"/>
    </row>
    <row r="45" spans="1:7" x14ac:dyDescent="0.25">
      <c r="A45" s="83" t="s">
        <v>295</v>
      </c>
      <c r="B45" s="91" t="s">
        <v>172</v>
      </c>
      <c r="C45" s="88" t="s">
        <v>10</v>
      </c>
      <c r="D45" s="95"/>
      <c r="E45" s="95"/>
      <c r="F45" s="82"/>
      <c r="G45" s="82"/>
    </row>
    <row r="46" spans="1:7" ht="26.25" customHeight="1" x14ac:dyDescent="0.25">
      <c r="A46" s="83" t="s">
        <v>296</v>
      </c>
      <c r="B46" s="91" t="s">
        <v>297</v>
      </c>
      <c r="C46" s="88" t="s">
        <v>10</v>
      </c>
      <c r="D46" s="99"/>
      <c r="E46" s="99"/>
      <c r="F46" s="82"/>
      <c r="G46" s="82"/>
    </row>
    <row r="47" spans="1:7" x14ac:dyDescent="0.25">
      <c r="A47" s="83" t="s">
        <v>298</v>
      </c>
      <c r="B47" s="91" t="s">
        <v>172</v>
      </c>
      <c r="C47" s="88" t="s">
        <v>10</v>
      </c>
      <c r="D47" s="99"/>
      <c r="E47" s="99"/>
      <c r="F47" s="82"/>
      <c r="G47" s="82"/>
    </row>
    <row r="48" spans="1:7" ht="43.5" customHeight="1" x14ac:dyDescent="0.25">
      <c r="A48" s="83" t="s">
        <v>299</v>
      </c>
      <c r="B48" s="91" t="s">
        <v>300</v>
      </c>
      <c r="C48" s="88" t="s">
        <v>10</v>
      </c>
      <c r="D48" s="92">
        <v>0</v>
      </c>
      <c r="E48" s="92">
        <v>0</v>
      </c>
      <c r="F48" s="82">
        <f t="shared" ref="F48" si="2">E48-D48</f>
        <v>0</v>
      </c>
      <c r="G48" s="60">
        <v>0</v>
      </c>
    </row>
    <row r="49" spans="1:7" x14ac:dyDescent="0.25">
      <c r="A49" s="83" t="s">
        <v>301</v>
      </c>
      <c r="B49" s="91" t="s">
        <v>146</v>
      </c>
      <c r="C49" s="88" t="s">
        <v>10</v>
      </c>
      <c r="D49" s="99"/>
      <c r="E49" s="99"/>
      <c r="F49" s="82"/>
      <c r="G49" s="82"/>
    </row>
    <row r="50" spans="1:7" x14ac:dyDescent="0.25">
      <c r="A50" s="83" t="s">
        <v>302</v>
      </c>
      <c r="B50" s="91" t="s">
        <v>34</v>
      </c>
      <c r="C50" s="88" t="s">
        <v>10</v>
      </c>
      <c r="D50" s="99"/>
      <c r="E50" s="99"/>
      <c r="F50" s="82"/>
      <c r="G50" s="82"/>
    </row>
    <row r="51" spans="1:7" x14ac:dyDescent="0.25">
      <c r="A51" s="83" t="s">
        <v>303</v>
      </c>
      <c r="B51" s="91" t="s">
        <v>177</v>
      </c>
      <c r="C51" s="88" t="s">
        <v>10</v>
      </c>
      <c r="D51" s="99"/>
      <c r="E51" s="99"/>
      <c r="F51" s="82"/>
      <c r="G51" s="82"/>
    </row>
    <row r="52" spans="1:7" x14ac:dyDescent="0.25">
      <c r="A52" s="83" t="s">
        <v>304</v>
      </c>
      <c r="B52" s="91" t="s">
        <v>146</v>
      </c>
      <c r="C52" s="88" t="s">
        <v>10</v>
      </c>
      <c r="D52" s="99"/>
      <c r="E52" s="99"/>
      <c r="F52" s="82"/>
      <c r="G52" s="82"/>
    </row>
    <row r="53" spans="1:7" x14ac:dyDescent="0.25">
      <c r="A53" s="180" t="s">
        <v>305</v>
      </c>
      <c r="B53" s="91" t="s">
        <v>34</v>
      </c>
      <c r="C53" s="88" t="s">
        <v>10</v>
      </c>
      <c r="D53" s="99"/>
      <c r="E53" s="99"/>
      <c r="F53" s="82"/>
      <c r="G53" s="82"/>
    </row>
    <row r="54" spans="1:7" x14ac:dyDescent="0.25">
      <c r="A54" s="180" t="s">
        <v>306</v>
      </c>
      <c r="B54" s="91" t="s">
        <v>177</v>
      </c>
      <c r="C54" s="88" t="s">
        <v>10</v>
      </c>
      <c r="D54" s="99"/>
      <c r="E54" s="99"/>
      <c r="F54" s="82"/>
      <c r="G54" s="82"/>
    </row>
    <row r="55" spans="1:7" x14ac:dyDescent="0.25">
      <c r="A55" s="180" t="s">
        <v>307</v>
      </c>
      <c r="B55" s="91" t="s">
        <v>179</v>
      </c>
      <c r="C55" s="85" t="s">
        <v>10</v>
      </c>
      <c r="D55" s="92">
        <f>SUM(D56:D59)</f>
        <v>0</v>
      </c>
      <c r="E55" s="92">
        <f>SUM(E56:E59)</f>
        <v>0</v>
      </c>
      <c r="F55" s="82">
        <f t="shared" ref="F55" si="3">E55-D55</f>
        <v>0</v>
      </c>
      <c r="G55" s="60">
        <v>0</v>
      </c>
    </row>
    <row r="56" spans="1:7" s="182" customFormat="1" ht="13.5" hidden="1" customHeight="1" x14ac:dyDescent="0.25">
      <c r="A56" s="83"/>
      <c r="B56" s="91" t="s">
        <v>180</v>
      </c>
      <c r="C56" s="88" t="s">
        <v>10</v>
      </c>
      <c r="D56" s="99"/>
      <c r="E56" s="99"/>
      <c r="F56" s="181"/>
      <c r="G56" s="181"/>
    </row>
    <row r="57" spans="1:7" ht="13.5" hidden="1" customHeight="1" x14ac:dyDescent="0.25">
      <c r="A57" s="83"/>
      <c r="B57" s="183" t="s">
        <v>308</v>
      </c>
      <c r="C57" s="88" t="s">
        <v>10</v>
      </c>
      <c r="D57" s="99"/>
      <c r="E57" s="99"/>
      <c r="F57" s="176"/>
      <c r="G57" s="176"/>
    </row>
    <row r="58" spans="1:7" ht="13.5" hidden="1" customHeight="1" x14ac:dyDescent="0.25">
      <c r="A58" s="83"/>
      <c r="B58" s="183" t="s">
        <v>309</v>
      </c>
      <c r="C58" s="88" t="s">
        <v>10</v>
      </c>
      <c r="D58" s="99"/>
      <c r="E58" s="99"/>
      <c r="F58" s="176"/>
      <c r="G58" s="176"/>
    </row>
    <row r="59" spans="1:7" ht="13.5" hidden="1" customHeight="1" x14ac:dyDescent="0.25">
      <c r="A59" s="83"/>
      <c r="B59" s="183" t="s">
        <v>310</v>
      </c>
      <c r="C59" s="88" t="s">
        <v>10</v>
      </c>
      <c r="D59" s="99"/>
      <c r="E59" s="99"/>
      <c r="F59" s="176"/>
      <c r="G59" s="176"/>
    </row>
    <row r="60" spans="1:7" x14ac:dyDescent="0.25">
      <c r="A60" s="85" t="s">
        <v>23</v>
      </c>
      <c r="B60" s="86" t="s">
        <v>24</v>
      </c>
      <c r="C60" s="88" t="s">
        <v>10</v>
      </c>
      <c r="D60" s="87">
        <f>D61+D84+D93</f>
        <v>0</v>
      </c>
      <c r="E60" s="87">
        <f>E61+E84+E93</f>
        <v>0</v>
      </c>
      <c r="F60" s="173">
        <f t="shared" ref="F60:F61" si="4">E60-D60</f>
        <v>0</v>
      </c>
      <c r="G60" s="127">
        <v>0</v>
      </c>
    </row>
    <row r="61" spans="1:7" s="175" customFormat="1" ht="15.75" customHeight="1" x14ac:dyDescent="0.25">
      <c r="A61" s="97" t="s">
        <v>216</v>
      </c>
      <c r="B61" s="53" t="s">
        <v>311</v>
      </c>
      <c r="C61" s="97" t="s">
        <v>10</v>
      </c>
      <c r="D61" s="99">
        <f>SUM(D64:D76)</f>
        <v>0</v>
      </c>
      <c r="E61" s="99">
        <f>SUM(E64:E76)</f>
        <v>0</v>
      </c>
      <c r="F61" s="181">
        <f t="shared" si="4"/>
        <v>0</v>
      </c>
      <c r="G61" s="134">
        <v>0</v>
      </c>
    </row>
    <row r="62" spans="1:7" ht="15" hidden="1" customHeight="1" x14ac:dyDescent="0.25">
      <c r="A62" s="83" t="s">
        <v>312</v>
      </c>
      <c r="B62" s="184" t="s">
        <v>17</v>
      </c>
      <c r="C62" s="97" t="s">
        <v>10</v>
      </c>
      <c r="D62" s="92"/>
      <c r="E62" s="92"/>
      <c r="F62" s="82"/>
      <c r="G62" s="82"/>
    </row>
    <row r="63" spans="1:7" ht="15" hidden="1" customHeight="1" x14ac:dyDescent="0.25">
      <c r="A63" s="83"/>
      <c r="B63" s="184" t="s">
        <v>11</v>
      </c>
      <c r="C63" s="97" t="s">
        <v>10</v>
      </c>
      <c r="D63" s="83"/>
      <c r="E63" s="83"/>
      <c r="F63" s="82"/>
      <c r="G63" s="82"/>
    </row>
    <row r="64" spans="1:7" ht="14.25" hidden="1" customHeight="1" x14ac:dyDescent="0.25">
      <c r="A64" s="83" t="s">
        <v>313</v>
      </c>
      <c r="B64" s="185" t="s">
        <v>134</v>
      </c>
      <c r="C64" s="97" t="s">
        <v>10</v>
      </c>
      <c r="D64" s="92"/>
      <c r="E64" s="92"/>
      <c r="F64" s="82"/>
      <c r="G64" s="82"/>
    </row>
    <row r="65" spans="1:7" ht="15" hidden="1" customHeight="1" x14ac:dyDescent="0.25">
      <c r="A65" s="83" t="s">
        <v>314</v>
      </c>
      <c r="B65" s="91" t="s">
        <v>62</v>
      </c>
      <c r="C65" s="97" t="s">
        <v>10</v>
      </c>
      <c r="D65" s="92"/>
      <c r="E65" s="92"/>
      <c r="F65" s="82"/>
      <c r="G65" s="82"/>
    </row>
    <row r="66" spans="1:7" ht="15" hidden="1" customHeight="1" x14ac:dyDescent="0.25">
      <c r="A66" s="101" t="s">
        <v>153</v>
      </c>
      <c r="B66" s="185" t="s">
        <v>29</v>
      </c>
      <c r="C66" s="97" t="s">
        <v>10</v>
      </c>
      <c r="D66" s="92"/>
      <c r="E66" s="92"/>
      <c r="F66" s="82"/>
      <c r="G66" s="82"/>
    </row>
    <row r="67" spans="1:7" ht="15" hidden="1" customHeight="1" x14ac:dyDescent="0.25">
      <c r="A67" s="101" t="s">
        <v>154</v>
      </c>
      <c r="B67" s="185" t="s">
        <v>25</v>
      </c>
      <c r="C67" s="97" t="s">
        <v>10</v>
      </c>
      <c r="D67" s="92"/>
      <c r="E67" s="92"/>
      <c r="F67" s="82"/>
      <c r="G67" s="82"/>
    </row>
    <row r="68" spans="1:7" ht="46.5" hidden="1" customHeight="1" x14ac:dyDescent="0.25">
      <c r="A68" s="101" t="s">
        <v>156</v>
      </c>
      <c r="B68" s="185" t="s">
        <v>181</v>
      </c>
      <c r="C68" s="97" t="s">
        <v>10</v>
      </c>
      <c r="D68" s="92"/>
      <c r="E68" s="92"/>
      <c r="F68" s="82"/>
      <c r="G68" s="82"/>
    </row>
    <row r="69" spans="1:7" ht="15" hidden="1" customHeight="1" x14ac:dyDescent="0.25">
      <c r="A69" s="83" t="s">
        <v>157</v>
      </c>
      <c r="B69" s="185" t="s">
        <v>27</v>
      </c>
      <c r="C69" s="97" t="s">
        <v>10</v>
      </c>
      <c r="D69" s="92"/>
      <c r="E69" s="92"/>
      <c r="F69" s="82"/>
      <c r="G69" s="82"/>
    </row>
    <row r="70" spans="1:7" ht="15" hidden="1" customHeight="1" x14ac:dyDescent="0.25">
      <c r="A70" s="83" t="s">
        <v>182</v>
      </c>
      <c r="B70" s="185" t="s">
        <v>35</v>
      </c>
      <c r="C70" s="97" t="s">
        <v>10</v>
      </c>
      <c r="D70" s="92"/>
      <c r="E70" s="92"/>
      <c r="F70" s="82"/>
      <c r="G70" s="82"/>
    </row>
    <row r="71" spans="1:7" ht="15" hidden="1" customHeight="1" x14ac:dyDescent="0.25">
      <c r="A71" s="83" t="s">
        <v>159</v>
      </c>
      <c r="B71" s="185" t="s">
        <v>135</v>
      </c>
      <c r="C71" s="97" t="s">
        <v>10</v>
      </c>
      <c r="D71" s="92"/>
      <c r="E71" s="92"/>
      <c r="F71" s="82"/>
      <c r="G71" s="82"/>
    </row>
    <row r="72" spans="1:7" ht="30" hidden="1" customHeight="1" x14ac:dyDescent="0.25">
      <c r="A72" s="83" t="s">
        <v>183</v>
      </c>
      <c r="B72" s="185" t="s">
        <v>184</v>
      </c>
      <c r="C72" s="97" t="s">
        <v>10</v>
      </c>
      <c r="D72" s="92"/>
      <c r="E72" s="92"/>
      <c r="F72" s="82"/>
      <c r="G72" s="82"/>
    </row>
    <row r="73" spans="1:7" ht="15" hidden="1" customHeight="1" x14ac:dyDescent="0.25">
      <c r="A73" s="83" t="s">
        <v>185</v>
      </c>
      <c r="B73" s="185" t="s">
        <v>31</v>
      </c>
      <c r="C73" s="97" t="s">
        <v>10</v>
      </c>
      <c r="D73" s="92"/>
      <c r="E73" s="92"/>
      <c r="F73" s="82"/>
      <c r="G73" s="82"/>
    </row>
    <row r="74" spans="1:7" ht="27" hidden="1" customHeight="1" x14ac:dyDescent="0.25">
      <c r="A74" s="83" t="s">
        <v>186</v>
      </c>
      <c r="B74" s="185" t="s">
        <v>187</v>
      </c>
      <c r="C74" s="97" t="s">
        <v>10</v>
      </c>
      <c r="D74" s="92"/>
      <c r="E74" s="92"/>
      <c r="F74" s="82"/>
      <c r="G74" s="82"/>
    </row>
    <row r="75" spans="1:7" ht="15" hidden="1" customHeight="1" x14ac:dyDescent="0.25">
      <c r="A75" s="83" t="s">
        <v>188</v>
      </c>
      <c r="B75" s="185" t="s">
        <v>189</v>
      </c>
      <c r="C75" s="97" t="s">
        <v>10</v>
      </c>
      <c r="D75" s="92"/>
      <c r="E75" s="92"/>
      <c r="F75" s="82"/>
      <c r="G75" s="82"/>
    </row>
    <row r="76" spans="1:7" ht="15" hidden="1" customHeight="1" x14ac:dyDescent="0.25">
      <c r="A76" s="83" t="s">
        <v>190</v>
      </c>
      <c r="B76" s="185" t="s">
        <v>315</v>
      </c>
      <c r="C76" s="97" t="s">
        <v>10</v>
      </c>
      <c r="D76" s="92">
        <f>SUM(D77:D83)</f>
        <v>0</v>
      </c>
      <c r="E76" s="92">
        <f>SUM(E77:E83)</f>
        <v>0</v>
      </c>
      <c r="F76" s="82">
        <f t="shared" ref="F76" si="5">E76-D76</f>
        <v>0</v>
      </c>
      <c r="G76" s="82"/>
    </row>
    <row r="77" spans="1:7" ht="16.5" hidden="1" customHeight="1" x14ac:dyDescent="0.25">
      <c r="A77" s="83" t="s">
        <v>316</v>
      </c>
      <c r="B77" s="186" t="s">
        <v>191</v>
      </c>
      <c r="C77" s="97" t="s">
        <v>10</v>
      </c>
      <c r="D77" s="92"/>
      <c r="E77" s="92"/>
      <c r="F77" s="82"/>
      <c r="G77" s="82"/>
    </row>
    <row r="78" spans="1:7" ht="16.5" hidden="1" customHeight="1" x14ac:dyDescent="0.25">
      <c r="A78" s="83" t="s">
        <v>317</v>
      </c>
      <c r="B78" s="186" t="s">
        <v>192</v>
      </c>
      <c r="C78" s="97" t="s">
        <v>10</v>
      </c>
      <c r="D78" s="92"/>
      <c r="E78" s="92"/>
      <c r="F78" s="82"/>
      <c r="G78" s="82"/>
    </row>
    <row r="79" spans="1:7" ht="16.5" hidden="1" customHeight="1" x14ac:dyDescent="0.25">
      <c r="A79" s="83" t="s">
        <v>318</v>
      </c>
      <c r="B79" s="186" t="s">
        <v>193</v>
      </c>
      <c r="C79" s="97" t="s">
        <v>10</v>
      </c>
      <c r="D79" s="92"/>
      <c r="E79" s="92"/>
      <c r="F79" s="82"/>
      <c r="G79" s="82"/>
    </row>
    <row r="80" spans="1:7" ht="16.5" hidden="1" customHeight="1" x14ac:dyDescent="0.25">
      <c r="A80" s="83" t="s">
        <v>319</v>
      </c>
      <c r="B80" s="186" t="s">
        <v>194</v>
      </c>
      <c r="C80" s="97" t="s">
        <v>10</v>
      </c>
      <c r="D80" s="92"/>
      <c r="E80" s="92"/>
      <c r="F80" s="82"/>
      <c r="G80" s="82"/>
    </row>
    <row r="81" spans="1:7" ht="16.5" hidden="1" customHeight="1" x14ac:dyDescent="0.25">
      <c r="A81" s="83" t="s">
        <v>320</v>
      </c>
      <c r="B81" s="186" t="s">
        <v>195</v>
      </c>
      <c r="C81" s="97" t="s">
        <v>10</v>
      </c>
      <c r="D81" s="92"/>
      <c r="E81" s="92"/>
      <c r="F81" s="82"/>
      <c r="G81" s="82"/>
    </row>
    <row r="82" spans="1:7" ht="16.5" hidden="1" customHeight="1" x14ac:dyDescent="0.25">
      <c r="A82" s="83" t="s">
        <v>321</v>
      </c>
      <c r="B82" s="186" t="s">
        <v>196</v>
      </c>
      <c r="C82" s="97" t="s">
        <v>10</v>
      </c>
      <c r="D82" s="92"/>
      <c r="E82" s="92"/>
      <c r="F82" s="82"/>
      <c r="G82" s="82"/>
    </row>
    <row r="83" spans="1:7" ht="16.5" hidden="1" customHeight="1" x14ac:dyDescent="0.25">
      <c r="A83" s="83" t="s">
        <v>322</v>
      </c>
      <c r="B83" s="186" t="s">
        <v>197</v>
      </c>
      <c r="C83" s="97" t="s">
        <v>10</v>
      </c>
      <c r="D83" s="92"/>
      <c r="E83" s="92"/>
      <c r="F83" s="82"/>
      <c r="G83" s="82"/>
    </row>
    <row r="84" spans="1:7" s="175" customFormat="1" ht="15" customHeight="1" x14ac:dyDescent="0.25">
      <c r="A84" s="187" t="s">
        <v>249</v>
      </c>
      <c r="B84" s="53" t="s">
        <v>323</v>
      </c>
      <c r="C84" s="97" t="s">
        <v>10</v>
      </c>
      <c r="D84" s="99">
        <f>SUM(D85:D92)</f>
        <v>0</v>
      </c>
      <c r="E84" s="99">
        <f>SUM(E85:E92)</f>
        <v>0</v>
      </c>
      <c r="F84" s="181">
        <f t="shared" ref="F84" si="6">E84-D84</f>
        <v>0</v>
      </c>
      <c r="G84" s="134">
        <v>0</v>
      </c>
    </row>
    <row r="85" spans="1:7" ht="15.75" hidden="1" customHeight="1" x14ac:dyDescent="0.25">
      <c r="A85" s="188" t="s">
        <v>130</v>
      </c>
      <c r="B85" s="91" t="s">
        <v>132</v>
      </c>
      <c r="C85" s="97" t="s">
        <v>10</v>
      </c>
      <c r="D85" s="92"/>
      <c r="E85" s="92"/>
      <c r="F85" s="82"/>
      <c r="G85" s="82"/>
    </row>
    <row r="86" spans="1:7" ht="15" hidden="1" customHeight="1" x14ac:dyDescent="0.25">
      <c r="A86" s="188" t="s">
        <v>131</v>
      </c>
      <c r="B86" s="91" t="s">
        <v>62</v>
      </c>
      <c r="C86" s="97" t="s">
        <v>10</v>
      </c>
      <c r="D86" s="92"/>
      <c r="E86" s="92"/>
      <c r="F86" s="82"/>
      <c r="G86" s="82"/>
    </row>
    <row r="87" spans="1:7" ht="15" hidden="1" customHeight="1" x14ac:dyDescent="0.25">
      <c r="A87" s="188" t="s">
        <v>198</v>
      </c>
      <c r="B87" s="91" t="s">
        <v>137</v>
      </c>
      <c r="C87" s="97" t="s">
        <v>10</v>
      </c>
      <c r="D87" s="92"/>
      <c r="E87" s="92"/>
      <c r="F87" s="82"/>
      <c r="G87" s="82"/>
    </row>
    <row r="88" spans="1:7" ht="31.5" hidden="1" customHeight="1" x14ac:dyDescent="0.25">
      <c r="A88" s="188" t="s">
        <v>199</v>
      </c>
      <c r="B88" s="91" t="s">
        <v>324</v>
      </c>
      <c r="C88" s="97" t="s">
        <v>10</v>
      </c>
      <c r="D88" s="92"/>
      <c r="E88" s="92"/>
      <c r="F88" s="82"/>
      <c r="G88" s="82"/>
    </row>
    <row r="89" spans="1:7" ht="15" hidden="1" customHeight="1" x14ac:dyDescent="0.25">
      <c r="A89" s="188" t="s">
        <v>200</v>
      </c>
      <c r="B89" s="91" t="s">
        <v>325</v>
      </c>
      <c r="C89" s="97" t="s">
        <v>10</v>
      </c>
      <c r="D89" s="92"/>
      <c r="E89" s="92"/>
      <c r="F89" s="82"/>
      <c r="G89" s="82"/>
    </row>
    <row r="90" spans="1:7" ht="36.75" hidden="1" customHeight="1" x14ac:dyDescent="0.25">
      <c r="A90" s="188" t="s">
        <v>201</v>
      </c>
      <c r="B90" s="91" t="s">
        <v>326</v>
      </c>
      <c r="C90" s="97" t="s">
        <v>10</v>
      </c>
      <c r="D90" s="92"/>
      <c r="E90" s="92"/>
      <c r="F90" s="82"/>
      <c r="G90" s="82"/>
    </row>
    <row r="91" spans="1:7" ht="16.5" hidden="1" customHeight="1" x14ac:dyDescent="0.25">
      <c r="A91" s="188" t="s">
        <v>202</v>
      </c>
      <c r="B91" s="91" t="s">
        <v>138</v>
      </c>
      <c r="C91" s="97" t="s">
        <v>10</v>
      </c>
      <c r="D91" s="92"/>
      <c r="E91" s="92"/>
      <c r="F91" s="82"/>
      <c r="G91" s="82"/>
    </row>
    <row r="92" spans="1:7" ht="15" hidden="1" customHeight="1" x14ac:dyDescent="0.25">
      <c r="A92" s="188" t="s">
        <v>203</v>
      </c>
      <c r="B92" s="91" t="s">
        <v>158</v>
      </c>
      <c r="C92" s="97" t="s">
        <v>10</v>
      </c>
      <c r="D92" s="92"/>
      <c r="E92" s="92"/>
      <c r="F92" s="82"/>
      <c r="G92" s="82"/>
    </row>
    <row r="93" spans="1:7" s="175" customFormat="1" ht="16.5" customHeight="1" x14ac:dyDescent="0.25">
      <c r="A93" s="187" t="s">
        <v>327</v>
      </c>
      <c r="B93" s="53" t="s">
        <v>38</v>
      </c>
      <c r="C93" s="97" t="s">
        <v>10</v>
      </c>
      <c r="D93" s="99">
        <v>0</v>
      </c>
      <c r="E93" s="99">
        <v>0</v>
      </c>
      <c r="F93" s="181">
        <f t="shared" ref="F93:F99" si="7">E93-D93</f>
        <v>0</v>
      </c>
      <c r="G93" s="134">
        <v>0</v>
      </c>
    </row>
    <row r="94" spans="1:7" ht="16.5" customHeight="1" x14ac:dyDescent="0.25">
      <c r="A94" s="85" t="s">
        <v>39</v>
      </c>
      <c r="B94" s="86" t="s">
        <v>40</v>
      </c>
      <c r="C94" s="88" t="s">
        <v>10</v>
      </c>
      <c r="D94" s="87">
        <f>D60+D12</f>
        <v>179071</v>
      </c>
      <c r="E94" s="87">
        <f>E60+E12</f>
        <v>229491</v>
      </c>
      <c r="F94" s="87">
        <f>F60+F12</f>
        <v>255292</v>
      </c>
      <c r="G94" s="127">
        <f t="shared" ref="G94:G100" si="8">F94/E94-1</f>
        <v>0.11</v>
      </c>
    </row>
    <row r="95" spans="1:7" ht="16.5" customHeight="1" x14ac:dyDescent="0.25">
      <c r="A95" s="85" t="s">
        <v>41</v>
      </c>
      <c r="B95" s="86" t="s">
        <v>328</v>
      </c>
      <c r="C95" s="85" t="s">
        <v>10</v>
      </c>
      <c r="D95" s="87">
        <f>D96-D94</f>
        <v>0</v>
      </c>
      <c r="E95" s="87">
        <f>E96-E94</f>
        <v>0</v>
      </c>
      <c r="F95" s="173">
        <f>F96-F94</f>
        <v>-14949</v>
      </c>
      <c r="G95" s="127">
        <v>0</v>
      </c>
    </row>
    <row r="96" spans="1:7" x14ac:dyDescent="0.25">
      <c r="A96" s="85" t="s">
        <v>42</v>
      </c>
      <c r="B96" s="86" t="s">
        <v>43</v>
      </c>
      <c r="C96" s="85" t="s">
        <v>10</v>
      </c>
      <c r="D96" s="87">
        <f>D94</f>
        <v>179071</v>
      </c>
      <c r="E96" s="87">
        <f>E94</f>
        <v>229491</v>
      </c>
      <c r="F96" s="173">
        <f>F98</f>
        <v>240343</v>
      </c>
      <c r="G96" s="127">
        <f t="shared" si="8"/>
        <v>0.05</v>
      </c>
    </row>
    <row r="97" spans="1:19" x14ac:dyDescent="0.25">
      <c r="A97" s="189" t="s">
        <v>44</v>
      </c>
      <c r="B97" s="190" t="s">
        <v>329</v>
      </c>
      <c r="C97" s="85" t="s">
        <v>45</v>
      </c>
      <c r="D97" s="191">
        <v>157911</v>
      </c>
      <c r="E97" s="191">
        <v>188882</v>
      </c>
      <c r="F97" s="191">
        <v>201135</v>
      </c>
      <c r="G97" s="127">
        <f t="shared" si="8"/>
        <v>0.06</v>
      </c>
    </row>
    <row r="98" spans="1:19" s="182" customFormat="1" ht="28.5" x14ac:dyDescent="0.25">
      <c r="A98" s="192"/>
      <c r="B98" s="193"/>
      <c r="C98" s="85" t="s">
        <v>8</v>
      </c>
      <c r="D98" s="191">
        <f>D96</f>
        <v>179071</v>
      </c>
      <c r="E98" s="191">
        <f>E96</f>
        <v>229491</v>
      </c>
      <c r="F98" s="191">
        <v>240343</v>
      </c>
      <c r="G98" s="127">
        <f t="shared" si="8"/>
        <v>0.05</v>
      </c>
    </row>
    <row r="99" spans="1:19" s="182" customFormat="1" ht="25.5" customHeight="1" x14ac:dyDescent="0.25">
      <c r="A99" s="97" t="s">
        <v>50</v>
      </c>
      <c r="B99" s="194" t="s">
        <v>128</v>
      </c>
      <c r="C99" s="97" t="s">
        <v>330</v>
      </c>
      <c r="D99" s="195">
        <v>0</v>
      </c>
      <c r="E99" s="195">
        <v>0</v>
      </c>
      <c r="F99" s="181">
        <f t="shared" si="7"/>
        <v>0</v>
      </c>
      <c r="G99" s="134">
        <v>0</v>
      </c>
    </row>
    <row r="100" spans="1:19" ht="26.25" customHeight="1" x14ac:dyDescent="0.25">
      <c r="A100" s="85" t="s">
        <v>92</v>
      </c>
      <c r="B100" s="86" t="s">
        <v>213</v>
      </c>
      <c r="C100" s="85" t="s">
        <v>331</v>
      </c>
      <c r="D100" s="117">
        <f>D98/D97*1000</f>
        <v>1134</v>
      </c>
      <c r="E100" s="117">
        <f>E98/E97*1000</f>
        <v>1215</v>
      </c>
      <c r="F100" s="117">
        <f>F98/F97*1000</f>
        <v>1194.93</v>
      </c>
      <c r="G100" s="196">
        <f t="shared" si="8"/>
        <v>-1.6500000000000001E-2</v>
      </c>
      <c r="H100" s="197"/>
      <c r="I100" s="198"/>
      <c r="K100" s="199"/>
    </row>
    <row r="101" spans="1:19" ht="16.5" hidden="1" customHeight="1" x14ac:dyDescent="0.25">
      <c r="A101" s="200"/>
      <c r="B101" s="201"/>
      <c r="C101" s="200"/>
      <c r="D101" s="202"/>
      <c r="E101" s="202"/>
      <c r="F101" s="171">
        <v>255292</v>
      </c>
      <c r="G101" s="203"/>
    </row>
    <row r="102" spans="1:19" ht="16.5" hidden="1" customHeight="1" x14ac:dyDescent="0.25">
      <c r="A102" s="200"/>
      <c r="B102" s="201"/>
      <c r="C102" s="200"/>
      <c r="D102" s="202"/>
      <c r="E102" s="202"/>
      <c r="F102" s="171">
        <f>F101-F94</f>
        <v>0</v>
      </c>
      <c r="G102" s="203"/>
    </row>
    <row r="103" spans="1:19" ht="16.5" customHeight="1" x14ac:dyDescent="0.25">
      <c r="A103" s="200"/>
      <c r="B103" s="201"/>
      <c r="C103" s="200"/>
      <c r="D103" s="202"/>
      <c r="E103" s="202"/>
      <c r="G103" s="203"/>
    </row>
    <row r="104" spans="1:19" ht="76.5" customHeight="1" x14ac:dyDescent="0.25"/>
    <row r="105" spans="1:19" ht="16.5" customHeight="1" x14ac:dyDescent="0.25"/>
    <row r="106" spans="1:19" ht="18" customHeight="1" x14ac:dyDescent="0.25"/>
    <row r="107" spans="1:19" ht="16.5" customHeight="1" x14ac:dyDescent="0.25"/>
    <row r="108" spans="1:19" ht="17.25" customHeight="1" x14ac:dyDescent="0.25"/>
    <row r="109" spans="1:19" ht="17.25" customHeight="1" x14ac:dyDescent="0.25"/>
    <row r="110" spans="1:19" s="167" customFormat="1" ht="17.25" customHeight="1" x14ac:dyDescent="0.25">
      <c r="B110" s="168"/>
      <c r="C110" s="168"/>
      <c r="D110" s="169"/>
      <c r="E110" s="169"/>
      <c r="F110" s="171"/>
      <c r="G110" s="171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s="167" customFormat="1" ht="17.25" customHeight="1" x14ac:dyDescent="0.25">
      <c r="B111" s="168"/>
      <c r="C111" s="168"/>
      <c r="D111" s="169"/>
      <c r="E111" s="169"/>
      <c r="F111" s="171"/>
      <c r="G111" s="171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s="167" customFormat="1" ht="15.75" customHeight="1" x14ac:dyDescent="0.25">
      <c r="B112" s="168"/>
      <c r="C112" s="168"/>
      <c r="D112" s="169"/>
      <c r="E112" s="169"/>
      <c r="F112" s="171"/>
      <c r="G112" s="171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2:19" s="167" customFormat="1" ht="18.75" customHeight="1" x14ac:dyDescent="0.25">
      <c r="B113" s="168"/>
      <c r="C113" s="168"/>
      <c r="D113" s="169"/>
      <c r="E113" s="169"/>
      <c r="F113" s="171"/>
      <c r="G113" s="171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2:19" s="167" customFormat="1" ht="18.75" customHeight="1" x14ac:dyDescent="0.25">
      <c r="B114" s="168"/>
      <c r="C114" s="168"/>
      <c r="D114" s="169"/>
      <c r="E114" s="169"/>
      <c r="F114" s="171"/>
      <c r="G114" s="171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</row>
    <row r="115" spans="2:19" s="167" customFormat="1" ht="18.75" customHeight="1" x14ac:dyDescent="0.25">
      <c r="B115" s="168"/>
      <c r="C115" s="168"/>
      <c r="D115" s="169"/>
      <c r="E115" s="169"/>
      <c r="F115" s="171"/>
      <c r="G115" s="171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2:19" s="167" customFormat="1" ht="18.75" customHeight="1" x14ac:dyDescent="0.25">
      <c r="B116" s="168"/>
      <c r="C116" s="168"/>
      <c r="D116" s="169"/>
      <c r="E116" s="169"/>
      <c r="F116" s="171"/>
      <c r="G116" s="171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2:19" s="167" customFormat="1" ht="18.75" customHeight="1" x14ac:dyDescent="0.25">
      <c r="B117" s="168"/>
      <c r="C117" s="168"/>
      <c r="D117" s="169"/>
      <c r="E117" s="169"/>
      <c r="F117" s="171"/>
      <c r="G117" s="171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2:19" s="167" customFormat="1" ht="18.75" customHeight="1" x14ac:dyDescent="0.25">
      <c r="B118" s="168"/>
      <c r="C118" s="168"/>
      <c r="D118" s="169"/>
      <c r="E118" s="169"/>
      <c r="F118" s="171"/>
      <c r="G118" s="171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2:19" s="167" customFormat="1" ht="18.75" customHeight="1" x14ac:dyDescent="0.25">
      <c r="B119" s="168"/>
      <c r="C119" s="168"/>
      <c r="D119" s="169"/>
      <c r="E119" s="169"/>
      <c r="F119" s="171"/>
      <c r="G119" s="171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2:19" s="167" customFormat="1" ht="18.75" customHeight="1" x14ac:dyDescent="0.25">
      <c r="B120" s="168"/>
      <c r="C120" s="168"/>
      <c r="D120" s="169"/>
      <c r="E120" s="169"/>
      <c r="F120" s="171"/>
      <c r="G120" s="171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2:19" s="167" customFormat="1" ht="17.25" customHeight="1" x14ac:dyDescent="0.25">
      <c r="B121" s="168"/>
      <c r="C121" s="168"/>
      <c r="D121" s="169"/>
      <c r="E121" s="169"/>
      <c r="F121" s="171"/>
      <c r="G121" s="171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2:19" s="167" customFormat="1" ht="17.25" customHeight="1" x14ac:dyDescent="0.25">
      <c r="B122" s="168"/>
      <c r="C122" s="168"/>
      <c r="D122" s="169"/>
      <c r="E122" s="169"/>
      <c r="F122" s="171"/>
      <c r="G122" s="171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2:19" s="167" customFormat="1" ht="17.25" customHeight="1" x14ac:dyDescent="0.25">
      <c r="B123" s="168"/>
      <c r="C123" s="168"/>
      <c r="D123" s="169"/>
      <c r="E123" s="169"/>
      <c r="F123" s="171"/>
      <c r="G123" s="171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2:19" s="167" customFormat="1" ht="17.25" customHeight="1" x14ac:dyDescent="0.25">
      <c r="B124" s="168"/>
      <c r="C124" s="168"/>
      <c r="D124" s="169"/>
      <c r="E124" s="169"/>
      <c r="F124" s="171"/>
      <c r="G124" s="171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</row>
    <row r="125" spans="2:19" s="167" customFormat="1" ht="17.25" customHeight="1" x14ac:dyDescent="0.25">
      <c r="B125" s="168"/>
      <c r="C125" s="168"/>
      <c r="D125" s="169"/>
      <c r="E125" s="169"/>
      <c r="F125" s="171"/>
      <c r="G125" s="171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</row>
    <row r="126" spans="2:19" s="167" customFormat="1" ht="17.25" customHeight="1" x14ac:dyDescent="0.25">
      <c r="B126" s="168"/>
      <c r="C126" s="168"/>
      <c r="D126" s="169"/>
      <c r="E126" s="169"/>
      <c r="F126" s="171"/>
      <c r="G126" s="171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</row>
    <row r="127" spans="2:19" s="167" customFormat="1" ht="17.25" customHeight="1" x14ac:dyDescent="0.25">
      <c r="B127" s="168"/>
      <c r="C127" s="168"/>
      <c r="D127" s="169"/>
      <c r="E127" s="169"/>
      <c r="F127" s="171"/>
      <c r="G127" s="171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</row>
    <row r="128" spans="2:19" s="167" customFormat="1" ht="17.25" customHeight="1" x14ac:dyDescent="0.25">
      <c r="B128" s="168"/>
      <c r="C128" s="168"/>
      <c r="D128" s="169"/>
      <c r="E128" s="169"/>
      <c r="F128" s="171"/>
      <c r="G128" s="171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</row>
  </sheetData>
  <mergeCells count="7">
    <mergeCell ref="A97:A98"/>
    <mergeCell ref="B97:B98"/>
    <mergeCell ref="F1:G1"/>
    <mergeCell ref="F2:G2"/>
    <mergeCell ref="A5:D5"/>
    <mergeCell ref="A7:G7"/>
    <mergeCell ref="A8:G8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ПВ</vt:lpstr>
      <vt:lpstr>ТВ</vt:lpstr>
      <vt:lpstr>ГВ</vt:lpstr>
      <vt:lpstr>Тепло 2018г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2018г'!Заголовки_для_печати</vt:lpstr>
      <vt:lpstr>ГВ!Область_печати</vt:lpstr>
      <vt:lpstr>ПВ!Область_печати</vt:lpstr>
      <vt:lpstr>'Тепло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2019-05-02T09:38:17Z</dcterms:modified>
</cp:coreProperties>
</file>