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885" windowWidth="14805" windowHeight="7230" tabRatio="910"/>
  </bookViews>
  <sheets>
    <sheet name="Тепло " sheetId="43" r:id="rId1"/>
    <sheet name="ПВ" sheetId="98" r:id="rId2"/>
    <sheet name="ТВ" sheetId="99" r:id="rId3"/>
    <sheet name="ГВ" sheetId="96" r:id="rId4"/>
    <sheet name="МВ" sheetId="9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urIntCo">'[1]Приложение 23'!#REF!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"(GMT+06:00)27.06.2011 17:07:01"</definedName>
    <definedName name="EV__LOCKEDCVW__BUDGETING" hidden="1">"ACTUAL,PLANRAZV,A001,SKFUND,MANUAL,EUR,2008.TOTAL,YTD,"</definedName>
    <definedName name="EV__LOCKEDCVW__ICMatching" hidden="1">"ACTUAL,INPUT,DO0001,M3_TOTAL,M4_TOTAL,M5_TOTAL,M1_TOTAL,NON_GROUP,TOT_IC,I_F0001,LC,2011.DEC,YTD,"</definedName>
    <definedName name="EV__LOCKEDCVW__LEGAL" hidden="1">"100000000,ACTUAL,INPUT,DO0015,M3_NONE,M4_NONE,M5_NONE,F_NONE,CG001,I_NONE,KZT,2010.DEC,PERIODIC,"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FiltrIntCo">'[1]Приложение 23'!#REF!</definedName>
    <definedName name="MEWarning" hidden="1">1</definedName>
    <definedName name="PreviousPeriod">'[1]Приложение 23'!#REF!</definedName>
    <definedName name="г" localSheetId="3">#REF!</definedName>
    <definedName name="г" localSheetId="4">#REF!</definedName>
    <definedName name="г" localSheetId="1">#REF!</definedName>
    <definedName name="г" localSheetId="2">#REF!</definedName>
    <definedName name="г">#REF!</definedName>
    <definedName name="_xlnm.Print_Titles" localSheetId="3">ГВ!$6:$6</definedName>
    <definedName name="_xlnm.Print_Titles" localSheetId="4">#REF!</definedName>
    <definedName name="_xlnm.Print_Titles" localSheetId="1">ПВ!$7:$7</definedName>
    <definedName name="_xlnm.Print_Titles" localSheetId="2">ТВ!$8:$8</definedName>
    <definedName name="_xlnm.Print_Titles" localSheetId="0">'Тепло '!$6:$7</definedName>
    <definedName name="_xlnm.Print_Titles">#REF!</definedName>
    <definedName name="Никитина_62192" localSheetId="3">#REF!</definedName>
    <definedName name="Никитина_62192" localSheetId="4">#REF!</definedName>
    <definedName name="Никитина_62192" localSheetId="1">#REF!</definedName>
    <definedName name="Никитина_62192" localSheetId="2">#REF!</definedName>
    <definedName name="Никитина_62192">#REF!</definedName>
    <definedName name="_xlnm.Print_Area" localSheetId="3">ГВ!$A$1:$E$55</definedName>
    <definedName name="_xlnm.Print_Area" localSheetId="1">ПВ!$A$1:$F$74</definedName>
    <definedName name="_xlnm.Print_Area" localSheetId="2">ТВ!$A$2:$F$72</definedName>
    <definedName name="_xlnm.Print_Area" localSheetId="0">'Тепло '!$A$1:$F$63</definedName>
    <definedName name="Подр" localSheetId="3">[4]Подр!$C$4:$C$46</definedName>
    <definedName name="Подр" localSheetId="4">[4]Подр!$C$4:$C$46</definedName>
    <definedName name="Подр" localSheetId="1">[4]Подр!$C$4:$C$46</definedName>
    <definedName name="Подр" localSheetId="2">[4]Подр!$C$4:$C$46</definedName>
    <definedName name="Подр">[2]Подр!$C$4:$C$46</definedName>
    <definedName name="работа">#REF!</definedName>
  </definedNames>
  <calcPr calcId="145621" iterate="1" iterateCount="1000" fullPrecision="0"/>
</workbook>
</file>

<file path=xl/calcChain.xml><?xml version="1.0" encoding="utf-8"?>
<calcChain xmlns="http://schemas.openxmlformats.org/spreadsheetml/2006/main">
  <c r="F69" i="99" l="1"/>
  <c r="F68" i="99"/>
  <c r="E67" i="99"/>
  <c r="D67" i="99"/>
  <c r="E66" i="99"/>
  <c r="E65" i="99"/>
  <c r="D65" i="99"/>
  <c r="D64" i="99"/>
  <c r="F62" i="99"/>
  <c r="E61" i="99"/>
  <c r="E60" i="99" s="1"/>
  <c r="D61" i="99"/>
  <c r="D60" i="99" s="1"/>
  <c r="E59" i="99"/>
  <c r="D59" i="99"/>
  <c r="E58" i="99"/>
  <c r="D58" i="99"/>
  <c r="E57" i="99"/>
  <c r="D57" i="99"/>
  <c r="E56" i="99"/>
  <c r="D56" i="99"/>
  <c r="E55" i="99"/>
  <c r="F55" i="99" s="1"/>
  <c r="D55" i="99"/>
  <c r="E54" i="99"/>
  <c r="D54" i="99"/>
  <c r="E53" i="99"/>
  <c r="D53" i="99"/>
  <c r="E52" i="99"/>
  <c r="D52" i="99"/>
  <c r="E51" i="99"/>
  <c r="D51" i="99"/>
  <c r="E50" i="99"/>
  <c r="F50" i="99" s="1"/>
  <c r="D50" i="99"/>
  <c r="E49" i="99"/>
  <c r="D49" i="99"/>
  <c r="E48" i="99"/>
  <c r="D48" i="99"/>
  <c r="E47" i="99"/>
  <c r="D47" i="99"/>
  <c r="E46" i="99"/>
  <c r="F46" i="99" s="1"/>
  <c r="D46" i="99"/>
  <c r="E45" i="99"/>
  <c r="D45" i="99"/>
  <c r="E44" i="99"/>
  <c r="D44" i="99"/>
  <c r="E43" i="99"/>
  <c r="D43" i="99"/>
  <c r="E41" i="99"/>
  <c r="D41" i="99"/>
  <c r="E40" i="99"/>
  <c r="D40" i="99"/>
  <c r="E39" i="99"/>
  <c r="E38" i="99"/>
  <c r="D38" i="99"/>
  <c r="E35" i="99"/>
  <c r="D35" i="99"/>
  <c r="E34" i="99"/>
  <c r="D34" i="99"/>
  <c r="E33" i="99"/>
  <c r="D33" i="99"/>
  <c r="E32" i="99"/>
  <c r="D32" i="99"/>
  <c r="E31" i="99"/>
  <c r="D31" i="99"/>
  <c r="E30" i="99"/>
  <c r="D30" i="99"/>
  <c r="E29" i="99"/>
  <c r="F29" i="99" s="1"/>
  <c r="D29" i="99"/>
  <c r="E28" i="99"/>
  <c r="D28" i="99"/>
  <c r="E27" i="99"/>
  <c r="D27" i="99"/>
  <c r="E25" i="99"/>
  <c r="E24" i="99"/>
  <c r="E23" i="99"/>
  <c r="D23" i="99"/>
  <c r="E22" i="99"/>
  <c r="D22" i="99"/>
  <c r="E21" i="99"/>
  <c r="D21" i="99"/>
  <c r="E20" i="99"/>
  <c r="F20" i="99" s="1"/>
  <c r="E19" i="99"/>
  <c r="D19" i="99"/>
  <c r="E17" i="99"/>
  <c r="D17" i="99"/>
  <c r="E16" i="99"/>
  <c r="D16" i="99"/>
  <c r="F14" i="99"/>
  <c r="E13" i="99"/>
  <c r="D13" i="99"/>
  <c r="F12" i="99"/>
  <c r="E11" i="99"/>
  <c r="D11" i="99"/>
  <c r="F23" i="99" l="1"/>
  <c r="F34" i="99"/>
  <c r="E15" i="99"/>
  <c r="E10" i="99" s="1"/>
  <c r="F51" i="99"/>
  <c r="F49" i="99"/>
  <c r="F58" i="99"/>
  <c r="F65" i="99"/>
  <c r="E18" i="99"/>
  <c r="D18" i="99"/>
  <c r="F27" i="99"/>
  <c r="F33" i="99"/>
  <c r="F41" i="99"/>
  <c r="D26" i="99"/>
  <c r="F67" i="99"/>
  <c r="F21" i="99"/>
  <c r="F35" i="99"/>
  <c r="E70" i="99"/>
  <c r="F16" i="99"/>
  <c r="D15" i="99"/>
  <c r="D10" i="99" s="1"/>
  <c r="F30" i="99"/>
  <c r="F52" i="99"/>
  <c r="F45" i="99"/>
  <c r="F13" i="99"/>
  <c r="F31" i="99"/>
  <c r="F39" i="99"/>
  <c r="F48" i="99"/>
  <c r="F53" i="99"/>
  <c r="F59" i="99"/>
  <c r="F32" i="99"/>
  <c r="F40" i="99"/>
  <c r="E42" i="99"/>
  <c r="E37" i="99" s="1"/>
  <c r="F54" i="99"/>
  <c r="F57" i="99"/>
  <c r="F60" i="99"/>
  <c r="F11" i="99"/>
  <c r="E26" i="99"/>
  <c r="F26" i="99" s="1"/>
  <c r="F43" i="99"/>
  <c r="F28" i="99"/>
  <c r="F38" i="99"/>
  <c r="D42" i="99"/>
  <c r="D37" i="99" s="1"/>
  <c r="D36" i="99" s="1"/>
  <c r="F17" i="99"/>
  <c r="F61" i="99"/>
  <c r="F19" i="99"/>
  <c r="F56" i="99"/>
  <c r="F18" i="99" l="1"/>
  <c r="D9" i="99"/>
  <c r="D63" i="99" s="1"/>
  <c r="D66" i="99" s="1"/>
  <c r="F10" i="99"/>
  <c r="F42" i="99"/>
  <c r="E9" i="99"/>
  <c r="E63" i="99" s="1"/>
  <c r="F15" i="99"/>
  <c r="F37" i="99"/>
  <c r="E36" i="99"/>
  <c r="F36" i="99" s="1"/>
  <c r="F9" i="99" l="1"/>
  <c r="E64" i="99"/>
  <c r="F64" i="99" s="1"/>
  <c r="F63" i="99"/>
  <c r="D70" i="99"/>
  <c r="F70" i="99" s="1"/>
  <c r="F66" i="99"/>
  <c r="E71" i="98" l="1"/>
  <c r="F71" i="98" s="1"/>
  <c r="E70" i="98"/>
  <c r="E74" i="98" s="1"/>
  <c r="E69" i="98"/>
  <c r="F69" i="98" s="1"/>
  <c r="F66" i="98"/>
  <c r="E65" i="98"/>
  <c r="F65" i="98" s="1"/>
  <c r="F64" i="98"/>
  <c r="F63" i="98"/>
  <c r="F62" i="98"/>
  <c r="F61" i="98"/>
  <c r="D60" i="98"/>
  <c r="E59" i="98"/>
  <c r="F59" i="98" s="1"/>
  <c r="E58" i="98"/>
  <c r="F58" i="98" s="1"/>
  <c r="E57" i="98"/>
  <c r="F57" i="98" s="1"/>
  <c r="E56" i="98"/>
  <c r="F56" i="98" s="1"/>
  <c r="E55" i="98"/>
  <c r="F55" i="98" s="1"/>
  <c r="E54" i="98"/>
  <c r="F54" i="98" s="1"/>
  <c r="E53" i="98"/>
  <c r="F53" i="98" s="1"/>
  <c r="E52" i="98"/>
  <c r="F52" i="98" s="1"/>
  <c r="E51" i="98"/>
  <c r="F51" i="98" s="1"/>
  <c r="E50" i="98"/>
  <c r="F50" i="98" s="1"/>
  <c r="E49" i="98"/>
  <c r="F49" i="98" s="1"/>
  <c r="E48" i="98"/>
  <c r="E47" i="98"/>
  <c r="F47" i="98" s="1"/>
  <c r="E46" i="98"/>
  <c r="F46" i="98" s="1"/>
  <c r="E45" i="98"/>
  <c r="F45" i="98" s="1"/>
  <c r="E44" i="98"/>
  <c r="F44" i="98" s="1"/>
  <c r="E43" i="98"/>
  <c r="D42" i="98"/>
  <c r="D37" i="98" s="1"/>
  <c r="E41" i="98"/>
  <c r="F41" i="98" s="1"/>
  <c r="E40" i="98"/>
  <c r="F40" i="98" s="1"/>
  <c r="E39" i="98"/>
  <c r="F39" i="98" s="1"/>
  <c r="E38" i="98"/>
  <c r="E35" i="98"/>
  <c r="F35" i="98" s="1"/>
  <c r="E34" i="98"/>
  <c r="F34" i="98" s="1"/>
  <c r="E33" i="98"/>
  <c r="F33" i="98" s="1"/>
  <c r="E32" i="98"/>
  <c r="F32" i="98" s="1"/>
  <c r="E31" i="98"/>
  <c r="F31" i="98" s="1"/>
  <c r="E30" i="98"/>
  <c r="F30" i="98" s="1"/>
  <c r="E29" i="98"/>
  <c r="F29" i="98" s="1"/>
  <c r="E28" i="98"/>
  <c r="F28" i="98" s="1"/>
  <c r="E27" i="98"/>
  <c r="D26" i="98"/>
  <c r="E25" i="98"/>
  <c r="E24" i="98" s="1"/>
  <c r="F24" i="98" s="1"/>
  <c r="E23" i="98"/>
  <c r="F23" i="98" s="1"/>
  <c r="E22" i="98"/>
  <c r="E21" i="98"/>
  <c r="E20" i="98"/>
  <c r="F20" i="98" s="1"/>
  <c r="E19" i="98"/>
  <c r="F19" i="98" s="1"/>
  <c r="D18" i="98"/>
  <c r="E17" i="98"/>
  <c r="F17" i="98" s="1"/>
  <c r="E16" i="98"/>
  <c r="E15" i="98"/>
  <c r="F15" i="98" s="1"/>
  <c r="D14" i="98"/>
  <c r="D9" i="98" s="1"/>
  <c r="F13" i="98"/>
  <c r="E12" i="98"/>
  <c r="F12" i="98" s="1"/>
  <c r="F11" i="98"/>
  <c r="E10" i="98"/>
  <c r="F10" i="98" s="1"/>
  <c r="E14" i="98" l="1"/>
  <c r="F14" i="98" s="1"/>
  <c r="D36" i="98"/>
  <c r="E60" i="98"/>
  <c r="F60" i="98" s="1"/>
  <c r="E26" i="98"/>
  <c r="F26" i="98" s="1"/>
  <c r="D8" i="98"/>
  <c r="D67" i="98" s="1"/>
  <c r="E42" i="98"/>
  <c r="F42" i="98" s="1"/>
  <c r="E18" i="98"/>
  <c r="F18" i="98" s="1"/>
  <c r="E9" i="98"/>
  <c r="F16" i="98"/>
  <c r="F25" i="98"/>
  <c r="F38" i="98"/>
  <c r="F21" i="98"/>
  <c r="F27" i="98"/>
  <c r="F43" i="98"/>
  <c r="E37" i="98" l="1"/>
  <c r="D70" i="98"/>
  <c r="E8" i="98"/>
  <c r="F8" i="98" s="1"/>
  <c r="F9" i="98"/>
  <c r="F37" i="98" l="1"/>
  <c r="E36" i="98"/>
  <c r="F36" i="98" s="1"/>
  <c r="E67" i="98"/>
  <c r="D74" i="98"/>
  <c r="F74" i="98" s="1"/>
  <c r="F70" i="98"/>
  <c r="F67" i="98" l="1"/>
  <c r="E68" i="98"/>
  <c r="F68" i="98" s="1"/>
  <c r="E24" i="97" l="1"/>
  <c r="F24" i="97" s="1"/>
  <c r="E23" i="97"/>
  <c r="E19" i="97"/>
  <c r="E18" i="97" s="1"/>
  <c r="D18" i="97"/>
  <c r="E16" i="97"/>
  <c r="F16" i="97" s="1"/>
  <c r="E15" i="97"/>
  <c r="E14" i="97"/>
  <c r="F14" i="97" s="1"/>
  <c r="D13" i="97"/>
  <c r="E11" i="97"/>
  <c r="F11" i="97" s="1"/>
  <c r="D10" i="97"/>
  <c r="E10" i="97" l="1"/>
  <c r="F10" i="97" s="1"/>
  <c r="D9" i="97"/>
  <c r="D21" i="97" s="1"/>
  <c r="D23" i="97" s="1"/>
  <c r="E13" i="97"/>
  <c r="F13" i="97" s="1"/>
  <c r="D27" i="97"/>
  <c r="D22" i="97"/>
  <c r="E27" i="97"/>
  <c r="F15" i="97"/>
  <c r="F23" i="97"/>
  <c r="E9" i="97" l="1"/>
  <c r="F9" i="97" s="1"/>
  <c r="F27" i="97"/>
  <c r="E21" i="97" l="1"/>
  <c r="F21" i="97" s="1"/>
  <c r="E22" i="97" l="1"/>
  <c r="F54" i="96"/>
  <c r="F53" i="96"/>
  <c r="E52" i="96"/>
  <c r="F52" i="96" s="1"/>
  <c r="E51" i="96"/>
  <c r="E55" i="96" s="1"/>
  <c r="F50" i="96"/>
  <c r="F47" i="96"/>
  <c r="E46" i="96"/>
  <c r="F46" i="96" s="1"/>
  <c r="E45" i="96"/>
  <c r="F45" i="96" s="1"/>
  <c r="E44" i="96"/>
  <c r="F44" i="96" s="1"/>
  <c r="E43" i="96"/>
  <c r="F43" i="96" s="1"/>
  <c r="E42" i="96"/>
  <c r="F42" i="96" s="1"/>
  <c r="E41" i="96"/>
  <c r="F41" i="96" s="1"/>
  <c r="E40" i="96"/>
  <c r="F40" i="96" s="1"/>
  <c r="E39" i="96"/>
  <c r="F39" i="96" s="1"/>
  <c r="E38" i="96"/>
  <c r="F38" i="96" s="1"/>
  <c r="E37" i="96"/>
  <c r="E36" i="96"/>
  <c r="E35" i="96"/>
  <c r="F35" i="96" s="1"/>
  <c r="E34" i="96"/>
  <c r="F34" i="96" s="1"/>
  <c r="E33" i="96"/>
  <c r="F33" i="96" s="1"/>
  <c r="E32" i="96"/>
  <c r="F32" i="96" s="1"/>
  <c r="E31" i="96"/>
  <c r="E30" i="96"/>
  <c r="D29" i="96"/>
  <c r="D25" i="96" s="1"/>
  <c r="D24" i="96" s="1"/>
  <c r="E28" i="96"/>
  <c r="F28" i="96" s="1"/>
  <c r="E27" i="96"/>
  <c r="E26" i="96"/>
  <c r="E23" i="96"/>
  <c r="F23" i="96" s="1"/>
  <c r="D22" i="96"/>
  <c r="F21" i="96"/>
  <c r="F20" i="96"/>
  <c r="F19" i="96"/>
  <c r="F18" i="96"/>
  <c r="F17" i="96"/>
  <c r="E16" i="96"/>
  <c r="F16" i="96" s="1"/>
  <c r="D16" i="96"/>
  <c r="F15" i="96"/>
  <c r="E13" i="96"/>
  <c r="E8" i="96" s="1"/>
  <c r="D13" i="96"/>
  <c r="D8" i="96" s="1"/>
  <c r="F12" i="96"/>
  <c r="F11" i="96"/>
  <c r="F10" i="96"/>
  <c r="F9" i="96"/>
  <c r="D7" i="96" l="1"/>
  <c r="D48" i="96" s="1"/>
  <c r="D51" i="96" s="1"/>
  <c r="D55" i="96" s="1"/>
  <c r="F55" i="96"/>
  <c r="E22" i="96"/>
  <c r="F22" i="96" s="1"/>
  <c r="F13" i="96"/>
  <c r="E29" i="96"/>
  <c r="F29" i="96" s="1"/>
  <c r="E7" i="96"/>
  <c r="F7" i="96" s="1"/>
  <c r="F8" i="96"/>
  <c r="F27" i="96"/>
  <c r="F26" i="96"/>
  <c r="F36" i="96"/>
  <c r="F51" i="96"/>
  <c r="E25" i="96" l="1"/>
  <c r="F25" i="96" l="1"/>
  <c r="E24" i="96"/>
  <c r="F24" i="96" l="1"/>
  <c r="E48" i="96"/>
  <c r="F24" i="43"/>
  <c r="F25" i="43"/>
  <c r="F55" i="43"/>
  <c r="F61" i="43"/>
  <c r="F62" i="43"/>
  <c r="F11" i="43"/>
  <c r="F48" i="96" l="1"/>
  <c r="E49" i="96"/>
  <c r="F58" i="43"/>
  <c r="F29" i="43" l="1"/>
  <c r="F54" i="43"/>
  <c r="F52" i="43"/>
  <c r="F51" i="43"/>
  <c r="F50" i="43"/>
  <c r="F49" i="43"/>
  <c r="F48" i="43"/>
  <c r="F47" i="43"/>
  <c r="F45" i="43"/>
  <c r="F46" i="43"/>
  <c r="F41" i="43"/>
  <c r="F36" i="43"/>
  <c r="F35" i="43"/>
  <c r="F34" i="43"/>
  <c r="F33" i="43"/>
  <c r="F28" i="43"/>
  <c r="F27" i="43"/>
  <c r="F17" i="43"/>
  <c r="F16" i="43"/>
  <c r="F15" i="43"/>
  <c r="D18" i="43"/>
  <c r="D10" i="43"/>
  <c r="D14" i="43"/>
  <c r="F13" i="43" l="1"/>
  <c r="F23" i="43"/>
  <c r="F42" i="43"/>
  <c r="F44" i="43"/>
  <c r="F12" i="43"/>
  <c r="F20" i="43"/>
  <c r="F10" i="43"/>
  <c r="F19" i="43"/>
  <c r="F38" i="43"/>
  <c r="F21" i="43"/>
  <c r="F40" i="43"/>
  <c r="F53" i="43"/>
  <c r="F18" i="43"/>
  <c r="F14" i="43" l="1"/>
  <c r="F60" i="43"/>
  <c r="F57" i="43" l="1"/>
  <c r="D37" i="43" l="1"/>
  <c r="F37" i="43" s="1"/>
  <c r="D32" i="43" l="1"/>
  <c r="F32" i="43" s="1"/>
  <c r="D26" i="43"/>
  <c r="D9" i="43"/>
  <c r="F9" i="43" s="1"/>
  <c r="F26" i="43" l="1"/>
  <c r="D31" i="43"/>
  <c r="D8" i="43"/>
  <c r="F8" i="43" s="1"/>
  <c r="F31" i="43" l="1"/>
  <c r="D56" i="43"/>
  <c r="F56" i="43" l="1"/>
  <c r="D59" i="43"/>
  <c r="F59" i="43" s="1"/>
  <c r="D63" i="43" l="1"/>
  <c r="F63" i="43" s="1"/>
</calcChain>
</file>

<file path=xl/sharedStrings.xml><?xml version="1.0" encoding="utf-8"?>
<sst xmlns="http://schemas.openxmlformats.org/spreadsheetml/2006/main" count="777" uniqueCount="260">
  <si>
    <t>1.</t>
  </si>
  <si>
    <t>2.</t>
  </si>
  <si>
    <t>№ п/п</t>
  </si>
  <si>
    <t xml:space="preserve">№ п/п </t>
  </si>
  <si>
    <t>Наименование показателей</t>
  </si>
  <si>
    <t>Единица измерения</t>
  </si>
  <si>
    <t>I</t>
  </si>
  <si>
    <t>Затраты на производство товаров и предоставление услуг, всего</t>
  </si>
  <si>
    <t>тыс. тенге</t>
  </si>
  <si>
    <t xml:space="preserve"> -"-</t>
  </si>
  <si>
    <t>Амортизация</t>
  </si>
  <si>
    <t>Ремонт, всего</t>
  </si>
  <si>
    <t>Услуги сторонних организаций производственного характера</t>
  </si>
  <si>
    <t>Налоги</t>
  </si>
  <si>
    <t>II</t>
  </si>
  <si>
    <t>Расходы периода, всего</t>
  </si>
  <si>
    <t>амортизация</t>
  </si>
  <si>
    <t>командировочные расходы</t>
  </si>
  <si>
    <t>коммунальные услуги</t>
  </si>
  <si>
    <t>услуги связи</t>
  </si>
  <si>
    <t>услуги банка</t>
  </si>
  <si>
    <t>услуги охраны</t>
  </si>
  <si>
    <t>охрана труда и техника безопасности</t>
  </si>
  <si>
    <t>плата за пользование водными ресурсами</t>
  </si>
  <si>
    <t>страхование</t>
  </si>
  <si>
    <t>приобретение лицензий</t>
  </si>
  <si>
    <t>услуги сторонних организаций</t>
  </si>
  <si>
    <t>вспомогательные материалы</t>
  </si>
  <si>
    <t xml:space="preserve">прочие затраты </t>
  </si>
  <si>
    <t>Расходы на выплату вознаграждений</t>
  </si>
  <si>
    <t>III</t>
  </si>
  <si>
    <t>Всего затрат</t>
  </si>
  <si>
    <t>IV</t>
  </si>
  <si>
    <t>V</t>
  </si>
  <si>
    <t>Всего доходов</t>
  </si>
  <si>
    <t>VI</t>
  </si>
  <si>
    <t>тыс.м3</t>
  </si>
  <si>
    <t>1.1.</t>
  </si>
  <si>
    <t>2.2.</t>
  </si>
  <si>
    <t>представительские расходы</t>
  </si>
  <si>
    <t>тыс.Гкал</t>
  </si>
  <si>
    <t>VII</t>
  </si>
  <si>
    <t>%</t>
  </si>
  <si>
    <t>Топливо (газ)</t>
  </si>
  <si>
    <t>4.</t>
  </si>
  <si>
    <t>3.</t>
  </si>
  <si>
    <t>Материальные затраты всего, в т.ч.</t>
  </si>
  <si>
    <t>1.2.</t>
  </si>
  <si>
    <t>покупные изделия</t>
  </si>
  <si>
    <t>1.4.</t>
  </si>
  <si>
    <t>1.5.</t>
  </si>
  <si>
    <t>Энергия (энергоресурсы на технологические цели)</t>
  </si>
  <si>
    <t>заработная плата производственного персонала</t>
  </si>
  <si>
    <t>Социальный налог и соцотчисления</t>
  </si>
  <si>
    <t>5.</t>
  </si>
  <si>
    <t>5.1.</t>
  </si>
  <si>
    <t>5.2.</t>
  </si>
  <si>
    <t>5.3.</t>
  </si>
  <si>
    <t>5.4.</t>
  </si>
  <si>
    <t>6.</t>
  </si>
  <si>
    <t>6.1.</t>
  </si>
  <si>
    <t>Заработная плата административного персонала</t>
  </si>
  <si>
    <t>6.2.</t>
  </si>
  <si>
    <t>6.3.</t>
  </si>
  <si>
    <t>6.4.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</si>
  <si>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</si>
  <si>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</si>
  <si>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</si>
  <si>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</si>
  <si>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</si>
  <si>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</si>
  <si>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</si>
  <si>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</si>
  <si>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</si>
  <si>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подготовка кадров и повышение квалификации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</si>
  <si>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</si>
  <si>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</si>
  <si>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</si>
  <si>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</si>
  <si>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</si>
  <si>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</si>
  <si>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</si>
  <si>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</si>
  <si>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VIII</t>
  </si>
  <si>
    <t>-"-</t>
  </si>
  <si>
    <t>Сырье и материалы</t>
  </si>
  <si>
    <t>Расходы на оплату труда всего, в т.ч.</t>
  </si>
  <si>
    <t>Прочие затраты всего, в т.ч.</t>
  </si>
  <si>
    <t>1.3.</t>
  </si>
  <si>
    <t>тыс.тенге</t>
  </si>
  <si>
    <t>Затраты на производство товаров и предоставление услуг всего, в т.ч.</t>
  </si>
  <si>
    <t xml:space="preserve">  --"--</t>
  </si>
  <si>
    <t xml:space="preserve">  - дистиллят глубокой очистки </t>
  </si>
  <si>
    <t xml:space="preserve">  - дистиллят общего потока</t>
  </si>
  <si>
    <t xml:space="preserve">  - электроэнергия</t>
  </si>
  <si>
    <t>2.1.</t>
  </si>
  <si>
    <t>Заработная плата производственного персонала</t>
  </si>
  <si>
    <t>Ремонт всего, в т.ч.</t>
  </si>
  <si>
    <t>4.1.</t>
  </si>
  <si>
    <t>Капитальный ремонт, не приводящий к увеличению стоимости основных фондов</t>
  </si>
  <si>
    <t>Энергоресурсы на хозбытовые нужды</t>
  </si>
  <si>
    <t>Услуги вспомогательных цехов</t>
  </si>
  <si>
    <t>Командировочные услуги</t>
  </si>
  <si>
    <t>Расходы периода всего, в т.ч.</t>
  </si>
  <si>
    <t>Общие и административные расходы всего, в т.ч.</t>
  </si>
  <si>
    <t>Заработная плата администативного персонала</t>
  </si>
  <si>
    <t xml:space="preserve">Прочие расходы </t>
  </si>
  <si>
    <t>коммунальные расходы</t>
  </si>
  <si>
    <t>оплата консультационных, аудиторских и маркетинговых  услуг</t>
  </si>
  <si>
    <t>платежи за пользование водными ресурсами</t>
  </si>
  <si>
    <t>платежи за эмисии в окружающую среду</t>
  </si>
  <si>
    <t>услуги сторонних организации</t>
  </si>
  <si>
    <t>прочие затраты</t>
  </si>
  <si>
    <t>Всего затрат на предоставление услуг</t>
  </si>
  <si>
    <t>Доход (РБА*СП)</t>
  </si>
  <si>
    <t xml:space="preserve">Регулируемая база задействованных активов (РБА). </t>
  </si>
  <si>
    <t>Нормативные технические потери</t>
  </si>
  <si>
    <t>заработная плата</t>
  </si>
  <si>
    <t>заработная плата административного персонала</t>
  </si>
  <si>
    <t>расходы на оформление квитанций</t>
  </si>
  <si>
    <t>3.1.</t>
  </si>
  <si>
    <t>3.2.</t>
  </si>
  <si>
    <t>социальный налог и соцотчисления</t>
  </si>
  <si>
    <t>5.5.</t>
  </si>
  <si>
    <t>5.6.</t>
  </si>
  <si>
    <t>5.7.</t>
  </si>
  <si>
    <t>обязательные виды страхования</t>
  </si>
  <si>
    <t>5.8.</t>
  </si>
  <si>
    <t>5.9.</t>
  </si>
  <si>
    <t>консультационные, аудиторские и маркетинговые  услуги</t>
  </si>
  <si>
    <t>банковские услуги</t>
  </si>
  <si>
    <t>услуги страхования</t>
  </si>
  <si>
    <t>7.1.</t>
  </si>
  <si>
    <t>7.2.</t>
  </si>
  <si>
    <t>7.3.</t>
  </si>
  <si>
    <t>7.4.</t>
  </si>
  <si>
    <t>7.5.</t>
  </si>
  <si>
    <t>другие расходы</t>
  </si>
  <si>
    <t>Технологический расход электрической энергии водохозяйственной и канализационной систем (нормативные потери)</t>
  </si>
  <si>
    <t>6.5.</t>
  </si>
  <si>
    <t>1.5.1.</t>
  </si>
  <si>
    <t>1.5.2.</t>
  </si>
  <si>
    <t>1.5.3.</t>
  </si>
  <si>
    <t>Покупные изделия</t>
  </si>
  <si>
    <t>Горюче-смазочные материалы (ГСМ)</t>
  </si>
  <si>
    <t>IX</t>
  </si>
  <si>
    <t>Отклонение, в %</t>
  </si>
  <si>
    <t>тенге /Гкал</t>
  </si>
  <si>
    <t>Материальные затраты всего, в т.ч.:</t>
  </si>
  <si>
    <t>горюче-смазочные материалы</t>
  </si>
  <si>
    <t xml:space="preserve">  - минерализованная вода</t>
  </si>
  <si>
    <t>Ремонт всего, в т.ч.:</t>
  </si>
  <si>
    <t xml:space="preserve"> 4.1</t>
  </si>
  <si>
    <t xml:space="preserve">дезинфекция, дератизация производственных помещений, вывоз мусора и другие коммунальные услуги </t>
  </si>
  <si>
    <t>другие расходы (услуги вспомогательных цехов )</t>
  </si>
  <si>
    <t>Расходы на содержание службы сбыта  всего, в т.ч.:</t>
  </si>
  <si>
    <t xml:space="preserve">амортизация </t>
  </si>
  <si>
    <t>8.</t>
  </si>
  <si>
    <t>Регулируемая база задействованных активов (РБА)</t>
  </si>
  <si>
    <t>Объем оказываемых услуг (товаров, работ)</t>
  </si>
  <si>
    <t xml:space="preserve">  -</t>
  </si>
  <si>
    <t>Тариф</t>
  </si>
  <si>
    <t>об исполнении тарифной сметы на производство технической воды</t>
  </si>
  <si>
    <t>Затраты на производство товаров и предоставление услуг, всего, в т.ч.</t>
  </si>
  <si>
    <t>Материальные затраты, всего, в т.ч.</t>
  </si>
  <si>
    <t>сырье и материалы</t>
  </si>
  <si>
    <t>топливо</t>
  </si>
  <si>
    <t xml:space="preserve">   - минерализованная вода</t>
  </si>
  <si>
    <t xml:space="preserve">   - электроэнергия</t>
  </si>
  <si>
    <t>Расходы на оплату труда, всего, в т.ч.</t>
  </si>
  <si>
    <t>Ремонт, всего, в т.ч.</t>
  </si>
  <si>
    <t>Прочие затраты (расшифровать)</t>
  </si>
  <si>
    <t>другие расходы (услуги вспомогательных цехов)</t>
  </si>
  <si>
    <t>Общие и административные расходы, всего: в том числе:</t>
  </si>
  <si>
    <t>Прочие расходы (расшифровать)</t>
  </si>
  <si>
    <t>Расходы на содержание служба сбыта</t>
  </si>
  <si>
    <t>Регулируемая база задействованных активов (РБА).</t>
  </si>
  <si>
    <t xml:space="preserve">      минерализованная вода</t>
  </si>
  <si>
    <t xml:space="preserve">      дистиллят общего потока</t>
  </si>
  <si>
    <t>тенге/ м3</t>
  </si>
  <si>
    <t>Наименование субъекта: ТОО "МАЭК-КАЗАТОМПРОМ"</t>
  </si>
  <si>
    <t>ОТЧЕТ</t>
  </si>
  <si>
    <t>Единица                 измерения</t>
  </si>
  <si>
    <t>Прибыль</t>
  </si>
  <si>
    <t>тенге/ 1000м3</t>
  </si>
  <si>
    <t>Прочие затраты</t>
  </si>
  <si>
    <t>Наименование показателей тарифной сметы</t>
  </si>
  <si>
    <t>Отчет ТОО "МАЭК-Казатомпром"</t>
  </si>
  <si>
    <t>Сырьё и материалы</t>
  </si>
  <si>
    <t>Горюче-смазочные материалы</t>
  </si>
  <si>
    <t xml:space="preserve"> -</t>
  </si>
  <si>
    <t>Предусмотрено в утвержденной тарифной смете на 2020 год</t>
  </si>
  <si>
    <t>6 (5-4)</t>
  </si>
  <si>
    <t>об исполнении тарифной сметы на производство тепловой энергии</t>
  </si>
  <si>
    <t xml:space="preserve">Отклонение, в %             </t>
  </si>
  <si>
    <t>6 (5/4)</t>
  </si>
  <si>
    <t>2.3.</t>
  </si>
  <si>
    <t>6.5.1.</t>
  </si>
  <si>
    <t>6.5.2.</t>
  </si>
  <si>
    <t>6.5.3.</t>
  </si>
  <si>
    <t>6.5.4.</t>
  </si>
  <si>
    <t>6.5.5.</t>
  </si>
  <si>
    <t>6.5.6.</t>
  </si>
  <si>
    <t>6.5.7.</t>
  </si>
  <si>
    <t>6.5.8.</t>
  </si>
  <si>
    <t>6.5.9.</t>
  </si>
  <si>
    <t>6.5.10.</t>
  </si>
  <si>
    <t>6.5.11.</t>
  </si>
  <si>
    <t>6.5.12.</t>
  </si>
  <si>
    <t>6.5.13.</t>
  </si>
  <si>
    <t>6.5.14.</t>
  </si>
  <si>
    <t>6.5.15.</t>
  </si>
  <si>
    <t>6.5.16.</t>
  </si>
  <si>
    <t>6.5.17.</t>
  </si>
  <si>
    <t>в нат. пок.</t>
  </si>
  <si>
    <t>Текущий ремонт</t>
  </si>
  <si>
    <t xml:space="preserve">Объем предоставляемых услуг </t>
  </si>
  <si>
    <t>Тариф (без налога на добавленную стоимость)</t>
  </si>
  <si>
    <t>Отчетный период  2020 год</t>
  </si>
  <si>
    <t>Фактически сложившиеся показатели тарифной сметы за  2020год</t>
  </si>
  <si>
    <t>Обязательное медицинское страхование</t>
  </si>
  <si>
    <t>Обязательные профессиональные пенсионные взносы (ОСМС)</t>
  </si>
  <si>
    <t>2.4.</t>
  </si>
  <si>
    <t>Примечание: Объем оказанных услуг по факту 2020г показан без учета нормативно-технических потерь (НТП) КЖСА 1 041,140 тыс.Гкал. С учетом потерь НТП  объем за 2020г составит 1 266,052 тыс.Гкал</t>
  </si>
  <si>
    <t>Отчет  ТОО "МАЭК-Казатомпром"
 об исполнении тарифной сметы на производство горячей воды</t>
  </si>
  <si>
    <t>Фактически сложившиеся показатели тарифной сметы за  2020 год</t>
  </si>
  <si>
    <t>Прочие расходы</t>
  </si>
  <si>
    <t>в нат.пок.</t>
  </si>
  <si>
    <t>об исполнении  тарифной  сметы  на  услуги  по  подаче  морской  воды
  по  магистральным  трубопроводам</t>
  </si>
  <si>
    <t>Предусмотрено в тарифной смете на 2020г</t>
  </si>
  <si>
    <t>Фактически сложившиеся показатели за  2020 год</t>
  </si>
  <si>
    <t>Затраты на производство товаров и предоставление услуг всего</t>
  </si>
  <si>
    <t>Энергия  (Электроэнергия)</t>
  </si>
  <si>
    <t>Затраты на оплату труда всего, в т.ч:</t>
  </si>
  <si>
    <t>Прочие затраты всего, в т.ч:</t>
  </si>
  <si>
    <t>Объём предоставляемых услуг</t>
  </si>
  <si>
    <t>в нат.пок</t>
  </si>
  <si>
    <t>об исполнении тарифной сметы на производство питьевой воды</t>
  </si>
  <si>
    <t>тенге /м3</t>
  </si>
  <si>
    <t>Социальный налог и налог на соцстрахование</t>
  </si>
  <si>
    <t>Обязательные профессиональные пенсионные взносы (ОППВ)</t>
  </si>
  <si>
    <t>Услуги связи</t>
  </si>
  <si>
    <t>Услуги охраны</t>
  </si>
  <si>
    <t>Командировочные расходы</t>
  </si>
  <si>
    <t>Подготовка кадров и повышение квалификации</t>
  </si>
  <si>
    <t>Охрана труда и техника безопасности</t>
  </si>
  <si>
    <t>Дезинфекция,дератизация произпомещений и коммунальные услуги</t>
  </si>
  <si>
    <t>Обязательные виды страхования</t>
  </si>
  <si>
    <t>Услуги сторонних организации</t>
  </si>
  <si>
    <t>Другие расходы (услуги вспомогательных подразделений)</t>
  </si>
  <si>
    <t>Коммунальные расходы</t>
  </si>
  <si>
    <t>Представительские расходы</t>
  </si>
  <si>
    <t>Оплата консультационных, аудиторских и маркетинговых  услуг</t>
  </si>
  <si>
    <t>Услуги банка</t>
  </si>
  <si>
    <t>Платежи за пользование водными ресурсами</t>
  </si>
  <si>
    <t>Страхование</t>
  </si>
  <si>
    <t>Приобретение лицензий</t>
  </si>
  <si>
    <t>Платежи за эмисии в окружающую среду</t>
  </si>
  <si>
    <t>Вспомогательные материалы</t>
  </si>
  <si>
    <t>Другие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</si>
</sst>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3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00"/>
    <numFmt numFmtId="166" formatCode="_([$€-2]* #,##0.00_);_([$€-2]* \(#,##0.00\);_([$€-2]* &quot;-&quot;??_)"/>
    <numFmt numFmtId="167" formatCode="0.0%"/>
    <numFmt numFmtId="177" formatCode="0.0"/>
    <numFmt numFmtId="178" formatCode="0.000"/>
    <numFmt numFmtId="183" formatCode="_-* #,##0.00&quot;р.&quot;_-;\-* #,##0.00&quot;р.&quot;_-;_-* &quot;-&quot;??&quot;р.&quot;_-;_-@_-"/>
    <numFmt numFmtId="184" formatCode="_(* #,##0_);_(* \(#,##0\);_(* \-_);_(@_)"/>
    <numFmt numFmtId="185" formatCode="_(* #,##0.00_);_(* \(#,##0.00\);_(* \-??_);_(@_)"/>
    <numFmt numFmtId="191" formatCode="_-* #,##0.00_р_._-;\-* #,##0.00_р_._-;_-* \-??_р_._-;_-@_-"/>
    <numFmt numFmtId="192" formatCode="[$$-409]#,##0_ ;[Red]\-[$$-409]#,##0\ "/>
    <numFmt numFmtId="193" formatCode="#"/>
    <numFmt numFmtId="194" formatCode="#,##0;\(#,##0\)"/>
    <numFmt numFmtId="195" formatCode="0.00;0;"/>
    <numFmt numFmtId="196" formatCode="_-* ###0_-;\(###0\);_-* &quot;–&quot;_-;_-@_-"/>
    <numFmt numFmtId="197" formatCode="_-* #,##0_-;\(#,##0\);_-* &quot;–&quot;_-;_-@_-"/>
    <numFmt numFmtId="198" formatCode="_-* #,###_-;\(#,###\);_-* &quot;–&quot;_-;_-@_-"/>
    <numFmt numFmtId="199" formatCode="_-\ #,##0.000_-;\(#,##0.000\);_-* &quot;–&quot;_-;_-@_-"/>
    <numFmt numFmtId="200" formatCode="_-#,###_-;\(#,###\);_-\ &quot;–&quot;_-;_-@_-"/>
    <numFmt numFmtId="201" formatCode="#,##0.0_);\(#,##0.0\)"/>
    <numFmt numFmtId="202" formatCode="&quot;$&quot;#,##0.0_);[Red]\(&quot;$&quot;#,##0.0\)"/>
    <numFmt numFmtId="203" formatCode="#\ ##0_.\ &quot;zі&quot;\ 00\ &quot;gr&quot;;\(#\ ##0.00\z\і\)"/>
    <numFmt numFmtId="204" formatCode="#\ ##0&quot;zі&quot;00&quot;gr&quot;;\(#\ ##0.00\z\і\)"/>
    <numFmt numFmtId="205" formatCode="_-&quot;$&quot;* #,##0.00_-;\-&quot;$&quot;* #,##0.00_-;_-&quot;$&quot;* &quot;-&quot;??_-;_-@_-"/>
    <numFmt numFmtId="206" formatCode="0.0%;\(0.0%\)"/>
    <numFmt numFmtId="207" formatCode="_(* #,##0_);_(* \(#,##0\);_(* &quot;-&quot;_);_(@_)"/>
    <numFmt numFmtId="208" formatCode="#,##0_)_%;\(#,##0\)_%;"/>
    <numFmt numFmtId="209" formatCode="#,##0.000\);[Red]\(#,##0.000\)"/>
    <numFmt numFmtId="210" formatCode="_._.* #,##0.0_)_%;_._.* \(#,##0.0\)_%"/>
    <numFmt numFmtId="211" formatCode="#,##0.0_)_%;\(#,##0.0\)_%;\ \ .0_)_%"/>
    <numFmt numFmtId="212" formatCode="_._.* #,##0.00_)_%;_._.* \(#,##0.00\)_%"/>
    <numFmt numFmtId="213" formatCode="#,##0.00_)_%;\(#,##0.00\)_%;\ \ .00_)_%"/>
    <numFmt numFmtId="214" formatCode="_._.* #,##0.000_)_%;_._.* \(#,##0.000\)_%"/>
    <numFmt numFmtId="215" formatCode="#,##0.000_)_%;\(#,##0.000\)_%;\ \ .000_)_%"/>
    <numFmt numFmtId="216" formatCode="_-* #,##0.00_р_._-;\-* #,##0.00_р_._-;_-* &quot;-&quot;??_р_._-;_-@_-"/>
    <numFmt numFmtId="217" formatCode="_._.* \(#,##0\)_%;_._.* #,##0_)_%;_._.* 0_)_%;_._.@_)_%"/>
    <numFmt numFmtId="218" formatCode="_._.&quot;$&quot;* \(#,##0\)_%;_._.&quot;$&quot;* #,##0_)_%;_._.&quot;$&quot;* 0_)_%;_._.@_)_%"/>
    <numFmt numFmtId="219" formatCode="* \(#,##0\);* #,##0_);&quot;-&quot;??_);@"/>
    <numFmt numFmtId="220" formatCode="&quot;$&quot;* #,##0_)_%;&quot;$&quot;* \(#,##0\)_%;&quot;$&quot;* &quot;-&quot;??_)_%;@_)_%"/>
    <numFmt numFmtId="221" formatCode="_-&quot;Ј&quot;* #,##0_-;\-&quot;Ј&quot;* #,##0_-;_-&quot;Ј&quot;* &quot;-&quot;_-;_-@_-"/>
    <numFmt numFmtId="222" formatCode="_._.&quot;$&quot;* #,##0.0_)_%;_._.&quot;$&quot;* \(#,##0.0\)_%"/>
    <numFmt numFmtId="223" formatCode="&quot;$&quot;* #,##0.0_)_%;&quot;$&quot;* \(#,##0.0\)_%;&quot;$&quot;* \ .0_)_%"/>
    <numFmt numFmtId="224" formatCode="_._.\$* #,##0.0_)_%;_._.\$* \(#,##0.0\)_%"/>
    <numFmt numFmtId="225" formatCode="_._.&quot;$&quot;* #,##0.00_)_%;_._.&quot;$&quot;* \(#,##0.00\)_%"/>
    <numFmt numFmtId="226" formatCode="&quot;$&quot;* #,##0.00_)_%;&quot;$&quot;* \(#,##0.00\)_%;&quot;$&quot;* \ .00_)_%"/>
    <numFmt numFmtId="227" formatCode="_._.\$* #,##0.00_)_%;_._.\$* \(#,##0.00\)_%"/>
    <numFmt numFmtId="228" formatCode="_._.&quot;$&quot;* #,##0.000_)_%;_._.&quot;$&quot;* \(#,##0.000\)_%"/>
    <numFmt numFmtId="229" formatCode="&quot;$&quot;* #,##0.000_)_%;&quot;$&quot;* \(#,##0.000\)_%;&quot;$&quot;* \ .000_)_%"/>
    <numFmt numFmtId="230" formatCode="_._.\$* #,##0.000_)_%;_._.\$* \(#,##0.000\)_%"/>
    <numFmt numFmtId="231" formatCode="[$-409]d\-mmm\-yy;@"/>
    <numFmt numFmtId="232" formatCode="[$-409]d\-mmm;@"/>
    <numFmt numFmtId="233" formatCode="mmmm\ d\,\ yyyy"/>
    <numFmt numFmtId="234" formatCode="* #,##0_);* \(#,##0\);&quot;-&quot;??_);@"/>
    <numFmt numFmtId="235" formatCode="&quot;P&quot;#,##0.00;[Red]\-&quot;P&quot;#,##0.00"/>
    <numFmt numFmtId="236" formatCode="_-&quot;P&quot;* #,##0.00_-;\-&quot;P&quot;* #,##0.00_-;_-&quot;P&quot;* &quot;-&quot;??_-;_-@_-"/>
    <numFmt numFmtId="237" formatCode="#,##0\ \ ;\(#,##0\)\ ;\—\ \ \ \ "/>
    <numFmt numFmtId="238" formatCode="_(#,##0;\(#,##0\);\-;&quot;  &quot;@"/>
    <numFmt numFmtId="239" formatCode="&quot;$&quot;#,##0\ ;\-&quot;$&quot;#,##0"/>
    <numFmt numFmtId="240" formatCode="&quot;$&quot;#,##0.00\ ;\(&quot;$&quot;#,##0.00\)"/>
    <numFmt numFmtId="241" formatCode="_-* #,##0\ _P_t_s_-;\-* #,##0\ _P_t_s_-;_-* &quot;-&quot;\ _P_t_s_-;_-@_-"/>
    <numFmt numFmtId="242" formatCode="_-* #,##0.00\ _P_t_s_-;\-* #,##0.00\ _P_t_s_-;_-* &quot;-&quot;??\ _P_t_s_-;_-@_-"/>
    <numFmt numFmtId="243" formatCode="_(* #,##0.00_);_(* \(#,##0.00\);_(* &quot;-&quot;??_);_(@_)"/>
    <numFmt numFmtId="244" formatCode="_-* #,##0\ &quot;Pts&quot;_-;\-* #,##0\ &quot;Pts&quot;_-;_-* &quot;-&quot;\ &quot;Pts&quot;_-;_-@_-"/>
    <numFmt numFmtId="245" formatCode="_-* #,##0.00\ &quot;Pts&quot;_-;\-* #,##0.00\ &quot;Pts&quot;_-;_-* &quot;-&quot;??\ &quot;Pts&quot;_-;_-@_-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  <numFmt numFmtId="248" formatCode="#,##0.00&quot; $&quot;;[Red]\-#,##0.00&quot; $&quot;"/>
    <numFmt numFmtId="249" formatCode="_(* #,##0,_);_(* \(#,##0,\);_(* &quot;-&quot;_);_(@_)"/>
    <numFmt numFmtId="250" formatCode="0.00000%"/>
    <numFmt numFmtId="251" formatCode="0.0000000%"/>
    <numFmt numFmtId="252" formatCode="_-* #,##0_?_._-;\-* #,##0_?_._-;_-* &quot;-&quot;_?_._-;_-@_-"/>
    <numFmt numFmtId="253" formatCode="_-* #,##0.00_?_._-;\-* #,##0.00_?_._-;_-* &quot;-&quot;??_?_._-;_-@_-"/>
    <numFmt numFmtId="254" formatCode="0_)%;\(0\)%"/>
    <numFmt numFmtId="255" formatCode="_._._(* 0_)%;_._.* \(0\)%"/>
    <numFmt numFmtId="256" formatCode="_(0_)%;\(0\)%"/>
    <numFmt numFmtId="257" formatCode="0%_);\(0%\)"/>
    <numFmt numFmtId="258" formatCode="_-* #,##0\ _$_-;\-* #,##0\ _$_-;_-* &quot;-&quot;\ _$_-;_-@_-"/>
    <numFmt numFmtId="259" formatCode="_(0.0_)%;\(0.0\)%"/>
    <numFmt numFmtId="260" formatCode="_._._(* 0.0_)%;_._.* \(0.0\)%"/>
    <numFmt numFmtId="261" formatCode="_(0.00_)%;\(0.00\)%"/>
    <numFmt numFmtId="262" formatCode="_._._(* 0.00_)%;_._.* \(0.00\)%"/>
    <numFmt numFmtId="263" formatCode="_(0.000_)%;\(0.000\)%"/>
    <numFmt numFmtId="264" formatCode="_._._(* 0.000_)%;_._.* \(0.000\)%"/>
    <numFmt numFmtId="265" formatCode="\+0.0;\-0.0"/>
    <numFmt numFmtId="266" formatCode="\+0.0%;\-0.0%"/>
    <numFmt numFmtId="267" formatCode="#,##0______;;&quot;------------      &quot;"/>
    <numFmt numFmtId="268" formatCode="#,##0.00&quot; &quot;[$тңг-43F];[Red]&quot;-&quot;#,##0.00&quot; &quot;[$тңг-43F]"/>
    <numFmt numFmtId="269" formatCode="mm/dd/yy"/>
    <numFmt numFmtId="270" formatCode="&quot;$&quot;#,##0"/>
    <numFmt numFmtId="271" formatCode="#\ ##0&quot;zі&quot;_.00&quot;gr&quot;;\(#\ ##0.00\z\і\)"/>
    <numFmt numFmtId="272" formatCode="#\ ##0&quot;zі&quot;.00&quot;gr&quot;;\(#\ ##0&quot;zі&quot;.00&quot;gr&quot;\)"/>
    <numFmt numFmtId="273" formatCode="_-* #,##0.00\ _T_L_-;\-* #,##0.00\ _T_L_-;_-* &quot;-&quot;??\ _T_L_-;_-@_-"/>
    <numFmt numFmtId="274" formatCode="&quot;P&quot;#,##0.00;\-&quot;P&quot;#,##0.00"/>
    <numFmt numFmtId="275" formatCode="_-&quot;P&quot;* #,##0_-;\-&quot;P&quot;* #,##0_-;_-&quot;P&quot;* &quot;-&quot;_-;_-@_-"/>
    <numFmt numFmtId="276" formatCode="General_)"/>
    <numFmt numFmtId="277" formatCode="#,##0.000_ ;\-#,##0.000\ "/>
    <numFmt numFmtId="278" formatCode="_(* #,##0_);_(* \(#,##0\);_(* &quot;-&quot;??_);_(@_)"/>
    <numFmt numFmtId="279" formatCode="#,##0.00&quot;р.&quot;;\-#,##0.00&quot;р.&quot;"/>
    <numFmt numFmtId="280" formatCode="#,##0.00_ ;[Red]\-#,##0.00\ "/>
    <numFmt numFmtId="281" formatCode="#,##0&quot;р.&quot;;[Red]\-#,##0&quot;р.&quot;"/>
    <numFmt numFmtId="282" formatCode="#,##0_ ;[Red]\-#,##0\ "/>
  </numFmts>
  <fonts count="1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Palatino Linotype"/>
      <family val="1"/>
    </font>
    <font>
      <sz val="10"/>
      <name val="Arial Cyr"/>
      <family val="2"/>
      <charset val="204"/>
    </font>
    <font>
      <sz val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37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46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Geneva"/>
      <family val="2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sz val="10"/>
      <name val="Helv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</font>
    <font>
      <sz val="8"/>
      <name val="Helv"/>
      <charset val="204"/>
    </font>
    <font>
      <sz val="11"/>
      <color indexed="20"/>
      <name val="Calibri"/>
      <family val="2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2"/>
      <name val="Helv"/>
    </font>
    <font>
      <sz val="10"/>
      <name val="PragmaticaCTT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8"/>
      <color indexed="57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b/>
      <i/>
      <sz val="16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12"/>
      <name val="TimesET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i/>
      <u/>
      <sz val="8"/>
      <color rgb="FF000000"/>
      <name val="Arial"/>
      <family val="2"/>
      <charset val="204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ahoma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402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166" fontId="11" fillId="0" borderId="0"/>
    <xf numFmtId="0" fontId="8" fillId="0" borderId="0"/>
    <xf numFmtId="0" fontId="9" fillId="0" borderId="0"/>
    <xf numFmtId="0" fontId="12" fillId="0" borderId="0"/>
    <xf numFmtId="9" fontId="15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166" fontId="7" fillId="0" borderId="0"/>
    <xf numFmtId="0" fontId="15" fillId="0" borderId="0"/>
    <xf numFmtId="0" fontId="10" fillId="0" borderId="0"/>
    <xf numFmtId="0" fontId="6" fillId="0" borderId="0"/>
    <xf numFmtId="0" fontId="27" fillId="0" borderId="0"/>
    <xf numFmtId="0" fontId="10" fillId="0" borderId="0"/>
    <xf numFmtId="0" fontId="5" fillId="0" borderId="0"/>
    <xf numFmtId="0" fontId="5" fillId="0" borderId="0"/>
    <xf numFmtId="164" fontId="12" fillId="0" borderId="0" applyFont="0" applyFill="0" applyBorder="0" applyAlignment="0" applyProtection="0"/>
    <xf numFmtId="0" fontId="32" fillId="0" borderId="0"/>
    <xf numFmtId="0" fontId="33" fillId="0" borderId="0"/>
    <xf numFmtId="0" fontId="12" fillId="0" borderId="0"/>
    <xf numFmtId="0" fontId="27" fillId="0" borderId="0"/>
    <xf numFmtId="0" fontId="27" fillId="0" borderId="0"/>
    <xf numFmtId="0" fontId="4" fillId="0" borderId="0"/>
    <xf numFmtId="0" fontId="30" fillId="0" borderId="0"/>
    <xf numFmtId="166" fontId="9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11" applyNumberFormat="0" applyAlignment="0" applyProtection="0"/>
    <xf numFmtId="0" fontId="49" fillId="20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10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10" borderId="0" applyNumberFormat="0" applyBorder="0" applyAlignment="0" applyProtection="0"/>
    <xf numFmtId="0" fontId="50" fillId="5" borderId="12" applyNumberFormat="0" applyAlignment="0" applyProtection="0"/>
    <xf numFmtId="0" fontId="51" fillId="7" borderId="13" applyNumberFormat="0" applyAlignment="0" applyProtection="0"/>
    <xf numFmtId="0" fontId="52" fillId="7" borderId="12" applyNumberFormat="0" applyAlignment="0" applyProtection="0"/>
    <xf numFmtId="183" fontId="9" fillId="0" borderId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30" fillId="0" borderId="0"/>
    <xf numFmtId="0" fontId="30" fillId="0" borderId="0"/>
    <xf numFmtId="0" fontId="56" fillId="13" borderId="18" applyNumberFormat="0" applyAlignment="0" applyProtection="0"/>
    <xf numFmtId="0" fontId="57" fillId="0" borderId="0" applyNumberFormat="0" applyFill="0" applyBorder="0" applyAlignment="0" applyProtection="0"/>
    <xf numFmtId="0" fontId="58" fillId="12" borderId="0" applyNumberFormat="0" applyBorder="0" applyAlignment="0" applyProtection="0"/>
    <xf numFmtId="0" fontId="3" fillId="0" borderId="0"/>
    <xf numFmtId="0" fontId="30" fillId="0" borderId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30" fillId="12" borderId="1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1" fillId="0" borderId="19" applyNumberFormat="0" applyFill="0" applyAlignment="0" applyProtection="0"/>
    <xf numFmtId="0" fontId="9" fillId="0" borderId="0"/>
    <xf numFmtId="0" fontId="61" fillId="0" borderId="0" applyNumberFormat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0" fontId="62" fillId="6" borderId="0" applyNumberFormat="0" applyBorder="0" applyAlignment="0" applyProtection="0"/>
    <xf numFmtId="0" fontId="74" fillId="0" borderId="0"/>
    <xf numFmtId="0" fontId="2" fillId="0" borderId="0"/>
    <xf numFmtId="0" fontId="12" fillId="0" borderId="0"/>
    <xf numFmtId="191" fontId="12" fillId="0" borderId="0" applyBorder="0" applyProtection="0"/>
    <xf numFmtId="0" fontId="9" fillId="0" borderId="0"/>
    <xf numFmtId="0" fontId="75" fillId="0" borderId="25"/>
    <xf numFmtId="0" fontId="8" fillId="0" borderId="0"/>
    <xf numFmtId="0" fontId="9" fillId="0" borderId="0"/>
    <xf numFmtId="0" fontId="76" fillId="0" borderId="0"/>
    <xf numFmtId="192" fontId="12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77" fillId="0" borderId="0">
      <protection locked="0"/>
    </xf>
    <xf numFmtId="193" fontId="78" fillId="0" borderId="0">
      <protection locked="0"/>
    </xf>
    <xf numFmtId="193" fontId="78" fillId="0" borderId="0">
      <protection locked="0"/>
    </xf>
    <xf numFmtId="193" fontId="78" fillId="0" borderId="0">
      <protection locked="0"/>
    </xf>
    <xf numFmtId="193" fontId="78" fillId="0" borderId="0">
      <protection locked="0"/>
    </xf>
    <xf numFmtId="0" fontId="79" fillId="0" borderId="0"/>
    <xf numFmtId="0" fontId="8" fillId="0" borderId="0"/>
    <xf numFmtId="166" fontId="8" fillId="0" borderId="0"/>
    <xf numFmtId="0" fontId="80" fillId="0" borderId="0"/>
    <xf numFmtId="0" fontId="80" fillId="0" borderId="0"/>
    <xf numFmtId="0" fontId="8" fillId="0" borderId="0"/>
    <xf numFmtId="4" fontId="81" fillId="0" borderId="0">
      <alignment vertical="center"/>
    </xf>
    <xf numFmtId="0" fontId="8" fillId="0" borderId="0"/>
    <xf numFmtId="166" fontId="8" fillId="0" borderId="0"/>
    <xf numFmtId="0" fontId="80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9" fillId="0" borderId="0"/>
    <xf numFmtId="166" fontId="9" fillId="0" borderId="0"/>
    <xf numFmtId="0" fontId="9" fillId="0" borderId="0"/>
    <xf numFmtId="166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" fillId="0" borderId="0"/>
    <xf numFmtId="0" fontId="8" fillId="0" borderId="0"/>
    <xf numFmtId="166" fontId="8" fillId="0" borderId="0"/>
    <xf numFmtId="0" fontId="9" fillId="0" borderId="0"/>
    <xf numFmtId="166" fontId="9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194" fontId="9" fillId="34" borderId="7">
      <alignment wrapText="1"/>
      <protection locked="0"/>
    </xf>
    <xf numFmtId="0" fontId="82" fillId="34" borderId="7">
      <alignment wrapText="1"/>
      <protection locked="0"/>
    </xf>
    <xf numFmtId="0" fontId="82" fillId="34" borderId="7">
      <alignment wrapText="1"/>
      <protection locked="0"/>
    </xf>
    <xf numFmtId="0" fontId="82" fillId="34" borderId="7">
      <alignment wrapText="1"/>
      <protection locked="0"/>
    </xf>
    <xf numFmtId="0" fontId="82" fillId="34" borderId="7">
      <alignment wrapText="1"/>
      <protection locked="0"/>
    </xf>
    <xf numFmtId="194" fontId="9" fillId="34" borderId="7">
      <alignment wrapText="1"/>
      <protection locked="0"/>
    </xf>
    <xf numFmtId="194" fontId="9" fillId="34" borderId="7">
      <alignment wrapText="1"/>
      <protection locked="0"/>
    </xf>
    <xf numFmtId="194" fontId="9" fillId="34" borderId="7">
      <alignment wrapText="1"/>
      <protection locked="0"/>
    </xf>
    <xf numFmtId="0" fontId="82" fillId="34" borderId="7">
      <alignment wrapText="1"/>
      <protection locked="0"/>
    </xf>
    <xf numFmtId="0" fontId="82" fillId="34" borderId="7">
      <alignment wrapText="1"/>
      <protection locked="0"/>
    </xf>
    <xf numFmtId="194" fontId="9" fillId="34" borderId="7">
      <alignment wrapText="1"/>
      <protection locked="0"/>
    </xf>
    <xf numFmtId="194" fontId="9" fillId="34" borderId="7">
      <alignment wrapText="1"/>
      <protection locked="0"/>
    </xf>
    <xf numFmtId="194" fontId="9" fillId="34" borderId="7">
      <alignment wrapText="1"/>
      <protection locked="0"/>
    </xf>
    <xf numFmtId="194" fontId="9" fillId="34" borderId="7">
      <alignment wrapText="1"/>
      <protection locked="0"/>
    </xf>
    <xf numFmtId="0" fontId="82" fillId="34" borderId="7">
      <alignment wrapText="1"/>
      <protection locked="0"/>
    </xf>
    <xf numFmtId="0" fontId="33" fillId="0" borderId="0"/>
    <xf numFmtId="166" fontId="33" fillId="0" borderId="0"/>
    <xf numFmtId="0" fontId="8" fillId="0" borderId="0"/>
    <xf numFmtId="0" fontId="80" fillId="0" borderId="0"/>
    <xf numFmtId="166" fontId="80" fillId="0" borderId="0"/>
    <xf numFmtId="0" fontId="8" fillId="0" borderId="0"/>
    <xf numFmtId="166" fontId="8" fillId="0" borderId="0"/>
    <xf numFmtId="0" fontId="8" fillId="0" borderId="0"/>
    <xf numFmtId="0" fontId="80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6" fontId="9" fillId="0" borderId="0"/>
    <xf numFmtId="0" fontId="80" fillId="0" borderId="0"/>
    <xf numFmtId="0" fontId="80" fillId="0" borderId="0"/>
    <xf numFmtId="0" fontId="8" fillId="0" borderId="0"/>
    <xf numFmtId="0" fontId="8" fillId="0" borderId="0"/>
    <xf numFmtId="0" fontId="80" fillId="0" borderId="0"/>
    <xf numFmtId="166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166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166" fontId="9" fillId="0" borderId="0"/>
    <xf numFmtId="0" fontId="8" fillId="0" borderId="0"/>
    <xf numFmtId="166" fontId="8" fillId="0" borderId="0"/>
    <xf numFmtId="0" fontId="80" fillId="0" borderId="0"/>
    <xf numFmtId="166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" fillId="0" borderId="0"/>
    <xf numFmtId="0" fontId="80" fillId="0" borderId="0"/>
    <xf numFmtId="0" fontId="80" fillId="0" borderId="0"/>
    <xf numFmtId="166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0" fillId="0" borderId="0"/>
    <xf numFmtId="0" fontId="80" fillId="0" borderId="0"/>
    <xf numFmtId="0" fontId="80" fillId="0" borderId="0"/>
    <xf numFmtId="183" fontId="83" fillId="0" borderId="0">
      <protection locked="0"/>
    </xf>
    <xf numFmtId="183" fontId="83" fillId="0" borderId="0">
      <protection locked="0"/>
    </xf>
    <xf numFmtId="183" fontId="83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5" fillId="0" borderId="0"/>
    <xf numFmtId="0" fontId="83" fillId="0" borderId="26">
      <protection locked="0"/>
    </xf>
    <xf numFmtId="0" fontId="86" fillId="0" borderId="0"/>
    <xf numFmtId="195" fontId="11" fillId="0" borderId="0">
      <alignment horizontal="center"/>
    </xf>
    <xf numFmtId="177" fontId="87" fillId="0" borderId="4" applyFont="0" applyFill="0" applyBorder="0" applyAlignment="0" applyProtection="0">
      <alignment horizontal="right"/>
    </xf>
    <xf numFmtId="2" fontId="88" fillId="0" borderId="0" applyNumberFormat="0" applyFill="0" applyBorder="0" applyAlignment="0" applyProtection="0"/>
    <xf numFmtId="2" fontId="89" fillId="0" borderId="0" applyNumberFormat="0" applyFill="0" applyBorder="0" applyAlignment="0" applyProtection="0"/>
    <xf numFmtId="0" fontId="90" fillId="35" borderId="0"/>
    <xf numFmtId="166" fontId="36" fillId="36" borderId="0" applyNumberFormat="0" applyBorder="0" applyAlignment="0" applyProtection="0"/>
    <xf numFmtId="0" fontId="74" fillId="36" borderId="0" applyNumberFormat="0" applyBorder="0" applyAlignment="0" applyProtection="0"/>
    <xf numFmtId="166" fontId="36" fillId="36" borderId="0" applyNumberFormat="0" applyBorder="0" applyAlignment="0" applyProtection="0"/>
    <xf numFmtId="166" fontId="36" fillId="37" borderId="0" applyNumberFormat="0" applyBorder="0" applyAlignment="0" applyProtection="0"/>
    <xf numFmtId="0" fontId="74" fillId="37" borderId="0" applyNumberFormat="0" applyBorder="0" applyAlignment="0" applyProtection="0"/>
    <xf numFmtId="166" fontId="36" fillId="37" borderId="0" applyNumberFormat="0" applyBorder="0" applyAlignment="0" applyProtection="0"/>
    <xf numFmtId="166" fontId="36" fillId="38" borderId="0" applyNumberFormat="0" applyBorder="0" applyAlignment="0" applyProtection="0"/>
    <xf numFmtId="0" fontId="74" fillId="38" borderId="0" applyNumberFormat="0" applyBorder="0" applyAlignment="0" applyProtection="0"/>
    <xf numFmtId="166" fontId="36" fillId="38" borderId="0" applyNumberFormat="0" applyBorder="0" applyAlignment="0" applyProtection="0"/>
    <xf numFmtId="166" fontId="36" fillId="39" borderId="0" applyNumberFormat="0" applyBorder="0" applyAlignment="0" applyProtection="0"/>
    <xf numFmtId="0" fontId="74" fillId="39" borderId="0" applyNumberFormat="0" applyBorder="0" applyAlignment="0" applyProtection="0"/>
    <xf numFmtId="166" fontId="36" fillId="39" borderId="0" applyNumberFormat="0" applyBorder="0" applyAlignment="0" applyProtection="0"/>
    <xf numFmtId="166" fontId="36" fillId="8" borderId="0" applyNumberFormat="0" applyBorder="0" applyAlignment="0" applyProtection="0"/>
    <xf numFmtId="0" fontId="74" fillId="8" borderId="0" applyNumberFormat="0" applyBorder="0" applyAlignment="0" applyProtection="0"/>
    <xf numFmtId="166" fontId="36" fillId="8" borderId="0" applyNumberFormat="0" applyBorder="0" applyAlignment="0" applyProtection="0"/>
    <xf numFmtId="166" fontId="36" fillId="40" borderId="0" applyNumberFormat="0" applyBorder="0" applyAlignment="0" applyProtection="0"/>
    <xf numFmtId="0" fontId="74" fillId="40" borderId="0" applyNumberFormat="0" applyBorder="0" applyAlignment="0" applyProtection="0"/>
    <xf numFmtId="166" fontId="36" fillId="40" borderId="0" applyNumberFormat="0" applyBorder="0" applyAlignment="0" applyProtection="0"/>
    <xf numFmtId="166" fontId="36" fillId="41" borderId="0" applyNumberFormat="0" applyBorder="0" applyAlignment="0" applyProtection="0"/>
    <xf numFmtId="0" fontId="74" fillId="41" borderId="0" applyNumberFormat="0" applyBorder="0" applyAlignment="0" applyProtection="0"/>
    <xf numFmtId="166" fontId="36" fillId="41" borderId="0" applyNumberFormat="0" applyBorder="0" applyAlignment="0" applyProtection="0"/>
    <xf numFmtId="166" fontId="36" fillId="5" borderId="0" applyNumberFormat="0" applyBorder="0" applyAlignment="0" applyProtection="0"/>
    <xf numFmtId="0" fontId="74" fillId="5" borderId="0" applyNumberFormat="0" applyBorder="0" applyAlignment="0" applyProtection="0"/>
    <xf numFmtId="166" fontId="36" fillId="5" borderId="0" applyNumberFormat="0" applyBorder="0" applyAlignment="0" applyProtection="0"/>
    <xf numFmtId="166" fontId="36" fillId="42" borderId="0" applyNumberFormat="0" applyBorder="0" applyAlignment="0" applyProtection="0"/>
    <xf numFmtId="0" fontId="74" fillId="42" borderId="0" applyNumberFormat="0" applyBorder="0" applyAlignment="0" applyProtection="0"/>
    <xf numFmtId="166" fontId="36" fillId="42" borderId="0" applyNumberFormat="0" applyBorder="0" applyAlignment="0" applyProtection="0"/>
    <xf numFmtId="166" fontId="36" fillId="39" borderId="0" applyNumberFormat="0" applyBorder="0" applyAlignment="0" applyProtection="0"/>
    <xf numFmtId="0" fontId="74" fillId="39" borderId="0" applyNumberFormat="0" applyBorder="0" applyAlignment="0" applyProtection="0"/>
    <xf numFmtId="166" fontId="36" fillId="39" borderId="0" applyNumberFormat="0" applyBorder="0" applyAlignment="0" applyProtection="0"/>
    <xf numFmtId="166" fontId="36" fillId="41" borderId="0" applyNumberFormat="0" applyBorder="0" applyAlignment="0" applyProtection="0"/>
    <xf numFmtId="0" fontId="74" fillId="41" borderId="0" applyNumberFormat="0" applyBorder="0" applyAlignment="0" applyProtection="0"/>
    <xf numFmtId="166" fontId="36" fillId="41" borderId="0" applyNumberFormat="0" applyBorder="0" applyAlignment="0" applyProtection="0"/>
    <xf numFmtId="166" fontId="36" fillId="6" borderId="0" applyNumberFormat="0" applyBorder="0" applyAlignment="0" applyProtection="0"/>
    <xf numFmtId="0" fontId="74" fillId="6" borderId="0" applyNumberFormat="0" applyBorder="0" applyAlignment="0" applyProtection="0"/>
    <xf numFmtId="166" fontId="36" fillId="6" borderId="0" applyNumberFormat="0" applyBorder="0" applyAlignment="0" applyProtection="0"/>
    <xf numFmtId="166" fontId="91" fillId="43" borderId="0" applyNumberFormat="0" applyBorder="0" applyAlignment="0" applyProtection="0"/>
    <xf numFmtId="0" fontId="91" fillId="43" borderId="0" applyNumberFormat="0" applyBorder="0" applyAlignment="0" applyProtection="0"/>
    <xf numFmtId="166" fontId="91" fillId="5" borderId="0" applyNumberFormat="0" applyBorder="0" applyAlignment="0" applyProtection="0"/>
    <xf numFmtId="0" fontId="91" fillId="5" borderId="0" applyNumberFormat="0" applyBorder="0" applyAlignment="0" applyProtection="0"/>
    <xf numFmtId="166" fontId="91" fillId="42" borderId="0" applyNumberFormat="0" applyBorder="0" applyAlignment="0" applyProtection="0"/>
    <xf numFmtId="0" fontId="91" fillId="42" borderId="0" applyNumberFormat="0" applyBorder="0" applyAlignment="0" applyProtection="0"/>
    <xf numFmtId="166" fontId="91" fillId="44" borderId="0" applyNumberFormat="0" applyBorder="0" applyAlignment="0" applyProtection="0"/>
    <xf numFmtId="0" fontId="91" fillId="44" borderId="0" applyNumberFormat="0" applyBorder="0" applyAlignment="0" applyProtection="0"/>
    <xf numFmtId="166" fontId="91" fillId="45" borderId="0" applyNumberFormat="0" applyBorder="0" applyAlignment="0" applyProtection="0"/>
    <xf numFmtId="0" fontId="91" fillId="45" borderId="0" applyNumberFormat="0" applyBorder="0" applyAlignment="0" applyProtection="0"/>
    <xf numFmtId="166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2" fillId="0" borderId="0">
      <alignment horizontal="right"/>
    </xf>
    <xf numFmtId="193" fontId="78" fillId="0" borderId="0">
      <protection locked="0"/>
    </xf>
    <xf numFmtId="193" fontId="78" fillId="0" borderId="0">
      <protection locked="0"/>
    </xf>
    <xf numFmtId="166" fontId="91" fillId="46" borderId="0" applyNumberFormat="0" applyBorder="0" applyAlignment="0" applyProtection="0"/>
    <xf numFmtId="0" fontId="91" fillId="46" borderId="0" applyNumberFormat="0" applyBorder="0" applyAlignment="0" applyProtection="0"/>
    <xf numFmtId="166" fontId="91" fillId="47" borderId="0" applyNumberFormat="0" applyBorder="0" applyAlignment="0" applyProtection="0"/>
    <xf numFmtId="0" fontId="91" fillId="47" borderId="0" applyNumberFormat="0" applyBorder="0" applyAlignment="0" applyProtection="0"/>
    <xf numFmtId="166" fontId="91" fillId="48" borderId="0" applyNumberFormat="0" applyBorder="0" applyAlignment="0" applyProtection="0"/>
    <xf numFmtId="0" fontId="91" fillId="48" borderId="0" applyNumberFormat="0" applyBorder="0" applyAlignment="0" applyProtection="0"/>
    <xf numFmtId="166" fontId="91" fillId="44" borderId="0" applyNumberFormat="0" applyBorder="0" applyAlignment="0" applyProtection="0"/>
    <xf numFmtId="0" fontId="91" fillId="44" borderId="0" applyNumberFormat="0" applyBorder="0" applyAlignment="0" applyProtection="0"/>
    <xf numFmtId="166" fontId="91" fillId="45" borderId="0" applyNumberFormat="0" applyBorder="0" applyAlignment="0" applyProtection="0"/>
    <xf numFmtId="0" fontId="91" fillId="45" borderId="0" applyNumberFormat="0" applyBorder="0" applyAlignment="0" applyProtection="0"/>
    <xf numFmtId="166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3" fillId="3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/>
    <xf numFmtId="196" fontId="96" fillId="0" borderId="0">
      <alignment horizontal="right"/>
    </xf>
    <xf numFmtId="197" fontId="96" fillId="0" borderId="0">
      <alignment horizontal="right" vertical="center"/>
    </xf>
    <xf numFmtId="196" fontId="96" fillId="0" borderId="0">
      <alignment horizontal="right" vertical="center"/>
    </xf>
    <xf numFmtId="0" fontId="10" fillId="0" borderId="0">
      <alignment vertical="center"/>
    </xf>
    <xf numFmtId="0" fontId="97" fillId="0" borderId="0">
      <alignment horizontal="left"/>
    </xf>
    <xf numFmtId="198" fontId="98" fillId="50" borderId="0">
      <alignment horizontal="right" vertical="center"/>
    </xf>
    <xf numFmtId="199" fontId="98" fillId="50" borderId="0">
      <alignment horizontal="right"/>
    </xf>
    <xf numFmtId="200" fontId="98" fillId="0" borderId="0">
      <alignment horizontal="right" vertical="center"/>
    </xf>
    <xf numFmtId="0" fontId="99" fillId="0" borderId="0" applyFill="0" applyBorder="0" applyAlignment="0"/>
    <xf numFmtId="201" fontId="8" fillId="0" borderId="0" applyFill="0" applyBorder="0" applyAlignment="0"/>
    <xf numFmtId="202" fontId="9" fillId="0" borderId="0" applyFill="0" applyBorder="0" applyAlignment="0"/>
    <xf numFmtId="203" fontId="100" fillId="0" borderId="0" applyFill="0" applyBorder="0" applyAlignment="0"/>
    <xf numFmtId="204" fontId="100" fillId="0" borderId="0" applyFill="0" applyBorder="0" applyAlignment="0"/>
    <xf numFmtId="205" fontId="8" fillId="0" borderId="0" applyFill="0" applyBorder="0" applyAlignment="0"/>
    <xf numFmtId="206" fontId="8" fillId="0" borderId="0" applyFill="0" applyBorder="0" applyAlignment="0"/>
    <xf numFmtId="201" fontId="8" fillId="0" borderId="0" applyFill="0" applyBorder="0" applyAlignment="0"/>
    <xf numFmtId="166" fontId="101" fillId="51" borderId="11" applyNumberFormat="0" applyAlignment="0" applyProtection="0"/>
    <xf numFmtId="0" fontId="101" fillId="51" borderId="11" applyNumberFormat="0" applyAlignment="0" applyProtection="0"/>
    <xf numFmtId="0" fontId="102" fillId="0" borderId="0" applyFill="0" applyBorder="0" applyProtection="0">
      <alignment horizontal="center"/>
      <protection locked="0"/>
    </xf>
    <xf numFmtId="207" fontId="33" fillId="52" borderId="25">
      <alignment vertical="center"/>
    </xf>
    <xf numFmtId="166" fontId="103" fillId="53" borderId="27" applyNumberFormat="0" applyAlignment="0" applyProtection="0"/>
    <xf numFmtId="0" fontId="103" fillId="53" borderId="27" applyNumberFormat="0" applyAlignment="0" applyProtection="0"/>
    <xf numFmtId="207" fontId="33" fillId="52" borderId="25">
      <alignment vertical="center"/>
    </xf>
    <xf numFmtId="0" fontId="104" fillId="0" borderId="2">
      <alignment horizontal="center"/>
    </xf>
    <xf numFmtId="208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9" fontId="79" fillId="0" borderId="0" applyFont="0" applyFill="0" applyBorder="0" applyAlignment="0" applyProtection="0">
      <alignment horizontal="center"/>
    </xf>
    <xf numFmtId="210" fontId="105" fillId="0" borderId="0" applyFont="0" applyFill="0" applyBorder="0" applyAlignment="0" applyProtection="0"/>
    <xf numFmtId="211" fontId="106" fillId="0" borderId="0" applyFont="0" applyFill="0" applyBorder="0" applyAlignment="0" applyProtection="0"/>
    <xf numFmtId="210" fontId="36" fillId="0" borderId="0" applyFill="0" applyBorder="0" applyAlignment="0" applyProtection="0"/>
    <xf numFmtId="212" fontId="107" fillId="0" borderId="0" applyFont="0" applyFill="0" applyBorder="0" applyAlignment="0" applyProtection="0"/>
    <xf numFmtId="213" fontId="106" fillId="0" borderId="0" applyFont="0" applyFill="0" applyBorder="0" applyAlignment="0" applyProtection="0"/>
    <xf numFmtId="212" fontId="36" fillId="0" borderId="0" applyFill="0" applyBorder="0" applyAlignment="0" applyProtection="0"/>
    <xf numFmtId="214" fontId="107" fillId="0" borderId="0" applyFont="0" applyFill="0" applyBorder="0" applyAlignment="0" applyProtection="0"/>
    <xf numFmtId="215" fontId="106" fillId="0" borderId="0" applyFont="0" applyFill="0" applyBorder="0" applyAlignment="0" applyProtection="0"/>
    <xf numFmtId="214" fontId="36" fillId="0" borderId="0" applyFill="0" applyBorder="0" applyAlignment="0" applyProtection="0"/>
    <xf numFmtId="216" fontId="12" fillId="0" borderId="0" applyFont="0" applyFill="0" applyBorder="0" applyAlignment="0" applyProtection="0"/>
    <xf numFmtId="216" fontId="3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3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32" fillId="0" borderId="0" applyFont="0" applyFill="0" applyBorder="0" applyAlignment="0" applyProtection="0"/>
    <xf numFmtId="216" fontId="32" fillId="0" borderId="0" applyFont="0" applyFill="0" applyBorder="0" applyAlignment="0" applyProtection="0"/>
    <xf numFmtId="185" fontId="33" fillId="0" borderId="0" applyFill="0" applyBorder="0" applyAlignment="0" applyProtection="0"/>
    <xf numFmtId="3" fontId="108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Alignment="0">
      <alignment horizontal="left"/>
    </xf>
    <xf numFmtId="217" fontId="111" fillId="0" borderId="0" applyFill="0" applyBorder="0" applyProtection="0"/>
    <xf numFmtId="218" fontId="105" fillId="0" borderId="0" applyFont="0" applyFill="0" applyBorder="0" applyAlignment="0" applyProtection="0"/>
    <xf numFmtId="219" fontId="112" fillId="0" borderId="0" applyFill="0" applyBorder="0" applyProtection="0"/>
    <xf numFmtId="219" fontId="112" fillId="0" borderId="10" applyFill="0" applyProtection="0"/>
    <xf numFmtId="219" fontId="112" fillId="0" borderId="26" applyFill="0" applyProtection="0"/>
    <xf numFmtId="219" fontId="112" fillId="0" borderId="0" applyFill="0" applyBorder="0" applyProtection="0"/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22" fontId="107" fillId="0" borderId="0" applyFont="0" applyFill="0" applyBorder="0" applyAlignment="0" applyProtection="0"/>
    <xf numFmtId="223" fontId="106" fillId="0" borderId="0" applyFont="0" applyFill="0" applyBorder="0" applyAlignment="0" applyProtection="0"/>
    <xf numFmtId="224" fontId="36" fillId="0" borderId="0" applyFill="0" applyBorder="0" applyAlignment="0" applyProtection="0"/>
    <xf numFmtId="225" fontId="107" fillId="0" borderId="0" applyFont="0" applyFill="0" applyBorder="0" applyAlignment="0" applyProtection="0"/>
    <xf numFmtId="226" fontId="106" fillId="0" borderId="0" applyFont="0" applyFill="0" applyBorder="0" applyAlignment="0" applyProtection="0"/>
    <xf numFmtId="227" fontId="36" fillId="0" borderId="0" applyFill="0" applyBorder="0" applyAlignment="0" applyProtection="0"/>
    <xf numFmtId="228" fontId="107" fillId="0" borderId="0" applyFont="0" applyFill="0" applyBorder="0" applyAlignment="0" applyProtection="0"/>
    <xf numFmtId="229" fontId="106" fillId="0" borderId="0" applyFont="0" applyFill="0" applyBorder="0" applyAlignment="0" applyProtection="0"/>
    <xf numFmtId="230" fontId="36" fillId="0" borderId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37" fontId="113" fillId="0" borderId="28" applyFont="0" applyFill="0" applyBorder="0">
      <protection locked="0"/>
    </xf>
    <xf numFmtId="167" fontId="9" fillId="0" borderId="0" applyFont="0" applyFill="0" applyBorder="0" applyAlignment="0" applyProtection="0"/>
    <xf numFmtId="0" fontId="114" fillId="0" borderId="0" applyFont="0" applyFill="0" applyBorder="0" applyAlignment="0" applyProtection="0"/>
    <xf numFmtId="231" fontId="9" fillId="54" borderId="0" applyFont="0" applyFill="0" applyBorder="0" applyAlignment="0" applyProtection="0"/>
    <xf numFmtId="231" fontId="9" fillId="54" borderId="0" applyFont="0" applyFill="0" applyBorder="0" applyAlignment="0" applyProtection="0"/>
    <xf numFmtId="14" fontId="99" fillId="0" borderId="0" applyFill="0" applyBorder="0" applyAlignment="0"/>
    <xf numFmtId="232" fontId="9" fillId="54" borderId="0" applyFont="0" applyFill="0" applyBorder="0" applyAlignment="0" applyProtection="0"/>
    <xf numFmtId="233" fontId="9" fillId="0" borderId="0" applyFont="0" applyFill="0" applyBorder="0" applyAlignment="0" applyProtection="0"/>
    <xf numFmtId="234" fontId="112" fillId="0" borderId="0" applyFill="0" applyBorder="0" applyProtection="0"/>
    <xf numFmtId="234" fontId="112" fillId="0" borderId="10" applyFill="0" applyProtection="0"/>
    <xf numFmtId="234" fontId="112" fillId="0" borderId="26" applyFill="0" applyProtection="0"/>
    <xf numFmtId="234" fontId="112" fillId="0" borderId="0" applyFill="0" applyBorder="0" applyProtection="0"/>
    <xf numFmtId="38" fontId="90" fillId="0" borderId="29">
      <alignment vertical="center"/>
    </xf>
    <xf numFmtId="235" fontId="115" fillId="0" borderId="0" applyFont="0" applyFill="0" applyBorder="0" applyAlignment="0" applyProtection="0"/>
    <xf numFmtId="236" fontId="115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205" fontId="8" fillId="0" borderId="0" applyFill="0" applyBorder="0" applyAlignment="0"/>
    <xf numFmtId="201" fontId="8" fillId="0" borderId="0" applyFill="0" applyBorder="0" applyAlignment="0"/>
    <xf numFmtId="205" fontId="8" fillId="0" borderId="0" applyFill="0" applyBorder="0" applyAlignment="0"/>
    <xf numFmtId="206" fontId="8" fillId="0" borderId="0" applyFill="0" applyBorder="0" applyAlignment="0"/>
    <xf numFmtId="201" fontId="8" fillId="0" borderId="0" applyFill="0" applyBorder="0" applyAlignment="0"/>
    <xf numFmtId="0" fontId="117" fillId="0" borderId="0" applyNumberFormat="0" applyAlignment="0">
      <alignment horizontal="left"/>
    </xf>
    <xf numFmtId="166" fontId="17" fillId="0" borderId="0" applyFont="0" applyFill="0" applyBorder="0" applyAlignment="0" applyProtection="0"/>
    <xf numFmtId="166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" fontId="108" fillId="0" borderId="0" applyFont="0" applyFill="0" applyBorder="0" applyAlignment="0" applyProtection="0"/>
    <xf numFmtId="237" fontId="17" fillId="0" borderId="0">
      <alignment horizontal="right"/>
    </xf>
    <xf numFmtId="10" fontId="119" fillId="55" borderId="1" applyNumberFormat="0" applyFill="0" applyBorder="0" applyAlignment="0" applyProtection="0">
      <protection locked="0"/>
    </xf>
    <xf numFmtId="0" fontId="120" fillId="0" borderId="0">
      <alignment vertical="center"/>
    </xf>
    <xf numFmtId="0" fontId="37" fillId="0" borderId="0" applyNumberFormat="0" applyFont="0" applyBorder="0" applyAlignment="0"/>
    <xf numFmtId="0" fontId="121" fillId="38" borderId="0" applyNumberFormat="0" applyBorder="0" applyAlignment="0" applyProtection="0"/>
    <xf numFmtId="38" fontId="10" fillId="56" borderId="0" applyNumberFormat="0" applyBorder="0" applyAlignment="0" applyProtection="0"/>
    <xf numFmtId="0" fontId="122" fillId="0" borderId="30" applyNumberFormat="0" applyAlignment="0" applyProtection="0">
      <alignment horizontal="left" vertical="center"/>
    </xf>
    <xf numFmtId="0" fontId="122" fillId="0" borderId="6">
      <alignment horizontal="left" vertical="center"/>
    </xf>
    <xf numFmtId="0" fontId="123" fillId="0" borderId="31" applyNumberFormat="0" applyFill="0" applyAlignment="0" applyProtection="0"/>
    <xf numFmtId="0" fontId="124" fillId="0" borderId="32" applyNumberFormat="0" applyFill="0" applyAlignment="0" applyProtection="0"/>
    <xf numFmtId="0" fontId="125" fillId="0" borderId="33" applyNumberFormat="0" applyFill="0" applyAlignment="0" applyProtection="0"/>
    <xf numFmtId="166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2" fillId="0" borderId="0" applyFill="0" applyAlignment="0" applyProtection="0">
      <protection locked="0"/>
    </xf>
    <xf numFmtId="0" fontId="102" fillId="0" borderId="8" applyFill="0" applyAlignment="0" applyProtection="0">
      <protection locked="0"/>
    </xf>
    <xf numFmtId="166" fontId="126" fillId="0" borderId="0" applyNumberFormat="0" applyFill="0" applyBorder="0" applyAlignment="0" applyProtection="0"/>
    <xf numFmtId="0" fontId="127" fillId="0" borderId="0">
      <alignment horizontal="center" textRotation="90"/>
    </xf>
    <xf numFmtId="0" fontId="128" fillId="0" borderId="0" applyNumberFormat="0" applyFill="0" applyBorder="0" applyAlignment="0" applyProtection="0">
      <alignment vertical="top"/>
      <protection locked="0"/>
    </xf>
    <xf numFmtId="0" fontId="9" fillId="0" borderId="0"/>
    <xf numFmtId="193" fontId="77" fillId="0" borderId="0">
      <protection locked="0"/>
    </xf>
    <xf numFmtId="193" fontId="78" fillId="0" borderId="0">
      <protection locked="0"/>
    </xf>
    <xf numFmtId="238" fontId="9" fillId="34" borderId="1" applyNumberFormat="0" applyFont="0" applyAlignment="0">
      <protection locked="0"/>
    </xf>
    <xf numFmtId="10" fontId="10" fillId="57" borderId="1" applyNumberFormat="0" applyBorder="0" applyAlignment="0" applyProtection="0"/>
    <xf numFmtId="238" fontId="9" fillId="34" borderId="1" applyNumberFormat="0" applyFont="0" applyAlignment="0">
      <protection locked="0"/>
    </xf>
    <xf numFmtId="238" fontId="9" fillId="34" borderId="1" applyNumberFormat="0" applyFont="0" applyAlignment="0">
      <protection locked="0"/>
    </xf>
    <xf numFmtId="238" fontId="9" fillId="34" borderId="1" applyNumberFormat="0" applyFont="0" applyAlignment="0">
      <protection locked="0"/>
    </xf>
    <xf numFmtId="0" fontId="129" fillId="0" borderId="1"/>
    <xf numFmtId="207" fontId="11" fillId="58" borderId="1" applyBorder="0">
      <alignment horizontal="center" vertical="center"/>
      <protection locked="0"/>
    </xf>
    <xf numFmtId="40" fontId="130" fillId="0" borderId="0">
      <protection locked="0"/>
    </xf>
    <xf numFmtId="1" fontId="131" fillId="0" borderId="0">
      <alignment horizontal="center"/>
      <protection locked="0"/>
    </xf>
    <xf numFmtId="239" fontId="132" fillId="0" borderId="0" applyFont="0" applyFill="0" applyBorder="0" applyAlignment="0" applyProtection="0"/>
    <xf numFmtId="240" fontId="133" fillId="0" borderId="0" applyFont="0" applyFill="0" applyBorder="0" applyAlignment="0" applyProtection="0"/>
    <xf numFmtId="38" fontId="134" fillId="0" borderId="0"/>
    <xf numFmtId="38" fontId="135" fillId="0" borderId="0"/>
    <xf numFmtId="38" fontId="136" fillId="0" borderId="0"/>
    <xf numFmtId="38" fontId="137" fillId="0" borderId="0"/>
    <xf numFmtId="0" fontId="105" fillId="0" borderId="0"/>
    <xf numFmtId="0" fontId="105" fillId="0" borderId="0"/>
    <xf numFmtId="0" fontId="17" fillId="0" borderId="0"/>
    <xf numFmtId="205" fontId="8" fillId="0" borderId="0" applyFill="0" applyBorder="0" applyAlignment="0"/>
    <xf numFmtId="201" fontId="8" fillId="0" borderId="0" applyFill="0" applyBorder="0" applyAlignment="0"/>
    <xf numFmtId="205" fontId="8" fillId="0" borderId="0" applyFill="0" applyBorder="0" applyAlignment="0"/>
    <xf numFmtId="206" fontId="8" fillId="0" borderId="0" applyFill="0" applyBorder="0" applyAlignment="0"/>
    <xf numFmtId="201" fontId="8" fillId="0" borderId="0" applyFill="0" applyBorder="0" applyAlignment="0"/>
    <xf numFmtId="166" fontId="138" fillId="0" borderId="34" applyNumberFormat="0" applyFill="0" applyAlignment="0" applyProtection="0"/>
    <xf numFmtId="0" fontId="138" fillId="0" borderId="34" applyNumberFormat="0" applyFill="0" applyAlignment="0" applyProtection="0"/>
    <xf numFmtId="241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0" fontId="139" fillId="0" borderId="0">
      <protection locked="0"/>
    </xf>
    <xf numFmtId="0" fontId="140" fillId="23" borderId="0" applyNumberFormat="0" applyBorder="0" applyAlignment="0" applyProtection="0"/>
    <xf numFmtId="0" fontId="90" fillId="0" borderId="35"/>
    <xf numFmtId="248" fontId="9" fillId="0" borderId="0"/>
    <xf numFmtId="248" fontId="9" fillId="0" borderId="0"/>
    <xf numFmtId="0" fontId="12" fillId="0" borderId="0"/>
    <xf numFmtId="0" fontId="141" fillId="0" borderId="0"/>
    <xf numFmtId="0" fontId="32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42" fillId="0" borderId="0"/>
    <xf numFmtId="0" fontId="9" fillId="0" borderId="0"/>
    <xf numFmtId="0" fontId="142" fillId="0" borderId="0"/>
    <xf numFmtId="166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9" fillId="0" borderId="0"/>
    <xf numFmtId="0" fontId="92" fillId="0" borderId="0"/>
    <xf numFmtId="0" fontId="8" fillId="0" borderId="0"/>
    <xf numFmtId="0" fontId="74" fillId="12" borderId="12" applyNumberFormat="0" applyFont="0" applyAlignment="0" applyProtection="0"/>
    <xf numFmtId="249" fontId="9" fillId="54" borderId="0"/>
    <xf numFmtId="193" fontId="78" fillId="0" borderId="0">
      <protection locked="0"/>
    </xf>
    <xf numFmtId="193" fontId="78" fillId="0" borderId="0">
      <protection locked="0"/>
    </xf>
    <xf numFmtId="250" fontId="143" fillId="0" borderId="0" applyFont="0" applyFill="0" applyBorder="0" applyAlignment="0" applyProtection="0"/>
    <xf numFmtId="243" fontId="144" fillId="0" borderId="0" applyFont="0" applyFill="0" applyBorder="0" applyAlignment="0" applyProtection="0"/>
    <xf numFmtId="251" fontId="143" fillId="0" borderId="0" applyFont="0" applyFill="0" applyBorder="0" applyAlignment="0" applyProtection="0"/>
    <xf numFmtId="252" fontId="12" fillId="0" borderId="0" applyFont="0" applyFill="0" applyBorder="0" applyAlignment="0" applyProtection="0"/>
    <xf numFmtId="253" fontId="12" fillId="0" borderId="0" applyFont="0" applyFill="0" applyBorder="0" applyAlignment="0" applyProtection="0"/>
    <xf numFmtId="166" fontId="145" fillId="51" borderId="36" applyNumberFormat="0" applyAlignment="0" applyProtection="0"/>
    <xf numFmtId="0" fontId="145" fillId="51" borderId="36" applyNumberFormat="0" applyAlignment="0" applyProtection="0"/>
    <xf numFmtId="0" fontId="146" fillId="54" borderId="0"/>
    <xf numFmtId="254" fontId="102" fillId="0" borderId="0" applyFont="0" applyFill="0" applyBorder="0" applyAlignment="0" applyProtection="0"/>
    <xf numFmtId="255" fontId="105" fillId="0" borderId="0" applyFont="0" applyFill="0" applyBorder="0" applyAlignment="0" applyProtection="0"/>
    <xf numFmtId="256" fontId="107" fillId="0" borderId="0" applyFont="0" applyFill="0" applyBorder="0" applyAlignment="0" applyProtection="0"/>
    <xf numFmtId="257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204" fontId="100" fillId="0" borderId="0" applyFont="0" applyFill="0" applyBorder="0" applyAlignment="0" applyProtection="0"/>
    <xf numFmtId="258" fontId="100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79" fillId="0" borderId="0" applyFont="0" applyFill="0" applyBorder="0" applyAlignment="0" applyProtection="0">
      <alignment horizontal="center"/>
    </xf>
    <xf numFmtId="259" fontId="107" fillId="0" borderId="0" applyFont="0" applyFill="0" applyBorder="0" applyAlignment="0" applyProtection="0"/>
    <xf numFmtId="260" fontId="105" fillId="0" borderId="0" applyFont="0" applyFill="0" applyBorder="0" applyAlignment="0" applyProtection="0"/>
    <xf numFmtId="259" fontId="36" fillId="0" borderId="0" applyFill="0" applyBorder="0" applyAlignment="0" applyProtection="0"/>
    <xf numFmtId="261" fontId="107" fillId="0" borderId="0" applyFont="0" applyFill="0" applyBorder="0" applyAlignment="0" applyProtection="0"/>
    <xf numFmtId="262" fontId="105" fillId="0" borderId="0" applyFont="0" applyFill="0" applyBorder="0" applyAlignment="0" applyProtection="0"/>
    <xf numFmtId="10" fontId="75" fillId="0" borderId="0"/>
    <xf numFmtId="263" fontId="107" fillId="0" borderId="0" applyFont="0" applyFill="0" applyBorder="0" applyAlignment="0" applyProtection="0"/>
    <xf numFmtId="264" fontId="105" fillId="0" borderId="0" applyFont="0" applyFill="0" applyBorder="0" applyAlignment="0" applyProtection="0"/>
    <xf numFmtId="263" fontId="36" fillId="0" borderId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37" fontId="147" fillId="34" borderId="5"/>
    <xf numFmtId="265" fontId="8" fillId="0" borderId="0"/>
    <xf numFmtId="266" fontId="8" fillId="0" borderId="0"/>
    <xf numFmtId="37" fontId="147" fillId="34" borderId="5"/>
    <xf numFmtId="167" fontId="9" fillId="0" borderId="0" applyFont="0" applyFill="0" applyBorder="0" applyAlignment="0" applyProtection="0"/>
    <xf numFmtId="205" fontId="8" fillId="0" borderId="0" applyFill="0" applyBorder="0" applyAlignment="0"/>
    <xf numFmtId="201" fontId="8" fillId="0" borderId="0" applyFill="0" applyBorder="0" applyAlignment="0"/>
    <xf numFmtId="205" fontId="8" fillId="0" borderId="0" applyFill="0" applyBorder="0" applyAlignment="0"/>
    <xf numFmtId="206" fontId="8" fillId="0" borderId="0" applyFill="0" applyBorder="0" applyAlignment="0"/>
    <xf numFmtId="201" fontId="8" fillId="0" borderId="0" applyFill="0" applyBorder="0" applyAlignment="0"/>
    <xf numFmtId="0" fontId="148" fillId="0" borderId="0" applyNumberFormat="0">
      <alignment horizontal="left"/>
    </xf>
    <xf numFmtId="267" fontId="149" fillId="0" borderId="37" applyBorder="0">
      <alignment horizontal="right"/>
      <protection locked="0"/>
    </xf>
    <xf numFmtId="0" fontId="150" fillId="0" borderId="0"/>
    <xf numFmtId="268" fontId="150" fillId="0" borderId="0"/>
    <xf numFmtId="269" fontId="148" fillId="0" borderId="0" applyNumberFormat="0" applyFill="0" applyBorder="0" applyAlignment="0" applyProtection="0">
      <alignment horizontal="left"/>
    </xf>
    <xf numFmtId="3" fontId="33" fillId="0" borderId="0" applyFont="0" applyFill="0" applyBorder="0" applyAlignment="0"/>
    <xf numFmtId="0" fontId="9" fillId="51" borderId="0" applyNumberFormat="0" applyFont="0" applyBorder="0" applyAlignment="0" applyProtection="0"/>
    <xf numFmtId="0" fontId="9" fillId="0" borderId="0" applyNumberFormat="0" applyFont="0" applyBorder="0" applyAlignment="0" applyProtection="0"/>
    <xf numFmtId="0" fontId="148" fillId="0" borderId="0" applyNumberFormat="0" applyFill="0" applyBorder="0" applyAlignment="0" applyProtection="0">
      <alignment horizontal="center"/>
    </xf>
    <xf numFmtId="270" fontId="151" fillId="0" borderId="1">
      <alignment horizontal="left" vertical="center"/>
      <protection locked="0"/>
    </xf>
    <xf numFmtId="0" fontId="152" fillId="0" borderId="0"/>
    <xf numFmtId="0" fontId="80" fillId="0" borderId="0"/>
    <xf numFmtId="0" fontId="153" fillId="0" borderId="0"/>
    <xf numFmtId="0" fontId="154" fillId="0" borderId="0"/>
    <xf numFmtId="40" fontId="155" fillId="0" borderId="0" applyBorder="0">
      <alignment horizontal="right"/>
    </xf>
    <xf numFmtId="0" fontId="28" fillId="0" borderId="0"/>
    <xf numFmtId="49" fontId="99" fillId="0" borderId="0" applyFill="0" applyBorder="0" applyAlignment="0"/>
    <xf numFmtId="271" fontId="100" fillId="0" borderId="0" applyFill="0" applyBorder="0" applyAlignment="0"/>
    <xf numFmtId="272" fontId="100" fillId="0" borderId="0" applyFill="0" applyBorder="0" applyAlignment="0"/>
    <xf numFmtId="0" fontId="156" fillId="0" borderId="0" applyFill="0" applyBorder="0" applyProtection="0">
      <alignment horizontal="left" vertical="top"/>
    </xf>
    <xf numFmtId="166" fontId="157" fillId="0" borderId="0" applyNumberFormat="0" applyFill="0" applyBorder="0" applyAlignment="0" applyProtection="0"/>
    <xf numFmtId="0" fontId="158" fillId="0" borderId="0"/>
    <xf numFmtId="0" fontId="159" fillId="0" borderId="0"/>
    <xf numFmtId="0" fontId="160" fillId="0" borderId="0"/>
    <xf numFmtId="166" fontId="15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6" fontId="157" fillId="0" borderId="0" applyNumberFormat="0" applyFill="0" applyBorder="0" applyAlignment="0" applyProtection="0"/>
    <xf numFmtId="166" fontId="161" fillId="0" borderId="38" applyNumberFormat="0" applyFill="0" applyAlignment="0" applyProtection="0"/>
    <xf numFmtId="0" fontId="161" fillId="0" borderId="38" applyNumberFormat="0" applyFill="0" applyAlignment="0" applyProtection="0"/>
    <xf numFmtId="273" fontId="16" fillId="0" borderId="0" applyFont="0" applyFill="0" applyBorder="0" applyAlignment="0" applyProtection="0"/>
    <xf numFmtId="243" fontId="9" fillId="0" borderId="0" applyFont="0" applyFill="0" applyBorder="0" applyAlignment="0" applyProtection="0"/>
    <xf numFmtId="274" fontId="115" fillId="0" borderId="0" applyFont="0" applyFill="0" applyBorder="0" applyAlignment="0" applyProtection="0"/>
    <xf numFmtId="275" fontId="115" fillId="0" borderId="0" applyFont="0" applyFill="0" applyBorder="0" applyAlignment="0" applyProtection="0"/>
    <xf numFmtId="166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276" fontId="33" fillId="0" borderId="39">
      <protection locked="0"/>
    </xf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0" fontId="163" fillId="40" borderId="11" applyNumberFormat="0" applyAlignment="0" applyProtection="0"/>
    <xf numFmtId="3" fontId="164" fillId="0" borderId="0">
      <alignment horizontal="center" vertical="center" textRotation="90" wrapText="1"/>
    </xf>
    <xf numFmtId="277" fontId="33" fillId="0" borderId="1">
      <alignment vertical="top" wrapText="1"/>
    </xf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5" fillId="51" borderId="36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6" fillId="51" borderId="11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68" fillId="56" borderId="25"/>
    <xf numFmtId="4" fontId="169" fillId="0" borderId="1">
      <alignment horizontal="left" vertical="center"/>
    </xf>
    <xf numFmtId="4" fontId="169" fillId="0" borderId="1"/>
    <xf numFmtId="4" fontId="169" fillId="59" borderId="1"/>
    <xf numFmtId="4" fontId="169" fillId="60" borderId="1"/>
    <xf numFmtId="4" fontId="168" fillId="61" borderId="1"/>
    <xf numFmtId="0" fontId="168" fillId="56" borderId="25"/>
    <xf numFmtId="278" fontId="12" fillId="0" borderId="1">
      <alignment vertical="top" wrapText="1"/>
    </xf>
    <xf numFmtId="14" fontId="33" fillId="0" borderId="0">
      <alignment horizontal="right"/>
    </xf>
    <xf numFmtId="14" fontId="33" fillId="0" borderId="0">
      <alignment horizontal="right"/>
    </xf>
    <xf numFmtId="0" fontId="170" fillId="61" borderId="0" applyNumberFormat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6" fillId="0" borderId="0" applyNumberFormat="0" applyFill="0" applyBorder="0" applyAlignment="0" applyProtection="0"/>
    <xf numFmtId="276" fontId="171" fillId="3" borderId="39"/>
    <xf numFmtId="0" fontId="9" fillId="0" borderId="1">
      <alignment horizontal="right"/>
    </xf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35" fillId="0" borderId="24" applyNumberFormat="0" applyFill="0" applyAlignment="0" applyProtection="0"/>
    <xf numFmtId="178" fontId="172" fillId="0" borderId="1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79" fontId="173" fillId="0" borderId="0"/>
    <xf numFmtId="0" fontId="69" fillId="27" borderId="0" applyNumberFormat="0" applyBorder="0" applyAlignment="0" applyProtection="0"/>
    <xf numFmtId="49" fontId="164" fillId="0" borderId="1">
      <alignment horizontal="right" vertical="top" wrapText="1"/>
    </xf>
    <xf numFmtId="177" fontId="174" fillId="0" borderId="0">
      <alignment horizontal="right" vertical="top" wrapText="1"/>
    </xf>
    <xf numFmtId="0" fontId="2" fillId="0" borderId="0"/>
    <xf numFmtId="0" fontId="2" fillId="0" borderId="0"/>
    <xf numFmtId="0" fontId="15" fillId="0" borderId="0"/>
    <xf numFmtId="0" fontId="175" fillId="0" borderId="0"/>
    <xf numFmtId="0" fontId="74" fillId="0" borderId="0"/>
    <xf numFmtId="0" fontId="74" fillId="0" borderId="0"/>
    <xf numFmtId="0" fontId="1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33" fillId="0" borderId="0"/>
    <xf numFmtId="166" fontId="9" fillId="0" borderId="0"/>
    <xf numFmtId="0" fontId="12" fillId="0" borderId="0"/>
    <xf numFmtId="0" fontId="12" fillId="0" borderId="0"/>
    <xf numFmtId="0" fontId="33" fillId="0" borderId="0"/>
    <xf numFmtId="166" fontId="3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2" fillId="0" borderId="0"/>
    <xf numFmtId="0" fontId="17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2" fillId="0" borderId="0"/>
    <xf numFmtId="0" fontId="175" fillId="0" borderId="0"/>
    <xf numFmtId="0" fontId="90" fillId="0" borderId="0"/>
    <xf numFmtId="0" fontId="90" fillId="0" borderId="0"/>
    <xf numFmtId="0" fontId="74" fillId="0" borderId="0"/>
    <xf numFmtId="0" fontId="12" fillId="0" borderId="0"/>
    <xf numFmtId="0" fontId="90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2" fillId="0" borderId="0"/>
    <xf numFmtId="0" fontId="36" fillId="0" borderId="0"/>
    <xf numFmtId="0" fontId="90" fillId="0" borderId="0"/>
    <xf numFmtId="0" fontId="12" fillId="0" borderId="0"/>
    <xf numFmtId="0" fontId="27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75" fillId="0" borderId="0"/>
    <xf numFmtId="0" fontId="9" fillId="0" borderId="0"/>
    <xf numFmtId="0" fontId="74" fillId="0" borderId="0"/>
    <xf numFmtId="0" fontId="15" fillId="0" borderId="0"/>
    <xf numFmtId="0" fontId="175" fillId="0" borderId="0"/>
    <xf numFmtId="0" fontId="15" fillId="0" borderId="0"/>
    <xf numFmtId="0" fontId="175" fillId="0" borderId="0"/>
    <xf numFmtId="0" fontId="175" fillId="0" borderId="0"/>
    <xf numFmtId="0" fontId="175" fillId="0" borderId="0"/>
    <xf numFmtId="0" fontId="74" fillId="0" borderId="0"/>
    <xf numFmtId="0" fontId="175" fillId="0" borderId="0"/>
    <xf numFmtId="0" fontId="9" fillId="0" borderId="0"/>
    <xf numFmtId="0" fontId="9" fillId="0" borderId="0"/>
    <xf numFmtId="0" fontId="175" fillId="0" borderId="0"/>
    <xf numFmtId="0" fontId="175" fillId="0" borderId="0"/>
    <xf numFmtId="0" fontId="175" fillId="0" borderId="0"/>
    <xf numFmtId="0" fontId="74" fillId="0" borderId="0"/>
    <xf numFmtId="0" fontId="177" fillId="0" borderId="0"/>
    <xf numFmtId="0" fontId="178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12" fillId="0" borderId="0"/>
    <xf numFmtId="0" fontId="12" fillId="0" borderId="0"/>
    <xf numFmtId="0" fontId="68" fillId="26" borderId="0" applyNumberFormat="0" applyBorder="0" applyAlignment="0" applyProtection="0"/>
    <xf numFmtId="280" fontId="179" fillId="0" borderId="1">
      <alignment vertical="top"/>
    </xf>
    <xf numFmtId="0" fontId="72" fillId="0" borderId="0" applyNumberFormat="0" applyFill="0" applyBorder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0" fontId="12" fillId="12" borderId="12" applyNumberFormat="0" applyFont="0" applyAlignment="0" applyProtection="0"/>
    <xf numFmtId="49" fontId="168" fillId="0" borderId="7">
      <alignment horizontal="left" vertical="center"/>
    </xf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180" fillId="0" borderId="1"/>
    <xf numFmtId="281" fontId="181" fillId="0" borderId="0" applyFont="0" applyFill="0" applyBorder="0" applyAlignment="0" applyProtection="0"/>
    <xf numFmtId="0" fontId="70" fillId="0" borderId="23" applyNumberFormat="0" applyFill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90" fillId="0" borderId="0" applyNumberFormat="0" applyFont="0" applyFill="0" applyBorder="0" applyAlignment="0" applyProtection="0">
      <alignment vertical="top"/>
    </xf>
    <xf numFmtId="0" fontId="90" fillId="0" borderId="0" applyNumberFormat="0" applyFont="0" applyFill="0" applyBorder="0" applyAlignment="0" applyProtection="0">
      <alignment vertical="top"/>
    </xf>
    <xf numFmtId="0" fontId="12" fillId="0" borderId="0">
      <alignment vertical="justify"/>
    </xf>
    <xf numFmtId="49" fontId="33" fillId="0" borderId="1" applyNumberFormat="0" applyFill="0" applyAlignment="0" applyProtection="0"/>
    <xf numFmtId="49" fontId="168" fillId="0" borderId="1" applyNumberFormat="0" applyFill="0" applyAlignment="0" applyProtection="0"/>
    <xf numFmtId="0" fontId="71" fillId="0" borderId="0" applyNumberFormat="0" applyFill="0" applyBorder="0" applyAlignment="0" applyProtection="0"/>
    <xf numFmtId="49" fontId="33" fillId="0" borderId="0"/>
    <xf numFmtId="282" fontId="181" fillId="0" borderId="0" applyFont="0" applyFill="0" applyBorder="0" applyAlignment="0" applyProtection="0"/>
    <xf numFmtId="192" fontId="182" fillId="0" borderId="0" applyFont="0" applyFill="0" applyBorder="0" applyProtection="0">
      <alignment horizontal="right" vertical="top"/>
      <protection locked="0"/>
    </xf>
    <xf numFmtId="282" fontId="183" fillId="0" borderId="9" applyFont="0" applyFill="0" applyBorder="0" applyAlignment="0" applyProtection="0">
      <alignment horizontal="center" vertical="center" wrapText="1"/>
    </xf>
    <xf numFmtId="282" fontId="184" fillId="0" borderId="0" applyFont="0" applyFill="0" applyBorder="0" applyAlignment="0" applyProtection="0"/>
    <xf numFmtId="38" fontId="12" fillId="0" borderId="0" applyFont="0" applyFill="0" applyBorder="0" applyAlignment="0" applyProtection="0"/>
    <xf numFmtId="18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75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74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175" fillId="0" borderId="0" applyFont="0" applyFill="0" applyBorder="0" applyAlignment="0" applyProtection="0"/>
    <xf numFmtId="43" fontId="175" fillId="0" borderId="0" applyFont="0" applyFill="0" applyBorder="0" applyAlignment="0" applyProtection="0"/>
    <xf numFmtId="43" fontId="175" fillId="0" borderId="0" applyFont="0" applyFill="0" applyBorder="0" applyAlignment="0" applyProtection="0"/>
    <xf numFmtId="43" fontId="175" fillId="0" borderId="0" applyFont="0" applyFill="0" applyBorder="0" applyAlignment="0" applyProtection="0"/>
    <xf numFmtId="43" fontId="175" fillId="0" borderId="0" applyFont="0" applyFill="0" applyBorder="0" applyAlignment="0" applyProtection="0"/>
    <xf numFmtId="43" fontId="175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141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6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7" fillId="25" borderId="0" applyNumberFormat="0" applyBorder="0" applyAlignment="0" applyProtection="0"/>
    <xf numFmtId="4" fontId="9" fillId="0" borderId="1"/>
    <xf numFmtId="37" fontId="12" fillId="0" borderId="0" applyFont="0" applyBorder="0" applyAlignment="0" applyProtection="0"/>
    <xf numFmtId="183" fontId="83" fillId="0" borderId="0">
      <protection locked="0"/>
    </xf>
    <xf numFmtId="49" fontId="185" fillId="0" borderId="1">
      <alignment horizontal="center" vertical="center" wrapText="1"/>
    </xf>
    <xf numFmtId="49" fontId="186" fillId="0" borderId="1" applyNumberFormat="0" applyFill="0" applyAlignment="0" applyProtection="0"/>
    <xf numFmtId="0" fontId="34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1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0" xfId="3" applyFont="1" applyFill="1" applyAlignment="1">
      <alignment vertical="center" wrapText="1"/>
    </xf>
    <xf numFmtId="0" fontId="25" fillId="0" borderId="0" xfId="3" applyFont="1" applyFill="1" applyAlignment="1">
      <alignment horizontal="center" vertical="center" wrapText="1"/>
    </xf>
    <xf numFmtId="0" fontId="17" fillId="0" borderId="0" xfId="2" applyFont="1" applyFill="1" applyAlignment="1">
      <alignment vertical="center" wrapText="1"/>
    </xf>
    <xf numFmtId="0" fontId="17" fillId="0" borderId="0" xfId="13" applyFont="1" applyAlignment="1">
      <alignment horizontal="left" vertical="center" wrapText="1"/>
    </xf>
    <xf numFmtId="0" fontId="17" fillId="0" borderId="0" xfId="13" applyFont="1" applyAlignment="1">
      <alignment vertical="center" wrapText="1"/>
    </xf>
    <xf numFmtId="0" fontId="21" fillId="0" borderId="0" xfId="13" applyFont="1" applyAlignment="1">
      <alignment vertical="center" wrapText="1"/>
    </xf>
    <xf numFmtId="3" fontId="20" fillId="0" borderId="1" xfId="13" applyNumberFormat="1" applyFont="1" applyFill="1" applyBorder="1" applyAlignment="1">
      <alignment horizontal="left" vertical="center" wrapText="1"/>
    </xf>
    <xf numFmtId="3" fontId="17" fillId="0" borderId="1" xfId="13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0" fillId="0" borderId="1" xfId="13" applyFont="1" applyFill="1" applyBorder="1" applyAlignment="1">
      <alignment horizontal="left" vertical="center" wrapText="1"/>
    </xf>
    <xf numFmtId="0" fontId="21" fillId="0" borderId="1" xfId="13" applyFont="1" applyFill="1" applyBorder="1" applyAlignment="1">
      <alignment horizontal="left" vertical="center" wrapText="1"/>
    </xf>
    <xf numFmtId="0" fontId="17" fillId="0" borderId="1" xfId="15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4" fontId="23" fillId="2" borderId="0" xfId="13" applyNumberFormat="1" applyFont="1" applyFill="1" applyAlignment="1">
      <alignment horizontal="center" vertical="center" wrapText="1"/>
    </xf>
    <xf numFmtId="0" fontId="21" fillId="0" borderId="1" xfId="1" applyFont="1" applyFill="1" applyBorder="1" applyAlignment="1">
      <alignment vertical="center" wrapText="1"/>
    </xf>
    <xf numFmtId="0" fontId="17" fillId="0" borderId="0" xfId="13" applyFont="1" applyAlignment="1">
      <alignment horizontal="center" vertical="center" wrapText="1"/>
    </xf>
    <xf numFmtId="9" fontId="17" fillId="0" borderId="1" xfId="12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3" fontId="17" fillId="0" borderId="1" xfId="1" applyNumberFormat="1" applyFont="1" applyFill="1" applyBorder="1" applyAlignment="1">
      <alignment horizontal="center" vertical="center" wrapText="1"/>
    </xf>
    <xf numFmtId="0" fontId="21" fillId="0" borderId="0" xfId="2" applyFont="1" applyFill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7" fillId="0" borderId="1" xfId="5" applyNumberFormat="1" applyFont="1" applyFill="1" applyBorder="1" applyAlignment="1">
      <alignment vertical="center" wrapText="1"/>
    </xf>
    <xf numFmtId="3" fontId="17" fillId="0" borderId="1" xfId="1" applyNumberFormat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16" fontId="17" fillId="0" borderId="1" xfId="1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 wrapText="1"/>
    </xf>
    <xf numFmtId="3" fontId="17" fillId="0" borderId="1" xfId="1" applyNumberFormat="1" applyFont="1" applyFill="1" applyBorder="1" applyAlignment="1">
      <alignment vertical="center" wrapText="1"/>
    </xf>
    <xf numFmtId="0" fontId="24" fillId="0" borderId="0" xfId="2" applyFont="1" applyFill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" xfId="4" applyFont="1" applyFill="1" applyBorder="1" applyAlignment="1">
      <alignment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center" vertical="center" wrapText="1"/>
    </xf>
    <xf numFmtId="0" fontId="20" fillId="0" borderId="0" xfId="2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9" fontId="20" fillId="0" borderId="1" xfId="12" applyFont="1" applyFill="1" applyBorder="1" applyAlignment="1">
      <alignment horizontal="center" vertical="center" wrapText="1"/>
    </xf>
    <xf numFmtId="16" fontId="17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16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9" fontId="21" fillId="0" borderId="1" xfId="12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Fill="1"/>
    <xf numFmtId="0" fontId="18" fillId="0" borderId="0" xfId="0" applyFont="1"/>
    <xf numFmtId="9" fontId="24" fillId="0" borderId="1" xfId="12" applyFont="1" applyFill="1" applyBorder="1" applyAlignment="1">
      <alignment horizontal="center" vertical="center" wrapText="1"/>
    </xf>
    <xf numFmtId="0" fontId="19" fillId="0" borderId="0" xfId="0" applyFont="1" applyFill="1"/>
    <xf numFmtId="0" fontId="22" fillId="0" borderId="0" xfId="0" applyFont="1"/>
    <xf numFmtId="0" fontId="17" fillId="0" borderId="0" xfId="0" applyFont="1" applyFill="1" applyAlignment="1">
      <alignment horizontal="center"/>
    </xf>
    <xf numFmtId="0" fontId="17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vertical="center" wrapText="1"/>
    </xf>
    <xf numFmtId="3" fontId="17" fillId="0" borderId="0" xfId="5" applyNumberFormat="1" applyFont="1" applyFill="1" applyAlignment="1">
      <alignment vertical="center" wrapText="1"/>
    </xf>
    <xf numFmtId="3" fontId="17" fillId="0" borderId="0" xfId="5" applyNumberFormat="1" applyFont="1" applyFill="1" applyAlignment="1">
      <alignment horizontal="center" vertical="center" wrapText="1"/>
    </xf>
    <xf numFmtId="3" fontId="24" fillId="0" borderId="1" xfId="5" applyNumberFormat="1" applyFont="1" applyFill="1" applyBorder="1" applyAlignment="1">
      <alignment horizontal="center" vertical="center" wrapText="1"/>
    </xf>
    <xf numFmtId="3" fontId="24" fillId="0" borderId="0" xfId="5" applyNumberFormat="1" applyFont="1" applyFill="1" applyAlignment="1">
      <alignment vertical="center" wrapText="1"/>
    </xf>
    <xf numFmtId="9" fontId="24" fillId="0" borderId="1" xfId="6" applyFont="1" applyFill="1" applyBorder="1" applyAlignment="1">
      <alignment horizontal="center" vertical="center" wrapText="1"/>
    </xf>
    <xf numFmtId="3" fontId="21" fillId="0" borderId="1" xfId="5" applyNumberFormat="1" applyFont="1" applyFill="1" applyBorder="1" applyAlignment="1">
      <alignment horizontal="center" vertical="center" wrapText="1"/>
    </xf>
    <xf numFmtId="3" fontId="21" fillId="0" borderId="0" xfId="5" applyNumberFormat="1" applyFont="1" applyFill="1" applyAlignment="1">
      <alignment vertical="center" wrapText="1"/>
    </xf>
    <xf numFmtId="3" fontId="20" fillId="0" borderId="1" xfId="24" applyNumberFormat="1" applyFont="1" applyFill="1" applyBorder="1" applyAlignment="1">
      <alignment horizontal="center" vertical="center" wrapText="1"/>
    </xf>
    <xf numFmtId="3" fontId="21" fillId="0" borderId="1" xfId="24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vertical="center" wrapText="1"/>
    </xf>
    <xf numFmtId="4" fontId="20" fillId="0" borderId="0" xfId="1" applyNumberFormat="1" applyFont="1" applyFill="1" applyBorder="1" applyAlignment="1">
      <alignment horizontal="center" vertical="center" wrapText="1"/>
    </xf>
    <xf numFmtId="9" fontId="24" fillId="0" borderId="0" xfId="6" applyFont="1" applyFill="1" applyAlignment="1">
      <alignment horizontal="center" vertical="center" wrapText="1"/>
    </xf>
    <xf numFmtId="4" fontId="23" fillId="0" borderId="0" xfId="13" applyNumberFormat="1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0" fontId="20" fillId="0" borderId="0" xfId="12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3" fontId="20" fillId="0" borderId="1" xfId="5" applyNumberFormat="1" applyFont="1" applyFill="1" applyBorder="1" applyAlignment="1">
      <alignment horizontal="center" vertical="center" wrapText="1"/>
    </xf>
    <xf numFmtId="3" fontId="20" fillId="0" borderId="1" xfId="13" applyNumberFormat="1" applyFont="1" applyFill="1" applyBorder="1" applyAlignment="1">
      <alignment horizontal="center" vertical="center" wrapText="1"/>
    </xf>
    <xf numFmtId="3" fontId="17" fillId="0" borderId="1" xfId="13" applyNumberFormat="1" applyFont="1" applyFill="1" applyBorder="1" applyAlignment="1">
      <alignment horizontal="center" vertical="center" wrapText="1"/>
    </xf>
    <xf numFmtId="3" fontId="21" fillId="0" borderId="1" xfId="13" applyNumberFormat="1" applyFont="1" applyFill="1" applyBorder="1" applyAlignment="1">
      <alignment horizontal="center" vertical="center" wrapText="1"/>
    </xf>
    <xf numFmtId="3" fontId="21" fillId="0" borderId="1" xfId="14" applyNumberFormat="1" applyFont="1" applyFill="1" applyBorder="1" applyAlignment="1">
      <alignment horizontal="center" vertical="center" wrapText="1"/>
    </xf>
    <xf numFmtId="165" fontId="20" fillId="0" borderId="1" xfId="13" applyNumberFormat="1" applyFont="1" applyFill="1" applyBorder="1" applyAlignment="1">
      <alignment horizontal="center" vertical="center" wrapText="1"/>
    </xf>
    <xf numFmtId="4" fontId="20" fillId="0" borderId="1" xfId="13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3" fontId="17" fillId="0" borderId="1" xfId="5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13" applyFont="1" applyFill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21" fillId="0" borderId="1" xfId="13" applyFont="1" applyFill="1" applyBorder="1" applyAlignment="1">
      <alignment horizontal="center" vertical="center" wrapText="1"/>
    </xf>
    <xf numFmtId="0" fontId="24" fillId="0" borderId="1" xfId="13" applyFont="1" applyFill="1" applyBorder="1" applyAlignment="1">
      <alignment horizontal="center" vertical="center" wrapText="1"/>
    </xf>
    <xf numFmtId="0" fontId="20" fillId="0" borderId="0" xfId="13" applyFont="1" applyFill="1" applyBorder="1" applyAlignment="1">
      <alignment horizontal="center" vertical="center" wrapText="1"/>
    </xf>
    <xf numFmtId="4" fontId="20" fillId="0" borderId="0" xfId="13" applyNumberFormat="1" applyFont="1" applyFill="1" applyBorder="1" applyAlignment="1">
      <alignment horizontal="center" vertical="center" wrapText="1"/>
    </xf>
    <xf numFmtId="4" fontId="21" fillId="0" borderId="0" xfId="13" applyNumberFormat="1" applyFont="1" applyFill="1" applyBorder="1" applyAlignment="1">
      <alignment horizontal="center" vertical="center" wrapText="1"/>
    </xf>
    <xf numFmtId="0" fontId="21" fillId="0" borderId="0" xfId="13" applyFont="1" applyFill="1" applyBorder="1" applyAlignment="1">
      <alignment horizontal="center" vertical="center" wrapText="1"/>
    </xf>
    <xf numFmtId="165" fontId="20" fillId="0" borderId="0" xfId="13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3" fontId="17" fillId="0" borderId="1" xfId="5" applyNumberFormat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1" xfId="13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7" fillId="0" borderId="0" xfId="13" applyFont="1" applyAlignment="1">
      <alignment horizontal="left" vertical="center" wrapText="1"/>
    </xf>
    <xf numFmtId="0" fontId="20" fillId="0" borderId="1" xfId="1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0" xfId="1" applyFont="1" applyFill="1" applyAlignment="1">
      <alignment horizontal="left" vertical="center" wrapText="1"/>
    </xf>
    <xf numFmtId="0" fontId="17" fillId="0" borderId="0" xfId="0" applyFont="1" applyFill="1" applyAlignment="1"/>
    <xf numFmtId="0" fontId="20" fillId="0" borderId="0" xfId="3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left" vertical="center" wrapText="1"/>
    </xf>
    <xf numFmtId="9" fontId="29" fillId="0" borderId="1" xfId="12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left" vertical="center" wrapText="1"/>
    </xf>
    <xf numFmtId="3" fontId="17" fillId="0" borderId="0" xfId="3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3" fontId="24" fillId="0" borderId="1" xfId="2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3" fontId="21" fillId="0" borderId="1" xfId="4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165" fontId="20" fillId="0" borderId="1" xfId="1" applyNumberFormat="1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9" fontId="20" fillId="0" borderId="0" xfId="12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16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9" fontId="17" fillId="0" borderId="3" xfId="12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" fontId="21" fillId="0" borderId="0" xfId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</cellXfs>
  <cellStyles count="1402">
    <cellStyle name="_x0005__x001c_" xfId="125"/>
    <cellStyle name="_x0013_" xfId="126"/>
    <cellStyle name=" 1" xfId="127"/>
    <cellStyle name="_x000a_bidires=100_x000d_" xfId="128"/>
    <cellStyle name="_x000d__x000a_JournalTemplate=C:\COMFO\CTALK\JOURSTD.TPL_x000d__x000a_LbStateAddress=3 3 0 251 1 89 2 311_x000d__x000a_LbStateJou" xfId="129"/>
    <cellStyle name="$ тыс" xfId="130"/>
    <cellStyle name="$ тыс. (0)" xfId="131"/>
    <cellStyle name="???????" xfId="132"/>
    <cellStyle name="????????" xfId="133"/>
    <cellStyle name="???????? [0]" xfId="134"/>
    <cellStyle name="??????????" xfId="135"/>
    <cellStyle name="?????????? [0]" xfId="136"/>
    <cellStyle name="???????_Income Statement" xfId="137"/>
    <cellStyle name="_`KAP NAC_05_F-2_Trial balance 31 12 05_16.09.06" xfId="138"/>
    <cellStyle name="_`KAP NAC_05_F-2_Trial balance 31 12 05_16.09.06_Пакет форм ФО 1 часть (финал для ДО)" xfId="139"/>
    <cellStyle name="_1111" xfId="140"/>
    <cellStyle name="_13 СлавСПбНП Платежный бюджет_06" xfId="141"/>
    <cellStyle name="_18 приложение измен" xfId="142"/>
    <cellStyle name="_1A15C5E" xfId="143"/>
    <cellStyle name="_37" xfId="144"/>
    <cellStyle name="_37_Пакет форм ФО 1 часть (финал для ДО)" xfId="145"/>
    <cellStyle name="_427 приказ МАЭК+АГС консолидация 2007 оконч. из Алматы" xfId="146"/>
    <cellStyle name="_Book1" xfId="147"/>
    <cellStyle name="_Book1_Пакет форм ФО 1 часть (финал для ДО)" xfId="148"/>
    <cellStyle name="_Book3" xfId="149"/>
    <cellStyle name="_Book3_Пакет форм ФО 1 часть (финал для ДО)" xfId="150"/>
    <cellStyle name="_Disclosures_EE_Min rights" xfId="151"/>
    <cellStyle name="_Disclosures_EE_Min rights_Пакет форм ФО 1 часть (финал для ДО)" xfId="152"/>
    <cellStyle name="_Dsclosures_IK" xfId="153"/>
    <cellStyle name="_Dsclosures_IK_Пакет форм ФО 1 часть (финал для ДО)" xfId="154"/>
    <cellStyle name="_FA" xfId="155"/>
    <cellStyle name="_Forms RAS_v3_29122008_PV" xfId="156"/>
    <cellStyle name="_Forms RAS_v4_16.01.2009" xfId="157"/>
    <cellStyle name="_Forms RAS_v7_17.02.2009" xfId="158"/>
    <cellStyle name="_FS forms_RAS_GPN" xfId="159"/>
    <cellStyle name="_FS_FS&amp;Notes RAS_GPN_08.12.08._AE_v2" xfId="160"/>
    <cellStyle name="_Inv WAC(COGS)_USD" xfId="161"/>
    <cellStyle name="_Inv WAC(COGS)_USD_Пакет форм ФО 1 часть (финал для ДО)" xfId="162"/>
    <cellStyle name="_KAP NAK_06_reporting table_rus_28.09" xfId="163"/>
    <cellStyle name="_KAP NAK_06_reporting table_rus_28.09_Пакет форм ФО 1 часть (финал для ДО)" xfId="164"/>
    <cellStyle name="_NAC KAP_06_Inventory_IK (Kurmanova, Indira_Almaty_KPMG-STAFF_CIS's Copy)" xfId="165"/>
    <cellStyle name="_NAC KAP_06_Inventory_IK (Kurmanova, Indira_Almaty_KPMG-STAFF_CIS's Copy)_Пакет форм ФО 1 часть (финал для ДО)" xfId="166"/>
    <cellStyle name="_NAC_06_reporting tables" xfId="167"/>
    <cellStyle name="_NAC_06_reporting tables_Пакет форм ФО 1 часть (финал для ДО)" xfId="168"/>
    <cellStyle name="_Plug" xfId="169"/>
    <cellStyle name="_Plug_ARO_figures_2004" xfId="170"/>
    <cellStyle name="_Plug_Depletion calc 6m 2004" xfId="171"/>
    <cellStyle name="_Plug_PBC 6m 2004 Lenina mine all" xfId="172"/>
    <cellStyle name="_Plug_PBC Lenina mine support for adjs  6m 2004" xfId="173"/>
    <cellStyle name="_Plug_Transformation_Lenina mine_12m2003_NGW adj" xfId="174"/>
    <cellStyle name="_Plug_Transformation_Sibirginskiy mine_6m2004 NGW" xfId="175"/>
    <cellStyle name="_Plug_ГААП 1 полугодие от Том.раз." xfId="176"/>
    <cellStyle name="_Plug_ГААП 6 месяцев 2004г Ленина испр" xfId="177"/>
    <cellStyle name="_Plug_Дополнение к  GAAP 1 полуг 2004 г" xfId="178"/>
    <cellStyle name="_Plug_РВС ГААП 6 мес 03 Ленина" xfId="179"/>
    <cellStyle name="_Plug_РВС_ ш. Ленина_01.03.04 adj" xfId="180"/>
    <cellStyle name="_Plug_Р-з Сибиргинский 6 мес 2004 GAAP" xfId="181"/>
    <cellStyle name="_Plug_Ф3" xfId="182"/>
    <cellStyle name="_Plug_Шахта_Сибиргинская" xfId="183"/>
    <cellStyle name="_PRICE_1C" xfId="184"/>
    <cellStyle name="_PRICE_1C_Пакет форм ФО 1 часть (финал для ДО)" xfId="185"/>
    <cellStyle name="_Registers_for taxes" xfId="186"/>
    <cellStyle name="_Salary" xfId="187"/>
    <cellStyle name="_Salary_Пакет форм ФО 1 часть (финал для ДО)" xfId="188"/>
    <cellStyle name="_Segment reporting_disclosure" xfId="189"/>
    <cellStyle name="_Segment reporting_disclosure_Пакет форм ФО 1 часть (финал для ДО)" xfId="190"/>
    <cellStyle name="_БИЗНЕС-ПЛАН 2004 ГОД 2 вариант" xfId="191"/>
    <cellStyle name="_БИЗНЕС-ПЛАН 2004 год 3 вар" xfId="192"/>
    <cellStyle name="_БП_КНП- 2004 по формам Сибнефти от 18.09.2003" xfId="193"/>
    <cellStyle name="_Бюджет 2,3,4,5,7,8,9, налоги, акцизы на 01_2004 от 17-25_12_03 " xfId="194"/>
    <cellStyle name="_ДИТАТ ОС АРЕНДА СВОД 2005 пром  16 06 05 для ННГ" xfId="195"/>
    <cellStyle name="_ДИТАТ ОС АРЕНДА СВОД 2005 пром. 14.06.05 для ННГ" xfId="196"/>
    <cellStyle name="_ИТАТ-2003-10 (вар.2)" xfId="197"/>
    <cellStyle name="_Книга1" xfId="198"/>
    <cellStyle name="_Книга1_Пакет форм ФО 1 часть (финал для ДО)" xfId="199"/>
    <cellStyle name="_Книга5" xfId="200"/>
    <cellStyle name="_Конс.2007 после аудита 12.06.08" xfId="201"/>
    <cellStyle name="_лимит по рабочим" xfId="202"/>
    <cellStyle name="_МАЭК 2007 э" xfId="203"/>
    <cellStyle name="_мебель, оборудование инвентарь1207" xfId="204"/>
    <cellStyle name="_мебель, оборудование инвентарь1207_Пакет форм ФО 1 часть (финал для ДО)" xfId="205"/>
    <cellStyle name="_мебель, оборудование инвентарь1207_Приложение 1 - Формы фин. отч. по 422 приказу (часть 2)_new" xfId="206"/>
    <cellStyle name="_мебель, оборудование инвентарь1207_Приложение1 - Формы фин  отч  по 422 приказу (часть1)_new" xfId="207"/>
    <cellStyle name="_мебель, оборудование инвентарь1207_Приложение1 - Формы фин. отч. по 422 приказу (часть1)_new" xfId="208"/>
    <cellStyle name="_мебель, оборудование инвентарь1207_Форма 2" xfId="209"/>
    <cellStyle name="_мебель, оборудование инвентарь1207_Форма 3 за  2010 г" xfId="210"/>
    <cellStyle name="_ОТЧЕТ для ДКФ    06 04 05  (6)" xfId="211"/>
    <cellStyle name="_ОТЧЕТ для ДКФ    06 04 05  (6)_Пакет форм ФО 1 часть (финал для ДО)" xfId="212"/>
    <cellStyle name="_ОТЧЕТ для ДКФ    06 04 05  (6)_Приложение 1 - Формы фин. отч. по 422 приказу (часть 2)_new" xfId="213"/>
    <cellStyle name="_ОТЧЕТ для ДКФ    06 04 05  (6)_Приложение1 - Формы фин  отч  по 422 приказу (часть1)_new" xfId="214"/>
    <cellStyle name="_ОТЧЕТ для ДКФ    06 04 05  (6)_Приложение1 - Формы фин. отч. по 422 приказу (часть1)_new" xfId="215"/>
    <cellStyle name="_ОТЧЕТ для ДКФ    06 04 05  (6)_Форма 2" xfId="216"/>
    <cellStyle name="_ОТЧЕТ для ДКФ    06 04 05  (6)_Форма 3 за  2010 г" xfId="217"/>
    <cellStyle name="_ОТЭ" xfId="218"/>
    <cellStyle name="_x0005__x001c__Пакет форм ФО 1 часть (финал для ДО)" xfId="219"/>
    <cellStyle name="_Перевод в функц. вал. доллар 2 этап за 2006 год" xfId="220"/>
    <cellStyle name="_Перевод в функц. вал. доллар 2 этап за 2006 год_Пакет форм ФО 1 часть (финал для ДО)" xfId="221"/>
    <cellStyle name="_План развития ПТС на 2005-2010 (связи станционной части)" xfId="222"/>
    <cellStyle name="_План развития ПТС на 2005-2010 (связи станционной части)_Пакет форм ФО 1 часть (финал для ДО)" xfId="223"/>
    <cellStyle name="_План развития ПТС на 2005-2010 (связи станционной части)_Приложение 1 - Формы фин. отч. по 422 приказу (часть 2)_new" xfId="224"/>
    <cellStyle name="_План развития ПТС на 2005-2010 (связи станционной части)_Приложение1 - Формы фин  отч  по 422 приказу (часть1)_new" xfId="225"/>
    <cellStyle name="_План развития ПТС на 2005-2010 (связи станционной части)_Приложение1 - Формы фин. отч. по 422 приказу (часть1)_new" xfId="226"/>
    <cellStyle name="_План развития ПТС на 2005-2010 (связи станционной части)_Форма 2" xfId="227"/>
    <cellStyle name="_План развития ПТС на 2005-2010 (связи станционной части)_Форма 3 за  2010 г" xfId="228"/>
    <cellStyle name="_Платежный бюджет БП_2006." xfId="229"/>
    <cellStyle name="_Прилож - ООО  ЗН" xfId="230"/>
    <cellStyle name="_Прилож 1 ОАО Сибнефть - Ноябрьскнефтегаз от 14.06" xfId="231"/>
    <cellStyle name="_Программа на 2005г по направлениям -  от 10 06 05" xfId="232"/>
    <cellStyle name="_Программа ТП" xfId="233"/>
    <cellStyle name="_произв.цели - приложение к СНР_айгерим_09.11" xfId="234"/>
    <cellStyle name="_произв.цели - приложение к СНР_айгерим_09.11_Пакет форм ФО 1 часть (финал для ДО)" xfId="235"/>
    <cellStyle name="_произв.цели - приложение к СНР_айгерим_09.11_Приложение 1 - Формы фин. отч. по 422 приказу (часть 2)_new" xfId="236"/>
    <cellStyle name="_произв.цели - приложение к СНР_айгерим_09.11_Приложение1 - Формы фин  отч  по 422 приказу (часть1)_new" xfId="237"/>
    <cellStyle name="_произв.цели - приложение к СНР_айгерим_09.11_Приложение1 - Формы фин. отч. по 422 приказу (часть1)_new" xfId="238"/>
    <cellStyle name="_произв.цели - приложение к СНР_айгерим_09.11_Форма 2" xfId="239"/>
    <cellStyle name="_произв.цели - приложение к СНР_айгерим_09.11_Форма 3 за  2010 г" xfId="240"/>
    <cellStyle name="_Расчетная потребность на 01.01.08" xfId="241"/>
    <cellStyle name="_Расчетная потребность на 01.01.09" xfId="242"/>
    <cellStyle name="_САС-БП 2004 г (2вариант)" xfId="243"/>
    <cellStyle name="_САС-БП 2004 г (2вариант) ЮКОС" xfId="244"/>
    <cellStyle name="_Утв СД Бюджет расшиф 29 12 05" xfId="245"/>
    <cellStyle name="_Утв СД Бюджет расшиф 29 12 05_Пакет форм ФО 1 часть (финал для ДО)" xfId="246"/>
    <cellStyle name="_Утв СД Бюджет расшиф 29 12 05_Приложение 1 - Формы фин. отч. по 422 приказу (часть 2)_new" xfId="247"/>
    <cellStyle name="_Утв СД Бюджет расшиф 29 12 05_Приложение1 - Формы фин  отч  по 422 приказу (часть1)_new" xfId="248"/>
    <cellStyle name="_Утв СД Бюджет расшиф 29 12 05_Приложение1 - Формы фин. отч. по 422 приказу (часть1)_new" xfId="249"/>
    <cellStyle name="_Утв СД Бюджет расшиф 29 12 05_Форма 2" xfId="250"/>
    <cellStyle name="_Утв СД Бюджет расшиф 29 12 05_Форма 3 за  2010 г" xfId="251"/>
    <cellStyle name="_Ф-56  Консолид " xfId="252"/>
    <cellStyle name="_Формы БП_ Юкос (послед)" xfId="253"/>
    <cellStyle name="_шаблон к письму нк 03-8777" xfId="254"/>
    <cellStyle name="”ќђќ‘ћ‚›‰" xfId="255"/>
    <cellStyle name="”љ‘ђћ‚ђќќ›‰" xfId="256"/>
    <cellStyle name="„…ќ…†ќ›‰" xfId="257"/>
    <cellStyle name="‡ђѓћ‹ћ‚ћљ1" xfId="258"/>
    <cellStyle name="‡ђѓћ‹ћ‚ћљ2" xfId="259"/>
    <cellStyle name="•WЏЂ_ЉO‰?—a‹?" xfId="260"/>
    <cellStyle name="’ћѓћ‚›‰" xfId="261"/>
    <cellStyle name="W_OÝaà" xfId="262"/>
    <cellStyle name="0,00;0;" xfId="263"/>
    <cellStyle name="0.0" xfId="264"/>
    <cellStyle name="1.0 TITLE" xfId="265"/>
    <cellStyle name="1.1 TITLE" xfId="266"/>
    <cellStyle name="1Normal" xfId="267"/>
    <cellStyle name="20% - Accent1" xfId="268"/>
    <cellStyle name="20% - Accent1 2" xfId="269"/>
    <cellStyle name="20% - Accent1_СПИ, СПФИ (ДТРАиМ)" xfId="270"/>
    <cellStyle name="20% - Accent2" xfId="271"/>
    <cellStyle name="20% - Accent2 2" xfId="272"/>
    <cellStyle name="20% - Accent2_СПИ, СПФИ (ДТРАиМ)" xfId="273"/>
    <cellStyle name="20% - Accent3" xfId="274"/>
    <cellStyle name="20% - Accent3 2" xfId="275"/>
    <cellStyle name="20% - Accent3_СПИ, СПФИ (ДТРАиМ)" xfId="276"/>
    <cellStyle name="20% - Accent4" xfId="277"/>
    <cellStyle name="20% - Accent4 2" xfId="278"/>
    <cellStyle name="20% - Accent4_СПИ, СПФИ (ДТРАиМ)" xfId="279"/>
    <cellStyle name="20% - Accent5" xfId="280"/>
    <cellStyle name="20% - Accent5 2" xfId="281"/>
    <cellStyle name="20% - Accent5_СПИ, СПФИ (ДТРАиМ)" xfId="282"/>
    <cellStyle name="20% - Accent6" xfId="283"/>
    <cellStyle name="20% - Accent6 2" xfId="284"/>
    <cellStyle name="20% - Accent6_СПИ, СПФИ (ДТРАиМ)" xfId="285"/>
    <cellStyle name="20% - Акцент1 2" xfId="36"/>
    <cellStyle name="20% - Акцент2 2" xfId="37"/>
    <cellStyle name="20% - Акцент3 2" xfId="38"/>
    <cellStyle name="20% - Акцент4 2" xfId="39"/>
    <cellStyle name="20% - Акцент5 2" xfId="40"/>
    <cellStyle name="20% - Акцент6 2" xfId="41"/>
    <cellStyle name="40% - Accent1" xfId="286"/>
    <cellStyle name="40% - Accent1 2" xfId="287"/>
    <cellStyle name="40% - Accent1_СПИ, СПФИ (ДТРАиМ)" xfId="288"/>
    <cellStyle name="40% - Accent2" xfId="289"/>
    <cellStyle name="40% - Accent2 2" xfId="290"/>
    <cellStyle name="40% - Accent2_СПИ, СПФИ (ДТРАиМ)" xfId="291"/>
    <cellStyle name="40% - Accent3" xfId="292"/>
    <cellStyle name="40% - Accent3 2" xfId="293"/>
    <cellStyle name="40% - Accent3_СПИ, СПФИ (ДТРАиМ)" xfId="294"/>
    <cellStyle name="40% - Accent4" xfId="295"/>
    <cellStyle name="40% - Accent4 2" xfId="296"/>
    <cellStyle name="40% - Accent4_СПИ, СПФИ (ДТРАиМ)" xfId="297"/>
    <cellStyle name="40% - Accent5" xfId="298"/>
    <cellStyle name="40% - Accent5 2" xfId="299"/>
    <cellStyle name="40% - Accent5_СПИ, СПФИ (ДТРАиМ)" xfId="300"/>
    <cellStyle name="40% - Accent6" xfId="301"/>
    <cellStyle name="40% - Accent6 2" xfId="302"/>
    <cellStyle name="40% - Accent6_СПИ, СПФИ (ДТРАиМ)" xfId="303"/>
    <cellStyle name="40% - Акцент1 2" xfId="42"/>
    <cellStyle name="40% - Акцент2 2" xfId="43"/>
    <cellStyle name="40% - Акцент3 2" xfId="44"/>
    <cellStyle name="40% - Акцент4 2" xfId="45"/>
    <cellStyle name="40% - Акцент5 2" xfId="46"/>
    <cellStyle name="40% - Акцент6 2" xfId="47"/>
    <cellStyle name="60% - Accent1" xfId="304"/>
    <cellStyle name="60% - Accent1 2" xfId="305"/>
    <cellStyle name="60% - Accent2" xfId="306"/>
    <cellStyle name="60% - Accent2 2" xfId="307"/>
    <cellStyle name="60% - Accent3" xfId="308"/>
    <cellStyle name="60% - Accent3 2" xfId="309"/>
    <cellStyle name="60% - Accent4" xfId="310"/>
    <cellStyle name="60% - Accent4 2" xfId="311"/>
    <cellStyle name="60% - Accent5" xfId="312"/>
    <cellStyle name="60% - Accent5 2" xfId="313"/>
    <cellStyle name="60% - Accent6" xfId="314"/>
    <cellStyle name="60% - Accent6 2" xfId="315"/>
    <cellStyle name="60% - Акцент1 2" xfId="48"/>
    <cellStyle name="60% - Акцент2 2" xfId="49"/>
    <cellStyle name="60% - Акцент3 2" xfId="50"/>
    <cellStyle name="60% - Акцент4 2" xfId="51"/>
    <cellStyle name="60% - Акцент5 2" xfId="52"/>
    <cellStyle name="60% - Акцент6 2" xfId="53"/>
    <cellStyle name="8pt" xfId="316"/>
    <cellStyle name="Äåíåæíûé" xfId="317"/>
    <cellStyle name="Äåíåæíûé [0]" xfId="318"/>
    <cellStyle name="Accent" xfId="54"/>
    <cellStyle name="Accent 1" xfId="55"/>
    <cellStyle name="Accent 1 1" xfId="56"/>
    <cellStyle name="Accent 2" xfId="57"/>
    <cellStyle name="Accent 2 1" xfId="58"/>
    <cellStyle name="Accent 3" xfId="59"/>
    <cellStyle name="Accent 3 1" xfId="60"/>
    <cellStyle name="Accent 4" xfId="61"/>
    <cellStyle name="Accent1" xfId="319"/>
    <cellStyle name="Accent1 2" xfId="320"/>
    <cellStyle name="Accent2" xfId="321"/>
    <cellStyle name="Accent2 2" xfId="322"/>
    <cellStyle name="Accent3" xfId="323"/>
    <cellStyle name="Accent3 2" xfId="324"/>
    <cellStyle name="Accent4" xfId="325"/>
    <cellStyle name="Accent4 2" xfId="326"/>
    <cellStyle name="Accent5" xfId="327"/>
    <cellStyle name="Accent5 2" xfId="328"/>
    <cellStyle name="Accent6" xfId="329"/>
    <cellStyle name="Accent6 2" xfId="330"/>
    <cellStyle name="Bad" xfId="62"/>
    <cellStyle name="Bad 1" xfId="63"/>
    <cellStyle name="Bad 2" xfId="331"/>
    <cellStyle name="Body" xfId="332"/>
    <cellStyle name="C01_Page_head" xfId="333"/>
    <cellStyle name="C03_Col head general" xfId="334"/>
    <cellStyle name="C04_Note col head" xfId="335"/>
    <cellStyle name="C06_Previous yr col head" xfId="336"/>
    <cellStyle name="C08_Table text" xfId="337"/>
    <cellStyle name="C11_Note head" xfId="338"/>
    <cellStyle name="C14_Current year figs" xfId="339"/>
    <cellStyle name="C14b_Current Year Figs 3 dec" xfId="340"/>
    <cellStyle name="C15_Previous year figs" xfId="341"/>
    <cellStyle name="Calc Currency (0)" xfId="342"/>
    <cellStyle name="Calc Currency (2)" xfId="343"/>
    <cellStyle name="Calc Percent (0)" xfId="344"/>
    <cellStyle name="Calc Percent (1)" xfId="345"/>
    <cellStyle name="Calc Percent (2)" xfId="346"/>
    <cellStyle name="Calc Units (0)" xfId="347"/>
    <cellStyle name="Calc Units (1)" xfId="348"/>
    <cellStyle name="Calc Units (2)" xfId="349"/>
    <cellStyle name="Calculation" xfId="350"/>
    <cellStyle name="Calculation 2" xfId="351"/>
    <cellStyle name="Centered Heading" xfId="352"/>
    <cellStyle name="Check" xfId="353"/>
    <cellStyle name="Check Cell" xfId="354"/>
    <cellStyle name="Check Cell 2" xfId="355"/>
    <cellStyle name="Check_Пакет форм ФО 1 часть (финал для ДО)" xfId="356"/>
    <cellStyle name="Column_Title" xfId="357"/>
    <cellStyle name="Comma %" xfId="358"/>
    <cellStyle name="Comma [0] 2" xfId="359"/>
    <cellStyle name="Comma [0] 2 2" xfId="360"/>
    <cellStyle name="Comma [0] 3" xfId="361"/>
    <cellStyle name="Comma [0]_irl tel sep5" xfId="362"/>
    <cellStyle name="Comma [00]" xfId="363"/>
    <cellStyle name="Comma [00] 2" xfId="364"/>
    <cellStyle name="Comma [000]" xfId="365"/>
    <cellStyle name="Comma 0.0" xfId="366"/>
    <cellStyle name="Comma 0.0%" xfId="367"/>
    <cellStyle name="Comma 0.0_Копия Форма 56  МАЭК+АГС 2010 (2)" xfId="368"/>
    <cellStyle name="Comma 0.00" xfId="369"/>
    <cellStyle name="Comma 0.00%" xfId="370"/>
    <cellStyle name="Comma 0.00_Копия Форма 56  МАЭК+АГС 2010 (2)" xfId="371"/>
    <cellStyle name="Comma 0.000" xfId="372"/>
    <cellStyle name="Comma 0.000%" xfId="373"/>
    <cellStyle name="Comma 0.000_Копия Форма 56  МАЭК+АГС 2010 (2)" xfId="374"/>
    <cellStyle name="Comma 10" xfId="375"/>
    <cellStyle name="Comma 11" xfId="376"/>
    <cellStyle name="Comma 2" xfId="377"/>
    <cellStyle name="Comma 2 2" xfId="378"/>
    <cellStyle name="Comma 2 3" xfId="379"/>
    <cellStyle name="Comma 3" xfId="380"/>
    <cellStyle name="Comma 3 2" xfId="381"/>
    <cellStyle name="Comma 4" xfId="382"/>
    <cellStyle name="Comma 5" xfId="383"/>
    <cellStyle name="Comma 6" xfId="384"/>
    <cellStyle name="Comma 7" xfId="385"/>
    <cellStyle name="Comma 8" xfId="386"/>
    <cellStyle name="Comma 9" xfId="387"/>
    <cellStyle name="Comma_1st Investment_2005_A5_Budget_AT Consolidation" xfId="388"/>
    <cellStyle name="Comma0" xfId="389"/>
    <cellStyle name="Company Name" xfId="390"/>
    <cellStyle name="Copied" xfId="391"/>
    <cellStyle name="CR Comma" xfId="392"/>
    <cellStyle name="CR Currency" xfId="393"/>
    <cellStyle name="Credit" xfId="394"/>
    <cellStyle name="Credit subtotal" xfId="395"/>
    <cellStyle name="Credit Total" xfId="396"/>
    <cellStyle name="Credit_Пакет форм ФО 1 часть (финал для ДО)" xfId="397"/>
    <cellStyle name="Currency %" xfId="398"/>
    <cellStyle name="Currency [0]_irl tel sep5" xfId="399"/>
    <cellStyle name="Currency [00]" xfId="400"/>
    <cellStyle name="Currency [00] 2" xfId="401"/>
    <cellStyle name="Currency 0.0" xfId="402"/>
    <cellStyle name="Currency 0.0%" xfId="403"/>
    <cellStyle name="Currency 0.0_Копия Форма 56  МАЭК+АГС 2010 (2)" xfId="404"/>
    <cellStyle name="Currency 0.00" xfId="405"/>
    <cellStyle name="Currency 0.00%" xfId="406"/>
    <cellStyle name="Currency 0.00_Копия Форма 56  МАЭК+АГС 2010 (2)" xfId="407"/>
    <cellStyle name="Currency 0.000" xfId="408"/>
    <cellStyle name="Currency 0.000%" xfId="409"/>
    <cellStyle name="Currency 0.000_Копия Форма 56  МАЭК+АГС 2010 (2)" xfId="410"/>
    <cellStyle name="Currency 2" xfId="411"/>
    <cellStyle name="Currency 3" xfId="412"/>
    <cellStyle name="Currency 4" xfId="413"/>
    <cellStyle name="Currency RU" xfId="414"/>
    <cellStyle name="Currency_irl tel sep5" xfId="415"/>
    <cellStyle name="Currency0" xfId="416"/>
    <cellStyle name="Date" xfId="417"/>
    <cellStyle name="Date 2" xfId="418"/>
    <cellStyle name="Date Short" xfId="419"/>
    <cellStyle name="Date without year" xfId="420"/>
    <cellStyle name="Date_Год 2009г. 4 кварт  Консол. пр.3,14,15,20" xfId="421"/>
    <cellStyle name="Debit" xfId="422"/>
    <cellStyle name="Debit subtotal" xfId="423"/>
    <cellStyle name="Debit Total" xfId="424"/>
    <cellStyle name="Debit_Пакет форм ФО 1 часть (финал для ДО)" xfId="425"/>
    <cellStyle name="DELTA" xfId="426"/>
    <cellStyle name="Dezimal [0]_Closing FX Kurse" xfId="427"/>
    <cellStyle name="Dezimal_Closing FX Kurse" xfId="428"/>
    <cellStyle name="E&amp;Y House" xfId="429"/>
    <cellStyle name="Enter Currency (0)" xfId="430"/>
    <cellStyle name="Enter Currency (2)" xfId="431"/>
    <cellStyle name="Enter Units (0)" xfId="432"/>
    <cellStyle name="Enter Units (1)" xfId="433"/>
    <cellStyle name="Enter Units (2)" xfId="434"/>
    <cellStyle name="Entered" xfId="435"/>
    <cellStyle name="Error" xfId="64"/>
    <cellStyle name="Error 1" xfId="65"/>
    <cellStyle name="Euro" xfId="436"/>
    <cellStyle name="Explanatory Text" xfId="437"/>
    <cellStyle name="Explanatory Text 2" xfId="438"/>
    <cellStyle name="Fixed" xfId="439"/>
    <cellStyle name="Footnote" xfId="66"/>
    <cellStyle name="Footnote 1" xfId="67"/>
    <cellStyle name="Format Number Column" xfId="440"/>
    <cellStyle name="From" xfId="441"/>
    <cellStyle name="G03_Text" xfId="442"/>
    <cellStyle name="general" xfId="443"/>
    <cellStyle name="Good" xfId="68"/>
    <cellStyle name="Good 1" xfId="69"/>
    <cellStyle name="Good 2" xfId="444"/>
    <cellStyle name="Grey" xfId="445"/>
    <cellStyle name="Header1" xfId="446"/>
    <cellStyle name="Header2" xfId="447"/>
    <cellStyle name="Heading" xfId="70"/>
    <cellStyle name="Heading 1" xfId="71"/>
    <cellStyle name="Heading 1 1" xfId="72"/>
    <cellStyle name="Heading 1 2" xfId="448"/>
    <cellStyle name="Heading 2" xfId="73"/>
    <cellStyle name="Heading 2 1" xfId="74"/>
    <cellStyle name="Heading 2 2" xfId="449"/>
    <cellStyle name="Heading 3" xfId="75"/>
    <cellStyle name="Heading 3 2" xfId="450"/>
    <cellStyle name="Heading 4" xfId="451"/>
    <cellStyle name="Heading 4 2" xfId="452"/>
    <cellStyle name="Heading No Underline" xfId="453"/>
    <cellStyle name="Heading With Underline" xfId="454"/>
    <cellStyle name="Heading_5690 Ceiling test for client KZ (1)" xfId="455"/>
    <cellStyle name="Heading1" xfId="456"/>
    <cellStyle name="Hyperlink 2" xfId="457"/>
    <cellStyle name="Iau?iue_NotesFA" xfId="458"/>
    <cellStyle name="Îáû÷íûé" xfId="459"/>
    <cellStyle name="Ïðîöåíòíûé" xfId="460"/>
    <cellStyle name="Input" xfId="461"/>
    <cellStyle name="Input [yellow]" xfId="462"/>
    <cellStyle name="Input 2" xfId="463"/>
    <cellStyle name="Input 3" xfId="464"/>
    <cellStyle name="Input 4" xfId="465"/>
    <cellStyle name="Input Box" xfId="466"/>
    <cellStyle name="Input_Cell" xfId="467"/>
    <cellStyle name="Inputnumbaccid" xfId="468"/>
    <cellStyle name="Inpyear" xfId="469"/>
    <cellStyle name="International" xfId="470"/>
    <cellStyle name="International1" xfId="471"/>
    <cellStyle name="KPMG Heading 1" xfId="472"/>
    <cellStyle name="KPMG Heading 2" xfId="473"/>
    <cellStyle name="KPMG Heading 3" xfId="474"/>
    <cellStyle name="KPMG Heading 4" xfId="475"/>
    <cellStyle name="KPMG Normal" xfId="476"/>
    <cellStyle name="KPMG Normal Text" xfId="477"/>
    <cellStyle name="KPMG Normal_Cash_flow_consol_05.04" xfId="478"/>
    <cellStyle name="Link Currency (0)" xfId="479"/>
    <cellStyle name="Link Currency (2)" xfId="480"/>
    <cellStyle name="Link Units (0)" xfId="481"/>
    <cellStyle name="Link Units (1)" xfId="482"/>
    <cellStyle name="Link Units (2)" xfId="483"/>
    <cellStyle name="Linked Cell" xfId="484"/>
    <cellStyle name="Linked Cell 2" xfId="485"/>
    <cellStyle name="Millares [0]_FINAL-10" xfId="486"/>
    <cellStyle name="Millares_FINAL-10" xfId="487"/>
    <cellStyle name="Milliers [0]_B.S.96" xfId="488"/>
    <cellStyle name="Milliers_B.S.96" xfId="489"/>
    <cellStyle name="Moneda [0]_FINAL-10" xfId="490"/>
    <cellStyle name="Moneda_FINAL-10" xfId="491"/>
    <cellStyle name="Monétaire [0]_EDYAN" xfId="492"/>
    <cellStyle name="Monétaire_EDYAN" xfId="493"/>
    <cellStyle name="Monйtaire [0]_B.S.96" xfId="494"/>
    <cellStyle name="Monйtaire_B.S.96" xfId="495"/>
    <cellStyle name="Nameenter" xfId="496"/>
    <cellStyle name="Neutral" xfId="76"/>
    <cellStyle name="Neutral 1" xfId="77"/>
    <cellStyle name="Neutral 2" xfId="497"/>
    <cellStyle name="Norma11l" xfId="498"/>
    <cellStyle name="Normal - Style1" xfId="499"/>
    <cellStyle name="Normal - Style1 2" xfId="500"/>
    <cellStyle name="Normal 10" xfId="27"/>
    <cellStyle name="Normal 10 2" xfId="501"/>
    <cellStyle name="Normal 11" xfId="25"/>
    <cellStyle name="Normal 11 2" xfId="502"/>
    <cellStyle name="Normal 11 2 2" xfId="503"/>
    <cellStyle name="Normal 12" xfId="504"/>
    <cellStyle name="Normal 12 2" xfId="505"/>
    <cellStyle name="Normal 12 2 2" xfId="506"/>
    <cellStyle name="Normal 13" xfId="507"/>
    <cellStyle name="Normal 14" xfId="508"/>
    <cellStyle name="Normal 15" xfId="509"/>
    <cellStyle name="Normal 2" xfId="8"/>
    <cellStyle name="Normal 2 2" xfId="510"/>
    <cellStyle name="Normal 2 3" xfId="511"/>
    <cellStyle name="Normal 2 4" xfId="512"/>
    <cellStyle name="Normal 2 5" xfId="513"/>
    <cellStyle name="Normal 2 7" xfId="514"/>
    <cellStyle name="Normal 3" xfId="515"/>
    <cellStyle name="Normal 3 2" xfId="516"/>
    <cellStyle name="Normal 3 3" xfId="517"/>
    <cellStyle name="Normal 3 4" xfId="518"/>
    <cellStyle name="Normal 4" xfId="519"/>
    <cellStyle name="Normal 4 2" xfId="520"/>
    <cellStyle name="Normal 4 3" xfId="521"/>
    <cellStyle name="Normal 5" xfId="522"/>
    <cellStyle name="Normal 6" xfId="523"/>
    <cellStyle name="Normal 7" xfId="524"/>
    <cellStyle name="Normal 8" xfId="525"/>
    <cellStyle name="Normal 9" xfId="526"/>
    <cellStyle name="Normal_~8960690" xfId="527"/>
    <cellStyle name="Normal1" xfId="528"/>
    <cellStyle name="normбlnм_laroux" xfId="529"/>
    <cellStyle name="Note" xfId="78"/>
    <cellStyle name="Note 1" xfId="79"/>
    <cellStyle name="Note 2" xfId="530"/>
    <cellStyle name="numbers" xfId="531"/>
    <cellStyle name="Ôèíàíñîâûé" xfId="532"/>
    <cellStyle name="Ôèíàíñîâûé [0]" xfId="533"/>
    <cellStyle name="Oeiainiaue [0]_NotesFA" xfId="534"/>
    <cellStyle name="Ôèíàíñîâûé_Ëèñò1" xfId="535"/>
    <cellStyle name="Oeiainiaue_NotesFA" xfId="536"/>
    <cellStyle name="Ouny?e [0]_Oi?a IAIE" xfId="537"/>
    <cellStyle name="Ouny?e_Oi?a IAIE" xfId="538"/>
    <cellStyle name="Output" xfId="539"/>
    <cellStyle name="Output 2" xfId="540"/>
    <cellStyle name="paint" xfId="541"/>
    <cellStyle name="Percent %" xfId="542"/>
    <cellStyle name="Percent % Long Underline" xfId="543"/>
    <cellStyle name="Percent %_Worksheet in  US Financial Statements Ref. Workbook - Single Co" xfId="544"/>
    <cellStyle name="Percent (0)" xfId="545"/>
    <cellStyle name="Percent (0) 2" xfId="546"/>
    <cellStyle name="Percent [0]" xfId="547"/>
    <cellStyle name="Percent [00]" xfId="548"/>
    <cellStyle name="Percent [2]" xfId="549"/>
    <cellStyle name="Percent [2] 2" xfId="550"/>
    <cellStyle name="Percent 0%" xfId="551"/>
    <cellStyle name="Percent 0.0%" xfId="552"/>
    <cellStyle name="Percent 0.0% Long Underline" xfId="553"/>
    <cellStyle name="Percent 0.0%_Копия Форма 56  МАЭК+АГС 2010 (2)" xfId="554"/>
    <cellStyle name="Percent 0.00%" xfId="555"/>
    <cellStyle name="Percent 0.00% Long Underline" xfId="556"/>
    <cellStyle name="Percent 0.00%_5690 Ceiling test for client KZ (1)" xfId="557"/>
    <cellStyle name="Percent 0.000%" xfId="558"/>
    <cellStyle name="Percent 0.000% Long Underline" xfId="559"/>
    <cellStyle name="Percent 0.000%_Копия Форма 56  МАЭК+АГС 2010 (2)" xfId="560"/>
    <cellStyle name="Percent 10" xfId="561"/>
    <cellStyle name="Percent 2" xfId="562"/>
    <cellStyle name="Percent 2 2" xfId="563"/>
    <cellStyle name="Percent 2 3" xfId="564"/>
    <cellStyle name="Percent 2 4" xfId="565"/>
    <cellStyle name="Percent 3" xfId="566"/>
    <cellStyle name="Percent 3 2" xfId="567"/>
    <cellStyle name="Percent 4" xfId="568"/>
    <cellStyle name="Percent 5" xfId="569"/>
    <cellStyle name="Percent 6" xfId="570"/>
    <cellStyle name="Percent 7" xfId="571"/>
    <cellStyle name="Percent 8" xfId="572"/>
    <cellStyle name="Percent 9" xfId="573"/>
    <cellStyle name="Piug" xfId="574"/>
    <cellStyle name="piw#" xfId="575"/>
    <cellStyle name="piw%" xfId="576"/>
    <cellStyle name="Plug" xfId="577"/>
    <cellStyle name="Pourcentage_Profit &amp; Loss" xfId="578"/>
    <cellStyle name="PrePop Currency (0)" xfId="579"/>
    <cellStyle name="PrePop Currency (2)" xfId="580"/>
    <cellStyle name="PrePop Units (0)" xfId="581"/>
    <cellStyle name="PrePop Units (1)" xfId="582"/>
    <cellStyle name="PrePop Units (2)" xfId="583"/>
    <cellStyle name="Price_Body" xfId="584"/>
    <cellStyle name="prochrek" xfId="585"/>
    <cellStyle name="Result" xfId="586"/>
    <cellStyle name="Result2" xfId="587"/>
    <cellStyle name="RevList" xfId="588"/>
    <cellStyle name="Rubles" xfId="589"/>
    <cellStyle name="SAPLocked" xfId="590"/>
    <cellStyle name="SAPUnLocked" xfId="591"/>
    <cellStyle name="small" xfId="592"/>
    <cellStyle name="stand_bord" xfId="593"/>
    <cellStyle name="Standard_20020617_Modell_PUFA_neu_v9" xfId="594"/>
    <cellStyle name="Status" xfId="80"/>
    <cellStyle name="Status 1" xfId="81"/>
    <cellStyle name="Style 1" xfId="595"/>
    <cellStyle name="Style 2" xfId="596"/>
    <cellStyle name="Style 3" xfId="597"/>
    <cellStyle name="Subtotal" xfId="598"/>
    <cellStyle name="TableStyleLight1" xfId="599"/>
    <cellStyle name="Text" xfId="82"/>
    <cellStyle name="Text 1" xfId="83"/>
    <cellStyle name="Text Indent A" xfId="600"/>
    <cellStyle name="Text Indent B" xfId="601"/>
    <cellStyle name="Text Indent C" xfId="602"/>
    <cellStyle name="Tickmark" xfId="603"/>
    <cellStyle name="Title" xfId="604"/>
    <cellStyle name="Title 1.0" xfId="605"/>
    <cellStyle name="Title 1.1" xfId="606"/>
    <cellStyle name="Title 1.1.1" xfId="607"/>
    <cellStyle name="Title 1.1_Пакет форм ФО 1 часть (финал для ДО)" xfId="608"/>
    <cellStyle name="Title 2" xfId="609"/>
    <cellStyle name="Title 3" xfId="610"/>
    <cellStyle name="Title 4" xfId="611"/>
    <cellStyle name="Title_Пакет форм ФО 1 часть (финал для ДО)" xfId="612"/>
    <cellStyle name="Total" xfId="613"/>
    <cellStyle name="Total 2" xfId="614"/>
    <cellStyle name="Virgül_BİLANÇO" xfId="615"/>
    <cellStyle name="Virgulă_30-06-2003 lei-USDru" xfId="616"/>
    <cellStyle name="Währung [0]_Closing FX Kurse" xfId="617"/>
    <cellStyle name="Währung_Closing FX Kurse" xfId="618"/>
    <cellStyle name="Warning" xfId="84"/>
    <cellStyle name="Warning 1" xfId="85"/>
    <cellStyle name="Warning Text" xfId="619"/>
    <cellStyle name="Warning Text 2" xfId="620"/>
    <cellStyle name="Акцент1 2" xfId="86"/>
    <cellStyle name="Акцент1 3" xfId="621"/>
    <cellStyle name="Акцент2 2" xfId="87"/>
    <cellStyle name="Акцент2 3" xfId="622"/>
    <cellStyle name="Акцент3 2" xfId="88"/>
    <cellStyle name="Акцент3 3" xfId="623"/>
    <cellStyle name="Акцент4 2" xfId="89"/>
    <cellStyle name="Акцент4 3" xfId="624"/>
    <cellStyle name="Акцент5 2" xfId="90"/>
    <cellStyle name="Акцент5 3" xfId="625"/>
    <cellStyle name="Акцент6 2" xfId="91"/>
    <cellStyle name="Акцент6 3" xfId="626"/>
    <cellStyle name="Беззащитный" xfId="627"/>
    <cellStyle name="Ввод  2" xfId="92"/>
    <cellStyle name="Ввод  2 2" xfId="628"/>
    <cellStyle name="Ввод  2 2 2" xfId="629"/>
    <cellStyle name="Ввод  2 2 3" xfId="630"/>
    <cellStyle name="Ввод  2 2 4" xfId="631"/>
    <cellStyle name="Ввод  2 3" xfId="632"/>
    <cellStyle name="Ввод  2 3 2" xfId="633"/>
    <cellStyle name="Ввод  2 3 3" xfId="634"/>
    <cellStyle name="Ввод  2 3 4" xfId="635"/>
    <cellStyle name="Ввод  2 4" xfId="636"/>
    <cellStyle name="Ввод  2 4 2" xfId="637"/>
    <cellStyle name="Ввод  2 4 3" xfId="638"/>
    <cellStyle name="Ввод  2 4 4" xfId="639"/>
    <cellStyle name="Ввод  2 5" xfId="640"/>
    <cellStyle name="Ввод  2 6" xfId="641"/>
    <cellStyle name="Ввод  2 7" xfId="642"/>
    <cellStyle name="Верт. заголовок" xfId="643"/>
    <cellStyle name="Вес_продукта" xfId="644"/>
    <cellStyle name="Вывод 2" xfId="93"/>
    <cellStyle name="Вывод 2 2" xfId="645"/>
    <cellStyle name="Вывод 2 2 2" xfId="646"/>
    <cellStyle name="Вывод 2 2 3" xfId="647"/>
    <cellStyle name="Вывод 2 2 4" xfId="648"/>
    <cellStyle name="Вывод 2 3" xfId="649"/>
    <cellStyle name="Вывод 2 3 2" xfId="650"/>
    <cellStyle name="Вывод 2 3 3" xfId="651"/>
    <cellStyle name="Вывод 2 3 4" xfId="652"/>
    <cellStyle name="Вывод 2 4" xfId="653"/>
    <cellStyle name="Вывод 2 4 2" xfId="654"/>
    <cellStyle name="Вывод 2 4 3" xfId="655"/>
    <cellStyle name="Вывод 2 4 4" xfId="656"/>
    <cellStyle name="Вывод 2 5" xfId="657"/>
    <cellStyle name="Вывод 2 6" xfId="658"/>
    <cellStyle name="Вывод 2 7" xfId="659"/>
    <cellStyle name="Вычисление 2" xfId="94"/>
    <cellStyle name="Вычисление 2 2" xfId="660"/>
    <cellStyle name="Вычисление 2 2 2" xfId="661"/>
    <cellStyle name="Вычисление 2 2 3" xfId="662"/>
    <cellStyle name="Вычисление 2 2 4" xfId="663"/>
    <cellStyle name="Вычисление 2 3" xfId="664"/>
    <cellStyle name="Вычисление 2 3 2" xfId="665"/>
    <cellStyle name="Вычисление 2 3 3" xfId="666"/>
    <cellStyle name="Вычисление 2 3 4" xfId="667"/>
    <cellStyle name="Вычисление 2 4" xfId="668"/>
    <cellStyle name="Вычисление 2 4 2" xfId="669"/>
    <cellStyle name="Вычисление 2 4 3" xfId="670"/>
    <cellStyle name="Вычисление 2 4 4" xfId="671"/>
    <cellStyle name="Вычисление 2 5" xfId="672"/>
    <cellStyle name="Вычисление 2 6" xfId="673"/>
    <cellStyle name="Вычисление 2 7" xfId="674"/>
    <cellStyle name="Гиперссылка" xfId="675"/>
    <cellStyle name="Гиперссылка 2" xfId="676"/>
    <cellStyle name="Группа" xfId="677"/>
    <cellStyle name="Группа 0" xfId="678"/>
    <cellStyle name="Группа 1" xfId="679"/>
    <cellStyle name="Группа 2" xfId="680"/>
    <cellStyle name="Группа 3" xfId="681"/>
    <cellStyle name="Группа 4" xfId="682"/>
    <cellStyle name="Группа 5" xfId="683"/>
    <cellStyle name="Группа_Бюллетень декабрь 2003 2" xfId="684"/>
    <cellStyle name="Дата" xfId="685"/>
    <cellStyle name="Дата 2" xfId="686"/>
    <cellStyle name="Денежный 2" xfId="95"/>
    <cellStyle name="Заголовок" xfId="687"/>
    <cellStyle name="Заголовок 1 2" xfId="96"/>
    <cellStyle name="Заголовок 1 3" xfId="688"/>
    <cellStyle name="Заголовок 2 2" xfId="97"/>
    <cellStyle name="Заголовок 2 3" xfId="689"/>
    <cellStyle name="Заголовок 3 2" xfId="98"/>
    <cellStyle name="Заголовок 3 3" xfId="690"/>
    <cellStyle name="Заголовок 4 2" xfId="99"/>
    <cellStyle name="Заголовок 4 3" xfId="691"/>
    <cellStyle name="Защитный" xfId="692"/>
    <cellStyle name="Звезды" xfId="693"/>
    <cellStyle name="Итог 2" xfId="100"/>
    <cellStyle name="Итог 2 2" xfId="694"/>
    <cellStyle name="Итог 2 2 2" xfId="695"/>
    <cellStyle name="Итог 2 2 3" xfId="696"/>
    <cellStyle name="Итог 2 2 4" xfId="697"/>
    <cellStyle name="Итог 2 3" xfId="698"/>
    <cellStyle name="Итог 2 3 2" xfId="699"/>
    <cellStyle name="Итог 2 3 3" xfId="700"/>
    <cellStyle name="Итог 2 3 4" xfId="701"/>
    <cellStyle name="Итог 2 4" xfId="702"/>
    <cellStyle name="Итог 2 4 2" xfId="703"/>
    <cellStyle name="Итог 2 4 3" xfId="704"/>
    <cellStyle name="Итог 2 4 4" xfId="705"/>
    <cellStyle name="Итог 2 5" xfId="706"/>
    <cellStyle name="Итог 2 6" xfId="707"/>
    <cellStyle name="Итог 2 7" xfId="708"/>
    <cellStyle name="Итог 3" xfId="709"/>
    <cellStyle name="Итого" xfId="710"/>
    <cellStyle name="КАНДАГАЧ тел3-33-96" xfId="32"/>
    <cellStyle name="КАНДАГАЧ тел3-33-96 2" xfId="101"/>
    <cellStyle name="КАНДАГАЧ тел3-33-96_приложение 6 -бухг" xfId="102"/>
    <cellStyle name="Контрольная ячейка 2" xfId="103"/>
    <cellStyle name="Название 2" xfId="104"/>
    <cellStyle name="Название 2 2" xfId="711"/>
    <cellStyle name="Название 3" xfId="712"/>
    <cellStyle name="Невидимый" xfId="713"/>
    <cellStyle name="Нейтральный 2" xfId="105"/>
    <cellStyle name="Нейтральный 3" xfId="714"/>
    <cellStyle name="Низ1" xfId="715"/>
    <cellStyle name="Низ2" xfId="716"/>
    <cellStyle name="Обычный" xfId="0" builtinId="0"/>
    <cellStyle name="Обычный 10" xfId="17"/>
    <cellStyle name="Обычный 10 2" xfId="717"/>
    <cellStyle name="Обычный 10 3" xfId="718"/>
    <cellStyle name="Обычный 100" xfId="719"/>
    <cellStyle name="Обычный 101" xfId="121"/>
    <cellStyle name="Обычный 102" xfId="720"/>
    <cellStyle name="Обычный 103" xfId="721"/>
    <cellStyle name="Обычный 104" xfId="722"/>
    <cellStyle name="Обычный 11" xfId="23"/>
    <cellStyle name="Обычный 12" xfId="723"/>
    <cellStyle name="Обычный 13" xfId="34"/>
    <cellStyle name="Обычный 14" xfId="724"/>
    <cellStyle name="Обычный 15" xfId="725"/>
    <cellStyle name="Обычный 16" xfId="106"/>
    <cellStyle name="Обычный 16 2" xfId="1401"/>
    <cellStyle name="Обычный 17" xfId="726"/>
    <cellStyle name="Обычный 18" xfId="727"/>
    <cellStyle name="Обычный 19" xfId="728"/>
    <cellStyle name="Обычный 2" xfId="7"/>
    <cellStyle name="Обычный 2 2" xfId="26"/>
    <cellStyle name="Обычный 2 2 10" xfId="729"/>
    <cellStyle name="Обычный 2 2 10 2" xfId="730"/>
    <cellStyle name="Обычный 2 2 10 3" xfId="731"/>
    <cellStyle name="Обычный 2 2 2" xfId="732"/>
    <cellStyle name="Обычный 2 2 2 2" xfId="733"/>
    <cellStyle name="Обычный 2 2 2 3" xfId="734"/>
    <cellStyle name="Обычный 2 2 2_Пакет форм ФО 1 часть (финал для ДО)" xfId="735"/>
    <cellStyle name="Обычный 2 2 3" xfId="736"/>
    <cellStyle name="Обычный 2 2 3 2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742"/>
    <cellStyle name="Обычный 2 2_МАЭК 15 форма  4 кв  2010г" xfId="743"/>
    <cellStyle name="Обычный 2 3" xfId="29"/>
    <cellStyle name="Обычный 2 4" xfId="107"/>
    <cellStyle name="Обычный 2 5" xfId="18"/>
    <cellStyle name="Обычный 2 5 2" xfId="1399"/>
    <cellStyle name="Обычный 2 6" xfId="123"/>
    <cellStyle name="Обычный 2 7" xfId="21"/>
    <cellStyle name="Обычный 2_1111" xfId="744"/>
    <cellStyle name="Обычный 20" xfId="745"/>
    <cellStyle name="Обычный 21" xfId="746"/>
    <cellStyle name="Обычный 22" xfId="747"/>
    <cellStyle name="Обычный 22 2" xfId="748"/>
    <cellStyle name="Обычный 22 2 2" xfId="749"/>
    <cellStyle name="Обычный 23" xfId="750"/>
    <cellStyle name="Обычный 24" xfId="751"/>
    <cellStyle name="Обычный 25" xfId="752"/>
    <cellStyle name="Обычный 25 2" xfId="753"/>
    <cellStyle name="Обычный 25 3" xfId="754"/>
    <cellStyle name="Обычный 25 4" xfId="755"/>
    <cellStyle name="Обычный 25 5" xfId="756"/>
    <cellStyle name="Обычный 26" xfId="757"/>
    <cellStyle name="Обычный 27" xfId="758"/>
    <cellStyle name="Обычный 28" xfId="759"/>
    <cellStyle name="Обычный 28 2" xfId="760"/>
    <cellStyle name="Обычный 29" xfId="761"/>
    <cellStyle name="Обычный 29 2" xfId="762"/>
    <cellStyle name="Обычный 3" xfId="10"/>
    <cellStyle name="Обычный 3 2" xfId="763"/>
    <cellStyle name="Обычный 3 2 2" xfId="764"/>
    <cellStyle name="Обычный 3 3" xfId="765"/>
    <cellStyle name="Обычный 3 3 2" xfId="766"/>
    <cellStyle name="Обычный 3 3 3" xfId="767"/>
    <cellStyle name="Обычный 3 4" xfId="768"/>
    <cellStyle name="Обычный 3 5" xfId="769"/>
    <cellStyle name="Обычный 3 6" xfId="770"/>
    <cellStyle name="Обычный 3 7" xfId="771"/>
    <cellStyle name="Обычный 3_22.1 раздел" xfId="772"/>
    <cellStyle name="Обычный 30" xfId="773"/>
    <cellStyle name="Обычный 30 2" xfId="774"/>
    <cellStyle name="Обычный 31" xfId="775"/>
    <cellStyle name="Обычный 32" xfId="776"/>
    <cellStyle name="Обычный 33" xfId="777"/>
    <cellStyle name="Обычный 34" xfId="778"/>
    <cellStyle name="Обычный 35" xfId="779"/>
    <cellStyle name="Обычный 36" xfId="780"/>
    <cellStyle name="Обычный 37" xfId="781"/>
    <cellStyle name="Обычный 38" xfId="782"/>
    <cellStyle name="Обычный 38 2" xfId="783"/>
    <cellStyle name="Обычный 39" xfId="784"/>
    <cellStyle name="Обычный 39 2" xfId="785"/>
    <cellStyle name="Обычный 4" xfId="11"/>
    <cellStyle name="Обычный 4 2" xfId="786"/>
    <cellStyle name="Обычный 4 2 2" xfId="787"/>
    <cellStyle name="Обычный 4 2 3" xfId="788"/>
    <cellStyle name="Обычный 4 3" xfId="33"/>
    <cellStyle name="Обычный 4 4" xfId="789"/>
    <cellStyle name="Обычный 4 5" xfId="790"/>
    <cellStyle name="Обычный 4 6" xfId="791"/>
    <cellStyle name="Обычный 4 7" xfId="792"/>
    <cellStyle name="Обычный 4_22.1 раздел" xfId="793"/>
    <cellStyle name="Обычный 40" xfId="794"/>
    <cellStyle name="Обычный 41" xfId="795"/>
    <cellStyle name="Обычный 42" xfId="796"/>
    <cellStyle name="Обычный 43" xfId="797"/>
    <cellStyle name="Обычный 43 2" xfId="798"/>
    <cellStyle name="Обычный 44" xfId="799"/>
    <cellStyle name="Обычный 45" xfId="800"/>
    <cellStyle name="Обычный 45 2" xfId="801"/>
    <cellStyle name="Обычный 45 3" xfId="802"/>
    <cellStyle name="Обычный 46" xfId="803"/>
    <cellStyle name="Обычный 47" xfId="804"/>
    <cellStyle name="Обычный 48" xfId="805"/>
    <cellStyle name="Обычный 49" xfId="806"/>
    <cellStyle name="Обычный 5" xfId="19"/>
    <cellStyle name="Обычный 5 2" xfId="31"/>
    <cellStyle name="Обычный 5 2 2" xfId="807"/>
    <cellStyle name="Обычный 5 2 3" xfId="808"/>
    <cellStyle name="Обычный 5 3" xfId="809"/>
    <cellStyle name="Обычный 50" xfId="810"/>
    <cellStyle name="Обычный 51" xfId="811"/>
    <cellStyle name="Обычный 51 2" xfId="812"/>
    <cellStyle name="Обычный 52" xfId="813"/>
    <cellStyle name="Обычный 52 2" xfId="814"/>
    <cellStyle name="Обычный 53" xfId="815"/>
    <cellStyle name="Обычный 53 2" xfId="816"/>
    <cellStyle name="Обычный 54" xfId="817"/>
    <cellStyle name="Обычный 54 2" xfId="818"/>
    <cellStyle name="Обычный 55" xfId="819"/>
    <cellStyle name="Обычный 55 2" xfId="820"/>
    <cellStyle name="Обычный 56" xfId="821"/>
    <cellStyle name="Обычный 57" xfId="822"/>
    <cellStyle name="Обычный 58" xfId="823"/>
    <cellStyle name="Обычный 59" xfId="824"/>
    <cellStyle name="Обычный 59 2" xfId="825"/>
    <cellStyle name="Обычный 6" xfId="20"/>
    <cellStyle name="Обычный 6 2" xfId="826"/>
    <cellStyle name="Обычный 6 3" xfId="827"/>
    <cellStyle name="Обычный 60" xfId="828"/>
    <cellStyle name="Обычный 61" xfId="829"/>
    <cellStyle name="Обычный 62" xfId="830"/>
    <cellStyle name="Обычный 63" xfId="831"/>
    <cellStyle name="Обычный 64" xfId="832"/>
    <cellStyle name="Обычный 65" xfId="833"/>
    <cellStyle name="Обычный 66" xfId="834"/>
    <cellStyle name="Обычный 67" xfId="835"/>
    <cellStyle name="Обычный 68" xfId="836"/>
    <cellStyle name="Обычный 69" xfId="837"/>
    <cellStyle name="Обычный 7" xfId="16"/>
    <cellStyle name="Обычный 7 2" xfId="838"/>
    <cellStyle name="Обычный 7 2 2" xfId="839"/>
    <cellStyle name="Обычный 7 2 2 2" xfId="840"/>
    <cellStyle name="Обычный 7 2 2_СПИ, СПФИ (ДТРАиМ)" xfId="841"/>
    <cellStyle name="Обычный 7 2_СПИ, СПФИ (ДТРАиМ)" xfId="842"/>
    <cellStyle name="Обычный 7 6" xfId="843"/>
    <cellStyle name="Обычный 7 7" xfId="844"/>
    <cellStyle name="Обычный 7_СПИ, СПФИ (ДТРАиМ)" xfId="845"/>
    <cellStyle name="Обычный 70" xfId="846"/>
    <cellStyle name="Обычный 71" xfId="122"/>
    <cellStyle name="Обычный 72" xfId="847"/>
    <cellStyle name="Обычный 73" xfId="848"/>
    <cellStyle name="Обычный 74" xfId="849"/>
    <cellStyle name="Обычный 75" xfId="850"/>
    <cellStyle name="Обычный 76" xfId="851"/>
    <cellStyle name="Обычный 8" xfId="22"/>
    <cellStyle name="Обычный 8 2" xfId="852"/>
    <cellStyle name="Обычный 80" xfId="853"/>
    <cellStyle name="Обычный 85" xfId="854"/>
    <cellStyle name="Обычный 86" xfId="855"/>
    <cellStyle name="Обычный 9" xfId="30"/>
    <cellStyle name="Обычный 9 2" xfId="856"/>
    <cellStyle name="Обычный 9 8" xfId="857"/>
    <cellStyle name="Обычный 9 9" xfId="858"/>
    <cellStyle name="Обычный_Воды" xfId="2"/>
    <cellStyle name="Обычный_Проект тарифной сметы  УДТВ" xfId="13"/>
    <cellStyle name="Обычный_расчет прибыли06М" xfId="14"/>
    <cellStyle name="Обычный_тар. смета водохоз системы Шортанды (-15%)" xfId="15"/>
    <cellStyle name="Обычный_Тарифные сметы ВОДЫ 82-ОД" xfId="1"/>
    <cellStyle name="Обычный_Тарифные сметы ТЕПЛО 82-ОД" xfId="4"/>
    <cellStyle name="Обычный_Тепло" xfId="3"/>
    <cellStyle name="Обычный_ТЭЦы 30% АГС 400" xfId="5"/>
    <cellStyle name="Плохой 2" xfId="108"/>
    <cellStyle name="Плохой 3" xfId="859"/>
    <cellStyle name="Подгруппа" xfId="860"/>
    <cellStyle name="Пояснение 2" xfId="109"/>
    <cellStyle name="Пояснение 2 2" xfId="124"/>
    <cellStyle name="Пояснение 3" xfId="861"/>
    <cellStyle name="Примечание 2" xfId="110"/>
    <cellStyle name="Примечание 2 2" xfId="862"/>
    <cellStyle name="Примечание 2 2 2" xfId="863"/>
    <cellStyle name="Примечание 2 2 3" xfId="864"/>
    <cellStyle name="Примечание 2 2 4" xfId="865"/>
    <cellStyle name="Примечание 2 3" xfId="866"/>
    <cellStyle name="Примечание 2 3 2" xfId="867"/>
    <cellStyle name="Примечание 2 3 3" xfId="868"/>
    <cellStyle name="Примечание 2 3 4" xfId="869"/>
    <cellStyle name="Примечание 2 4" xfId="870"/>
    <cellStyle name="Примечание 2 4 2" xfId="871"/>
    <cellStyle name="Примечание 2 4 3" xfId="872"/>
    <cellStyle name="Примечание 2 4 4" xfId="873"/>
    <cellStyle name="Примечание 2 5" xfId="874"/>
    <cellStyle name="Примечание 2 5 2" xfId="875"/>
    <cellStyle name="Примечание 2 5 3" xfId="876"/>
    <cellStyle name="Примечание 2 5 4" xfId="877"/>
    <cellStyle name="Продукт" xfId="878"/>
    <cellStyle name="Процентный" xfId="12" builtinId="5"/>
    <cellStyle name="Процентный 10" xfId="1400"/>
    <cellStyle name="Процентный 2" xfId="6"/>
    <cellStyle name="Процентный 2 2" xfId="35"/>
    <cellStyle name="Процентный 2 3" xfId="111"/>
    <cellStyle name="Процентный 2 4" xfId="112"/>
    <cellStyle name="Процентный 3" xfId="113"/>
    <cellStyle name="Процентный 3 2" xfId="879"/>
    <cellStyle name="Процентный 4" xfId="880"/>
    <cellStyle name="Процентный 5" xfId="881"/>
    <cellStyle name="Процентный 6" xfId="882"/>
    <cellStyle name="Процентный 7" xfId="883"/>
    <cellStyle name="Процентный 8" xfId="884"/>
    <cellStyle name="Процентный 9" xfId="885"/>
    <cellStyle name="Разница" xfId="886"/>
    <cellStyle name="руб. (0)" xfId="887"/>
    <cellStyle name="Связанная ячейка 2" xfId="114"/>
    <cellStyle name="Связанная ячейка 3" xfId="888"/>
    <cellStyle name="Стиль 1" xfId="9"/>
    <cellStyle name="Стиль 1 2" xfId="115"/>
    <cellStyle name="Стиль 1 2 2" xfId="889"/>
    <cellStyle name="Стиль 1 2 2 2" xfId="890"/>
    <cellStyle name="Стиль 1 2 3" xfId="891"/>
    <cellStyle name="Стиль 1 2 4" xfId="892"/>
    <cellStyle name="Стиль 1 3" xfId="893"/>
    <cellStyle name="Стиль 1 4" xfId="894"/>
    <cellStyle name="Стиль 2" xfId="895"/>
    <cellStyle name="Стиль 3" xfId="896"/>
    <cellStyle name="Стиль_названий" xfId="897"/>
    <cellStyle name="Субсчет" xfId="898"/>
    <cellStyle name="Счет" xfId="899"/>
    <cellStyle name="Текст предупреждения 2" xfId="116"/>
    <cellStyle name="Текст предупреждения 3" xfId="900"/>
    <cellStyle name="Текстовый" xfId="901"/>
    <cellStyle name="тонн (0)" xfId="902"/>
    <cellStyle name="Тыс $ (0)" xfId="903"/>
    <cellStyle name="Тыс (0)" xfId="904"/>
    <cellStyle name="тыс. тонн (0)" xfId="905"/>
    <cellStyle name="Тысячи [0]" xfId="906"/>
    <cellStyle name="Тысячи_010SN05" xfId="907"/>
    <cellStyle name="Финансовый [0] 2" xfId="117"/>
    <cellStyle name="Финансовый [0] 2 2" xfId="908"/>
    <cellStyle name="Финансовый [0] 2 3" xfId="909"/>
    <cellStyle name="Финансовый [0] 3" xfId="910"/>
    <cellStyle name="Финансовый [0] 3 2" xfId="911"/>
    <cellStyle name="Финансовый [0] 3 3" xfId="912"/>
    <cellStyle name="Финансовый [0] 4" xfId="913"/>
    <cellStyle name="Финансовый [0] 5" xfId="914"/>
    <cellStyle name="Финансовый [0]_Воды" xfId="24"/>
    <cellStyle name="Финансовый 10" xfId="915"/>
    <cellStyle name="Финансовый 100" xfId="916"/>
    <cellStyle name="Финансовый 101" xfId="917"/>
    <cellStyle name="Финансовый 102" xfId="918"/>
    <cellStyle name="Финансовый 103" xfId="919"/>
    <cellStyle name="Финансовый 104" xfId="920"/>
    <cellStyle name="Финансовый 105" xfId="921"/>
    <cellStyle name="Финансовый 106" xfId="922"/>
    <cellStyle name="Финансовый 107" xfId="923"/>
    <cellStyle name="Финансовый 108" xfId="924"/>
    <cellStyle name="Финансовый 109" xfId="925"/>
    <cellStyle name="Финансовый 11" xfId="926"/>
    <cellStyle name="Финансовый 11 10" xfId="927"/>
    <cellStyle name="Финансовый 11 2" xfId="928"/>
    <cellStyle name="Финансовый 11 2 2" xfId="929"/>
    <cellStyle name="Финансовый 11 3" xfId="930"/>
    <cellStyle name="Финансовый 11 3 2" xfId="931"/>
    <cellStyle name="Финансовый 11 4" xfId="932"/>
    <cellStyle name="Финансовый 11 4 2" xfId="933"/>
    <cellStyle name="Финансовый 11 5" xfId="934"/>
    <cellStyle name="Финансовый 11 5 2" xfId="935"/>
    <cellStyle name="Финансовый 11 6" xfId="936"/>
    <cellStyle name="Финансовый 11 6 2" xfId="937"/>
    <cellStyle name="Финансовый 11 7" xfId="938"/>
    <cellStyle name="Финансовый 11 7 2" xfId="939"/>
    <cellStyle name="Финансовый 11 8" xfId="940"/>
    <cellStyle name="Финансовый 11 9" xfId="941"/>
    <cellStyle name="Финансовый 110" xfId="942"/>
    <cellStyle name="Финансовый 111" xfId="943"/>
    <cellStyle name="Финансовый 112" xfId="944"/>
    <cellStyle name="Финансовый 113" xfId="945"/>
    <cellStyle name="Финансовый 114" xfId="946"/>
    <cellStyle name="Финансовый 115" xfId="947"/>
    <cellStyle name="Финансовый 116" xfId="948"/>
    <cellStyle name="Финансовый 117" xfId="949"/>
    <cellStyle name="Финансовый 118" xfId="950"/>
    <cellStyle name="Финансовый 119" xfId="951"/>
    <cellStyle name="Финансовый 12" xfId="952"/>
    <cellStyle name="Финансовый 12 2" xfId="953"/>
    <cellStyle name="Финансовый 12 2 2" xfId="954"/>
    <cellStyle name="Финансовый 12 3" xfId="955"/>
    <cellStyle name="Финансовый 12 4" xfId="956"/>
    <cellStyle name="Финансовый 120" xfId="957"/>
    <cellStyle name="Финансовый 121" xfId="958"/>
    <cellStyle name="Финансовый 122" xfId="959"/>
    <cellStyle name="Финансовый 123" xfId="960"/>
    <cellStyle name="Финансовый 124" xfId="961"/>
    <cellStyle name="Финансовый 125" xfId="962"/>
    <cellStyle name="Финансовый 126" xfId="963"/>
    <cellStyle name="Финансовый 127" xfId="964"/>
    <cellStyle name="Финансовый 128" xfId="965"/>
    <cellStyle name="Финансовый 129" xfId="966"/>
    <cellStyle name="Финансовый 13" xfId="967"/>
    <cellStyle name="Финансовый 130" xfId="968"/>
    <cellStyle name="Финансовый 131" xfId="969"/>
    <cellStyle name="Финансовый 132" xfId="970"/>
    <cellStyle name="Финансовый 133" xfId="971"/>
    <cellStyle name="Финансовый 134" xfId="972"/>
    <cellStyle name="Финансовый 135" xfId="973"/>
    <cellStyle name="Финансовый 136" xfId="974"/>
    <cellStyle name="Финансовый 137" xfId="975"/>
    <cellStyle name="Финансовый 138" xfId="976"/>
    <cellStyle name="Финансовый 139" xfId="977"/>
    <cellStyle name="Финансовый 14" xfId="978"/>
    <cellStyle name="Финансовый 140" xfId="979"/>
    <cellStyle name="Финансовый 141" xfId="980"/>
    <cellStyle name="Финансовый 142" xfId="981"/>
    <cellStyle name="Финансовый 143" xfId="982"/>
    <cellStyle name="Финансовый 144" xfId="983"/>
    <cellStyle name="Финансовый 145" xfId="984"/>
    <cellStyle name="Финансовый 146" xfId="985"/>
    <cellStyle name="Финансовый 147" xfId="986"/>
    <cellStyle name="Финансовый 148" xfId="987"/>
    <cellStyle name="Финансовый 149" xfId="988"/>
    <cellStyle name="Финансовый 15" xfId="989"/>
    <cellStyle name="Финансовый 150" xfId="990"/>
    <cellStyle name="Финансовый 151" xfId="991"/>
    <cellStyle name="Финансовый 152" xfId="992"/>
    <cellStyle name="Финансовый 153" xfId="993"/>
    <cellStyle name="Финансовый 154" xfId="994"/>
    <cellStyle name="Финансовый 155" xfId="995"/>
    <cellStyle name="Финансовый 156" xfId="996"/>
    <cellStyle name="Финансовый 157" xfId="997"/>
    <cellStyle name="Финансовый 158" xfId="998"/>
    <cellStyle name="Финансовый 159" xfId="999"/>
    <cellStyle name="Финансовый 16" xfId="1000"/>
    <cellStyle name="Финансовый 16 2" xfId="1001"/>
    <cellStyle name="Финансовый 16 3" xfId="1002"/>
    <cellStyle name="Финансовый 16 4" xfId="1003"/>
    <cellStyle name="Финансовый 16 5" xfId="1004"/>
    <cellStyle name="Финансовый 160" xfId="1005"/>
    <cellStyle name="Финансовый 161" xfId="1006"/>
    <cellStyle name="Финансовый 162" xfId="1007"/>
    <cellStyle name="Финансовый 163" xfId="1008"/>
    <cellStyle name="Финансовый 164" xfId="1009"/>
    <cellStyle name="Финансовый 165" xfId="1010"/>
    <cellStyle name="Финансовый 166" xfId="1011"/>
    <cellStyle name="Финансовый 167" xfId="1012"/>
    <cellStyle name="Финансовый 168" xfId="1013"/>
    <cellStyle name="Финансовый 169" xfId="1014"/>
    <cellStyle name="Финансовый 17" xfId="1015"/>
    <cellStyle name="Финансовый 17 2" xfId="1016"/>
    <cellStyle name="Финансовый 17 3" xfId="1017"/>
    <cellStyle name="Финансовый 17 4" xfId="1018"/>
    <cellStyle name="Финансовый 170" xfId="1019"/>
    <cellStyle name="Финансовый 171" xfId="1020"/>
    <cellStyle name="Финансовый 172" xfId="1021"/>
    <cellStyle name="Финансовый 173" xfId="1022"/>
    <cellStyle name="Финансовый 174" xfId="1023"/>
    <cellStyle name="Финансовый 175" xfId="1024"/>
    <cellStyle name="Финансовый 176" xfId="1025"/>
    <cellStyle name="Финансовый 177" xfId="1026"/>
    <cellStyle name="Финансовый 178" xfId="1027"/>
    <cellStyle name="Финансовый 179" xfId="1028"/>
    <cellStyle name="Финансовый 18" xfId="1029"/>
    <cellStyle name="Финансовый 18 2" xfId="1030"/>
    <cellStyle name="Финансовый 18 3" xfId="1031"/>
    <cellStyle name="Финансовый 18 3 2" xfId="1032"/>
    <cellStyle name="Финансовый 180" xfId="1033"/>
    <cellStyle name="Финансовый 181" xfId="1034"/>
    <cellStyle name="Финансовый 182" xfId="1035"/>
    <cellStyle name="Финансовый 183" xfId="1036"/>
    <cellStyle name="Финансовый 184" xfId="1037"/>
    <cellStyle name="Финансовый 185" xfId="1038"/>
    <cellStyle name="Финансовый 186" xfId="1039"/>
    <cellStyle name="Финансовый 187" xfId="1040"/>
    <cellStyle name="Финансовый 188" xfId="1041"/>
    <cellStyle name="Финансовый 189" xfId="1042"/>
    <cellStyle name="Финансовый 19" xfId="1043"/>
    <cellStyle name="Финансовый 19 2" xfId="1044"/>
    <cellStyle name="Финансовый 19 3" xfId="1045"/>
    <cellStyle name="Финансовый 19 3 2" xfId="1046"/>
    <cellStyle name="Финансовый 190" xfId="1047"/>
    <cellStyle name="Финансовый 191" xfId="1048"/>
    <cellStyle name="Финансовый 192" xfId="1049"/>
    <cellStyle name="Финансовый 193" xfId="1050"/>
    <cellStyle name="Финансовый 194" xfId="1051"/>
    <cellStyle name="Финансовый 195" xfId="1052"/>
    <cellStyle name="Финансовый 196" xfId="1053"/>
    <cellStyle name="Финансовый 197" xfId="1054"/>
    <cellStyle name="Финансовый 198" xfId="1055"/>
    <cellStyle name="Финансовый 199" xfId="1056"/>
    <cellStyle name="Финансовый 2" xfId="28"/>
    <cellStyle name="Финансовый 2 10" xfId="1057"/>
    <cellStyle name="Финансовый 2 2" xfId="1058"/>
    <cellStyle name="Финансовый 2 2 2" xfId="1059"/>
    <cellStyle name="Финансовый 2 3" xfId="1060"/>
    <cellStyle name="Финансовый 2 3 2" xfId="1061"/>
    <cellStyle name="Финансовый 2 4" xfId="1062"/>
    <cellStyle name="Финансовый 2 5" xfId="1063"/>
    <cellStyle name="Финансовый 20" xfId="1064"/>
    <cellStyle name="Финансовый 200" xfId="1065"/>
    <cellStyle name="Финансовый 201" xfId="1066"/>
    <cellStyle name="Финансовый 202" xfId="1067"/>
    <cellStyle name="Финансовый 203" xfId="1068"/>
    <cellStyle name="Финансовый 204" xfId="1069"/>
    <cellStyle name="Финансовый 205" xfId="1070"/>
    <cellStyle name="Финансовый 206" xfId="1071"/>
    <cellStyle name="Финансовый 207" xfId="1072"/>
    <cellStyle name="Финансовый 208" xfId="1073"/>
    <cellStyle name="Финансовый 209" xfId="1074"/>
    <cellStyle name="Финансовый 21" xfId="1075"/>
    <cellStyle name="Финансовый 21 2" xfId="1076"/>
    <cellStyle name="Финансовый 21 3" xfId="1077"/>
    <cellStyle name="Финансовый 210" xfId="1078"/>
    <cellStyle name="Финансовый 211" xfId="1079"/>
    <cellStyle name="Финансовый 212" xfId="1080"/>
    <cellStyle name="Финансовый 213" xfId="1081"/>
    <cellStyle name="Финансовый 214" xfId="1082"/>
    <cellStyle name="Финансовый 215" xfId="1083"/>
    <cellStyle name="Финансовый 216" xfId="1084"/>
    <cellStyle name="Финансовый 217" xfId="1085"/>
    <cellStyle name="Финансовый 218" xfId="1086"/>
    <cellStyle name="Финансовый 219" xfId="1087"/>
    <cellStyle name="Финансовый 22" xfId="1088"/>
    <cellStyle name="Финансовый 22 2" xfId="1089"/>
    <cellStyle name="Финансовый 220" xfId="1090"/>
    <cellStyle name="Финансовый 221" xfId="1091"/>
    <cellStyle name="Финансовый 222" xfId="1092"/>
    <cellStyle name="Финансовый 223" xfId="1093"/>
    <cellStyle name="Финансовый 224" xfId="1094"/>
    <cellStyle name="Финансовый 225" xfId="1095"/>
    <cellStyle name="Финансовый 226" xfId="1096"/>
    <cellStyle name="Финансовый 227" xfId="1097"/>
    <cellStyle name="Финансовый 228" xfId="1098"/>
    <cellStyle name="Финансовый 229" xfId="1099"/>
    <cellStyle name="Финансовый 23" xfId="1100"/>
    <cellStyle name="Финансовый 230" xfId="1101"/>
    <cellStyle name="Финансовый 231" xfId="1102"/>
    <cellStyle name="Финансовый 232" xfId="1103"/>
    <cellStyle name="Финансовый 233" xfId="1104"/>
    <cellStyle name="Финансовый 234" xfId="1105"/>
    <cellStyle name="Финансовый 235" xfId="1106"/>
    <cellStyle name="Финансовый 236" xfId="1107"/>
    <cellStyle name="Финансовый 237" xfId="1108"/>
    <cellStyle name="Финансовый 238" xfId="1109"/>
    <cellStyle name="Финансовый 239" xfId="1110"/>
    <cellStyle name="Финансовый 24" xfId="1111"/>
    <cellStyle name="Финансовый 240" xfId="1112"/>
    <cellStyle name="Финансовый 241" xfId="1113"/>
    <cellStyle name="Финансовый 242" xfId="1114"/>
    <cellStyle name="Финансовый 243" xfId="1115"/>
    <cellStyle name="Финансовый 244" xfId="1116"/>
    <cellStyle name="Финансовый 245" xfId="1117"/>
    <cellStyle name="Финансовый 246" xfId="1118"/>
    <cellStyle name="Финансовый 247" xfId="1119"/>
    <cellStyle name="Финансовый 248" xfId="1120"/>
    <cellStyle name="Финансовый 249" xfId="1121"/>
    <cellStyle name="Финансовый 25" xfId="1122"/>
    <cellStyle name="Финансовый 25 2" xfId="1123"/>
    <cellStyle name="Финансовый 250" xfId="1124"/>
    <cellStyle name="Финансовый 251" xfId="1125"/>
    <cellStyle name="Финансовый 252" xfId="1126"/>
    <cellStyle name="Финансовый 253" xfId="1127"/>
    <cellStyle name="Финансовый 254" xfId="1128"/>
    <cellStyle name="Финансовый 255" xfId="1129"/>
    <cellStyle name="Финансовый 256" xfId="1130"/>
    <cellStyle name="Финансовый 257" xfId="1131"/>
    <cellStyle name="Финансовый 258" xfId="1132"/>
    <cellStyle name="Финансовый 259" xfId="1133"/>
    <cellStyle name="Финансовый 26" xfId="1134"/>
    <cellStyle name="Финансовый 26 2" xfId="1135"/>
    <cellStyle name="Финансовый 260" xfId="1136"/>
    <cellStyle name="Финансовый 261" xfId="1137"/>
    <cellStyle name="Финансовый 262" xfId="1138"/>
    <cellStyle name="Финансовый 263" xfId="1139"/>
    <cellStyle name="Финансовый 264" xfId="1140"/>
    <cellStyle name="Финансовый 265" xfId="1141"/>
    <cellStyle name="Финансовый 266" xfId="1142"/>
    <cellStyle name="Финансовый 267" xfId="1143"/>
    <cellStyle name="Финансовый 268" xfId="1144"/>
    <cellStyle name="Финансовый 269" xfId="1145"/>
    <cellStyle name="Финансовый 27" xfId="1146"/>
    <cellStyle name="Финансовый 270" xfId="1147"/>
    <cellStyle name="Финансовый 271" xfId="1148"/>
    <cellStyle name="Финансовый 272" xfId="1149"/>
    <cellStyle name="Финансовый 273" xfId="1150"/>
    <cellStyle name="Финансовый 274" xfId="1151"/>
    <cellStyle name="Финансовый 275" xfId="1152"/>
    <cellStyle name="Финансовый 276" xfId="1153"/>
    <cellStyle name="Финансовый 277" xfId="1154"/>
    <cellStyle name="Финансовый 278" xfId="1155"/>
    <cellStyle name="Финансовый 279" xfId="1156"/>
    <cellStyle name="Финансовый 28" xfId="1157"/>
    <cellStyle name="Финансовый 28 2" xfId="1158"/>
    <cellStyle name="Финансовый 280" xfId="1159"/>
    <cellStyle name="Финансовый 281" xfId="1160"/>
    <cellStyle name="Финансовый 282" xfId="1161"/>
    <cellStyle name="Финансовый 283" xfId="1162"/>
    <cellStyle name="Финансовый 284" xfId="1163"/>
    <cellStyle name="Финансовый 285" xfId="1164"/>
    <cellStyle name="Финансовый 286" xfId="1165"/>
    <cellStyle name="Финансовый 287" xfId="1166"/>
    <cellStyle name="Финансовый 288" xfId="1167"/>
    <cellStyle name="Финансовый 289" xfId="1168"/>
    <cellStyle name="Финансовый 29" xfId="1169"/>
    <cellStyle name="Финансовый 290" xfId="1170"/>
    <cellStyle name="Финансовый 291" xfId="1171"/>
    <cellStyle name="Финансовый 292" xfId="1172"/>
    <cellStyle name="Финансовый 293" xfId="1173"/>
    <cellStyle name="Финансовый 294" xfId="1174"/>
    <cellStyle name="Финансовый 295" xfId="1175"/>
    <cellStyle name="Финансовый 296" xfId="1176"/>
    <cellStyle name="Финансовый 297" xfId="1177"/>
    <cellStyle name="Финансовый 298" xfId="1178"/>
    <cellStyle name="Финансовый 299" xfId="1179"/>
    <cellStyle name="Финансовый 3" xfId="118"/>
    <cellStyle name="Финансовый 3 2" xfId="1180"/>
    <cellStyle name="Финансовый 3 3" xfId="1181"/>
    <cellStyle name="Финансовый 3 4" xfId="1182"/>
    <cellStyle name="Финансовый 3 5" xfId="1183"/>
    <cellStyle name="Финансовый 30" xfId="1184"/>
    <cellStyle name="Финансовый 30 2" xfId="1185"/>
    <cellStyle name="Финансовый 300" xfId="1186"/>
    <cellStyle name="Финансовый 301" xfId="1187"/>
    <cellStyle name="Финансовый 302" xfId="1188"/>
    <cellStyle name="Финансовый 303" xfId="1189"/>
    <cellStyle name="Финансовый 304" xfId="1190"/>
    <cellStyle name="Финансовый 305" xfId="1191"/>
    <cellStyle name="Финансовый 306" xfId="1192"/>
    <cellStyle name="Финансовый 307" xfId="1193"/>
    <cellStyle name="Финансовый 308" xfId="1194"/>
    <cellStyle name="Финансовый 309" xfId="1195"/>
    <cellStyle name="Финансовый 31" xfId="1196"/>
    <cellStyle name="Финансовый 31 2" xfId="1197"/>
    <cellStyle name="Финансовый 310" xfId="1198"/>
    <cellStyle name="Финансовый 311" xfId="1199"/>
    <cellStyle name="Финансовый 312" xfId="1200"/>
    <cellStyle name="Финансовый 313" xfId="1201"/>
    <cellStyle name="Финансовый 314" xfId="1202"/>
    <cellStyle name="Финансовый 315" xfId="1203"/>
    <cellStyle name="Финансовый 316" xfId="1204"/>
    <cellStyle name="Финансовый 317" xfId="1205"/>
    <cellStyle name="Финансовый 318" xfId="1206"/>
    <cellStyle name="Финансовый 319" xfId="1207"/>
    <cellStyle name="Финансовый 32" xfId="1208"/>
    <cellStyle name="Финансовый 320" xfId="1209"/>
    <cellStyle name="Финансовый 321" xfId="1210"/>
    <cellStyle name="Финансовый 322" xfId="1211"/>
    <cellStyle name="Финансовый 323" xfId="1212"/>
    <cellStyle name="Финансовый 324" xfId="1213"/>
    <cellStyle name="Финансовый 325" xfId="1214"/>
    <cellStyle name="Финансовый 326" xfId="1215"/>
    <cellStyle name="Финансовый 327" xfId="1216"/>
    <cellStyle name="Финансовый 328" xfId="1217"/>
    <cellStyle name="Финансовый 329" xfId="1218"/>
    <cellStyle name="Финансовый 33" xfId="1219"/>
    <cellStyle name="Финансовый 330" xfId="1220"/>
    <cellStyle name="Финансовый 331" xfId="1221"/>
    <cellStyle name="Финансовый 332" xfId="1222"/>
    <cellStyle name="Финансовый 333" xfId="1223"/>
    <cellStyle name="Финансовый 334" xfId="1224"/>
    <cellStyle name="Финансовый 335" xfId="1225"/>
    <cellStyle name="Финансовый 336" xfId="1226"/>
    <cellStyle name="Финансовый 337" xfId="1227"/>
    <cellStyle name="Финансовый 338" xfId="1228"/>
    <cellStyle name="Финансовый 339" xfId="1229"/>
    <cellStyle name="Финансовый 34" xfId="1230"/>
    <cellStyle name="Финансовый 340" xfId="1231"/>
    <cellStyle name="Финансовый 341" xfId="1232"/>
    <cellStyle name="Финансовый 342" xfId="1233"/>
    <cellStyle name="Финансовый 343" xfId="1234"/>
    <cellStyle name="Финансовый 344" xfId="1235"/>
    <cellStyle name="Финансовый 345" xfId="1236"/>
    <cellStyle name="Финансовый 346" xfId="1237"/>
    <cellStyle name="Финансовый 347" xfId="1238"/>
    <cellStyle name="Финансовый 348" xfId="1239"/>
    <cellStyle name="Финансовый 349" xfId="1240"/>
    <cellStyle name="Финансовый 35" xfId="1241"/>
    <cellStyle name="Финансовый 350" xfId="1242"/>
    <cellStyle name="Финансовый 351" xfId="1243"/>
    <cellStyle name="Финансовый 352" xfId="1244"/>
    <cellStyle name="Финансовый 353" xfId="1245"/>
    <cellStyle name="Финансовый 354" xfId="1246"/>
    <cellStyle name="Финансовый 355" xfId="1247"/>
    <cellStyle name="Финансовый 356" xfId="1248"/>
    <cellStyle name="Финансовый 357" xfId="1249"/>
    <cellStyle name="Финансовый 358" xfId="1250"/>
    <cellStyle name="Финансовый 359" xfId="1251"/>
    <cellStyle name="Финансовый 36" xfId="1252"/>
    <cellStyle name="Финансовый 360" xfId="1253"/>
    <cellStyle name="Финансовый 361" xfId="1254"/>
    <cellStyle name="Финансовый 362" xfId="1255"/>
    <cellStyle name="Финансовый 363" xfId="1256"/>
    <cellStyle name="Финансовый 364" xfId="1257"/>
    <cellStyle name="Финансовый 365" xfId="1258"/>
    <cellStyle name="Финансовый 366" xfId="1259"/>
    <cellStyle name="Финансовый 367" xfId="1260"/>
    <cellStyle name="Финансовый 368" xfId="1261"/>
    <cellStyle name="Финансовый 369" xfId="1262"/>
    <cellStyle name="Финансовый 37" xfId="1263"/>
    <cellStyle name="Финансовый 370" xfId="1264"/>
    <cellStyle name="Финансовый 371" xfId="1265"/>
    <cellStyle name="Финансовый 372" xfId="1266"/>
    <cellStyle name="Финансовый 373" xfId="1267"/>
    <cellStyle name="Финансовый 374" xfId="1268"/>
    <cellStyle name="Финансовый 375" xfId="1269"/>
    <cellStyle name="Финансовый 376" xfId="1270"/>
    <cellStyle name="Финансовый 377" xfId="1271"/>
    <cellStyle name="Финансовый 378" xfId="1272"/>
    <cellStyle name="Финансовый 379" xfId="1273"/>
    <cellStyle name="Финансовый 38" xfId="1274"/>
    <cellStyle name="Финансовый 380" xfId="1275"/>
    <cellStyle name="Финансовый 381" xfId="1276"/>
    <cellStyle name="Финансовый 382" xfId="1277"/>
    <cellStyle name="Финансовый 383" xfId="1278"/>
    <cellStyle name="Финансовый 384" xfId="1279"/>
    <cellStyle name="Финансовый 385" xfId="1280"/>
    <cellStyle name="Финансовый 386" xfId="1281"/>
    <cellStyle name="Финансовый 387" xfId="1282"/>
    <cellStyle name="Финансовый 388" xfId="1283"/>
    <cellStyle name="Финансовый 389" xfId="1284"/>
    <cellStyle name="Финансовый 39" xfId="1285"/>
    <cellStyle name="Финансовый 390" xfId="1286"/>
    <cellStyle name="Финансовый 391" xfId="1287"/>
    <cellStyle name="Финансовый 392" xfId="1288"/>
    <cellStyle name="Финансовый 393" xfId="1289"/>
    <cellStyle name="Финансовый 394" xfId="1290"/>
    <cellStyle name="Финансовый 395" xfId="1291"/>
    <cellStyle name="Финансовый 396" xfId="1292"/>
    <cellStyle name="Финансовый 397" xfId="1293"/>
    <cellStyle name="Финансовый 398" xfId="1294"/>
    <cellStyle name="Финансовый 399" xfId="1295"/>
    <cellStyle name="Финансовый 4" xfId="119"/>
    <cellStyle name="Финансовый 4 2" xfId="1296"/>
    <cellStyle name="Финансовый 4 3" xfId="1297"/>
    <cellStyle name="Финансовый 40" xfId="1298"/>
    <cellStyle name="Финансовый 400" xfId="1299"/>
    <cellStyle name="Финансовый 401" xfId="1300"/>
    <cellStyle name="Финансовый 402" xfId="1301"/>
    <cellStyle name="Финансовый 403" xfId="1302"/>
    <cellStyle name="Финансовый 404" xfId="1303"/>
    <cellStyle name="Финансовый 405" xfId="1304"/>
    <cellStyle name="Финансовый 41" xfId="1305"/>
    <cellStyle name="Финансовый 42" xfId="1306"/>
    <cellStyle name="Финансовый 43" xfId="1307"/>
    <cellStyle name="Финансовый 44" xfId="1308"/>
    <cellStyle name="Финансовый 45" xfId="1309"/>
    <cellStyle name="Финансовый 45 2" xfId="1310"/>
    <cellStyle name="Финансовый 46" xfId="1311"/>
    <cellStyle name="Финансовый 46 2" xfId="1312"/>
    <cellStyle name="Финансовый 47" xfId="1313"/>
    <cellStyle name="Финансовый 48" xfId="1314"/>
    <cellStyle name="Финансовый 49" xfId="1315"/>
    <cellStyle name="Финансовый 5" xfId="1316"/>
    <cellStyle name="Финансовый 5 2" xfId="1317"/>
    <cellStyle name="Финансовый 5 3" xfId="1318"/>
    <cellStyle name="Финансовый 50" xfId="1319"/>
    <cellStyle name="Финансовый 51" xfId="1320"/>
    <cellStyle name="Финансовый 52" xfId="1321"/>
    <cellStyle name="Финансовый 53" xfId="1322"/>
    <cellStyle name="Финансовый 54" xfId="1323"/>
    <cellStyle name="Финансовый 55" xfId="1324"/>
    <cellStyle name="Финансовый 56" xfId="1325"/>
    <cellStyle name="Финансовый 57" xfId="1326"/>
    <cellStyle name="Финансовый 58" xfId="1327"/>
    <cellStyle name="Финансовый 59" xfId="1328"/>
    <cellStyle name="Финансовый 6" xfId="1329"/>
    <cellStyle name="Финансовый 6 2" xfId="1330"/>
    <cellStyle name="Финансовый 6 3" xfId="1331"/>
    <cellStyle name="Финансовый 60" xfId="1332"/>
    <cellStyle name="Финансовый 61" xfId="1333"/>
    <cellStyle name="Финансовый 62" xfId="1334"/>
    <cellStyle name="Финансовый 63" xfId="1335"/>
    <cellStyle name="Финансовый 64" xfId="1336"/>
    <cellStyle name="Финансовый 64 2" xfId="1337"/>
    <cellStyle name="Финансовый 65" xfId="1338"/>
    <cellStyle name="Финансовый 66" xfId="1339"/>
    <cellStyle name="Финансовый 66 2" xfId="1340"/>
    <cellStyle name="Финансовый 67" xfId="1341"/>
    <cellStyle name="Финансовый 67 2" xfId="1342"/>
    <cellStyle name="Финансовый 68" xfId="1343"/>
    <cellStyle name="Финансовый 69" xfId="1344"/>
    <cellStyle name="Финансовый 7" xfId="1345"/>
    <cellStyle name="Финансовый 7 2" xfId="1346"/>
    <cellStyle name="Финансовый 7 3" xfId="1347"/>
    <cellStyle name="Финансовый 70" xfId="1348"/>
    <cellStyle name="Финансовый 70 2" xfId="1349"/>
    <cellStyle name="Финансовый 71" xfId="1350"/>
    <cellStyle name="Финансовый 72" xfId="1351"/>
    <cellStyle name="Финансовый 72 2" xfId="1352"/>
    <cellStyle name="Финансовый 73" xfId="1353"/>
    <cellStyle name="Финансовый 73 2" xfId="1354"/>
    <cellStyle name="Финансовый 74" xfId="1355"/>
    <cellStyle name="Финансовый 75" xfId="1356"/>
    <cellStyle name="Финансовый 75 2" xfId="1357"/>
    <cellStyle name="Финансовый 76" xfId="1358"/>
    <cellStyle name="Финансовый 77" xfId="1359"/>
    <cellStyle name="Финансовый 77 2" xfId="1360"/>
    <cellStyle name="Финансовый 78" xfId="1361"/>
    <cellStyle name="Финансовый 79" xfId="1362"/>
    <cellStyle name="Финансовый 79 2" xfId="1363"/>
    <cellStyle name="Финансовый 8" xfId="1364"/>
    <cellStyle name="Финансовый 8 2" xfId="1365"/>
    <cellStyle name="Финансовый 8 3" xfId="1366"/>
    <cellStyle name="Финансовый 80" xfId="1367"/>
    <cellStyle name="Финансовый 81" xfId="1368"/>
    <cellStyle name="Финансовый 82" xfId="1369"/>
    <cellStyle name="Финансовый 83" xfId="1370"/>
    <cellStyle name="Финансовый 84" xfId="1371"/>
    <cellStyle name="Финансовый 85" xfId="1372"/>
    <cellStyle name="Финансовый 86" xfId="1373"/>
    <cellStyle name="Финансовый 87" xfId="1374"/>
    <cellStyle name="Финансовый 88" xfId="1375"/>
    <cellStyle name="Финансовый 89" xfId="1376"/>
    <cellStyle name="Финансовый 89 2" xfId="1377"/>
    <cellStyle name="Финансовый 9" xfId="1378"/>
    <cellStyle name="Финансовый 9 2" xfId="1379"/>
    <cellStyle name="Финансовый 9 3" xfId="1380"/>
    <cellStyle name="Финансовый 90" xfId="1381"/>
    <cellStyle name="Финансовый 91" xfId="1382"/>
    <cellStyle name="Финансовый 92" xfId="1383"/>
    <cellStyle name="Финансовый 93" xfId="1384"/>
    <cellStyle name="Финансовый 94" xfId="1385"/>
    <cellStyle name="Финансовый 95" xfId="1386"/>
    <cellStyle name="Финансовый 96" xfId="1387"/>
    <cellStyle name="Финансовый 96 2" xfId="1388"/>
    <cellStyle name="Финансовый 97" xfId="1389"/>
    <cellStyle name="Финансовый 98" xfId="1390"/>
    <cellStyle name="Финансовый 99" xfId="1391"/>
    <cellStyle name="Хороший 2" xfId="120"/>
    <cellStyle name="Хороший 3" xfId="1392"/>
    <cellStyle name="Цена" xfId="1393"/>
    <cellStyle name="Числовой" xfId="1394"/>
    <cellStyle name="Џђћ–…ќ’ќ›‰" xfId="1395"/>
    <cellStyle name="Шапка" xfId="1396"/>
    <cellStyle name="ШАУ" xfId="1397"/>
    <cellStyle name="常规_Bal0702" xfId="1398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2013\&#1074;&#1085;&#1091;&#1090;&#1088;&#1077;&#1085;&#1085;&#1080;&#1077;%20&#1076;&#1086;&#1082;&#1091;&#1084;&#1077;&#1085;&#1090;&#1099;\&#1087;&#1086;&#1083;&#1086;&#1078;&#1077;&#1085;&#1080;&#1077;%20&#1086;%20&#1087;&#1083;&#1072;&#1085;&#1080;&#1088;&#1086;&#1074;&#1072;&#1085;&#1080;&#1080;\2012.12.20_&#1054;&#1090;&#1095;&#1077;&#1090;&#1085;&#1086;&#1089;&#1090;&#1100;\&#1055;&#1088;&#1080;&#1083;&#1086;&#1078;&#1077;&#1085;&#1080;&#1103;_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-02-&#1055;&#1069;&#1054;/13%20&#1044;&#1069;/&#1058;&#1072;&#1088;&#1080;&#1092;&#1099;/&#1058;&#1040;&#1056;&#1048;&#1060;&#1067;%20&#1085;&#1072;%20&#1082;&#1086;&#1084;&#1073;&#1080;&#1085;&#1072;&#1090;&#1077;/&#1058;&#1077;&#1087;&#1083;&#1086;&#1074;&#1086;&#1076;&#1086;&#1089;&#1085;&#1072;&#1073;&#1078;&#1077;&#1085;&#1080;&#1077;/&#1055;&#1056;&#1045;&#1044;&#1045;&#1051;&#1068;&#1053;&#1067;&#1045;%20&#1058;&#1040;&#1056;&#1048;&#1060;&#1067;%202019-2023&#1075;/&#1056;&#1072;&#1089;&#1095;&#1077;&#1090;%20(&#1073;&#1072;&#1079;&#1086;&#1074;&#1099;&#1081;)%205%20&#1074;&#1072;&#1088;&#1080;&#1072;&#1085;&#1090;%20(&#1089;&#1085;&#1080;&#1078;.&#1075;&#1072;&#1079;&#1072;,&#1088;&#1086;&#1089;&#1090;%20&#1088;&#1077;&#1072;&#1083;&#1080;&#1079;.,&#1088;&#1099;&#1085;&#1086;&#1082;%20&#1084;&#1086;&#1097;&#1085;.)/&#1057;&#1084;&#1077;&#1090;&#1099;_&#1042;&#1086;&#1076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01-02-&#1055;&#1069;&#1054;\13%20&#1044;&#1069;\&#1054;&#1058;&#1063;&#1045;&#1058;%20&#1054;&#1041;%20&#1048;&#1057;&#1055;&#1054;&#1051;&#1053;&#1045;&#1053;&#1048;&#1048;%20&#1058;&#1040;&#1056;&#1048;&#1060;&#1053;&#1067;&#1061;%20&#1057;&#1052;&#1045;&#1058;%20&#1047;&#1040;%202020\&#1043;&#1042;%20&#1042;&#1089;&#1087;&#1086;&#1084;&#1086;&#1075;%20&#1087;&#1072;&#1087;&#1082;&#1072;\&#1058;&#1072;&#1088;&#1089;&#1084;&#1077;&#1090;&#1072;%20&#1043;&#1042;%20%20&#1079;&#1072;%202020%20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01-02-&#1055;&#1069;&#1054;\13%20&#1044;&#1069;\&#1058;&#1072;&#1088;&#1080;&#1092;&#1099;\&#1058;&#1040;&#1056;&#1048;&#1060;&#1067;%20&#1085;&#1072;%20&#1082;&#1086;&#1084;&#1073;&#1080;&#1085;&#1072;&#1090;&#1077;\&#1058;&#1077;&#1087;&#1083;&#1086;&#1074;&#1086;&#1076;&#1086;&#1089;&#1085;&#1072;&#1073;&#1078;&#1077;&#1085;&#1080;&#1077;\&#1055;&#1056;&#1045;&#1044;&#1045;&#1051;&#1068;&#1053;&#1067;&#1045;%20&#1058;&#1040;&#1056;&#1048;&#1060;&#1067;%202019-2023&#1075;\&#1056;&#1072;&#1089;&#1095;&#1077;&#1090;%20(&#1073;&#1072;&#1079;&#1086;&#1074;&#1099;&#1081;)%205%20&#1074;&#1072;&#1088;&#1080;&#1072;&#1085;&#1090;%20(&#1089;&#1085;&#1080;&#1078;.&#1075;&#1072;&#1079;&#1072;,&#1088;&#1086;&#1089;&#1090;%20&#1088;&#1077;&#1072;&#1083;&#1080;&#1079;.,&#1088;&#1099;&#1085;&#1086;&#1082;%20&#1084;&#1086;&#1097;&#1085;.)\&#1057;&#1084;&#1077;&#1090;&#1099;_&#1042;&#1086;&#1076;&#109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01-02-&#1055;&#1069;&#1054;\13%20&#1044;&#1069;\&#1054;&#1058;&#1063;&#1045;&#1058;%20&#1054;&#1041;%20&#1048;&#1057;&#1055;&#1054;&#1051;&#1053;&#1045;&#1053;&#1048;&#1048;%20&#1058;&#1040;&#1056;&#1048;&#1060;&#1053;&#1067;&#1061;%20&#1057;&#1052;&#1045;&#1058;%20&#1047;&#1040;%202020\&#1052;&#1042;%20&#1042;&#1089;&#1087;&#1086;&#1084;&#1086;&#1075;%20&#1087;&#1072;&#1087;&#1082;&#1072;\&#1058;&#1072;&#1088;&#1089;&#1084;&#1077;&#1090;&#1072;%20&#1052;&#104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01-02-&#1055;&#1069;&#1054;\13%20&#1044;&#1069;\&#1054;&#1058;&#1063;&#1045;&#1058;%20&#1054;&#1041;%20&#1048;&#1057;&#1055;&#1054;&#1051;&#1053;&#1045;&#1053;&#1048;&#1048;%20&#1058;&#1040;&#1056;&#1048;&#1060;&#1053;&#1067;&#1061;%20&#1057;&#1052;&#1045;&#1058;%20&#1047;&#1040;%202020\&#1055;&#1042;%20&#1042;&#1089;&#1087;&#1086;&#1084;&#1086;&#1075;%20&#1087;&#1072;&#1087;&#1082;&#1072;\&#1087;.1\&#1058;&#1072;&#1088;&#1089;&#1084;&#1077;&#1090;&#1072;%20&#1055;&#1042;%20&#1079;&#1072;%202020%20&#107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01-02-&#1055;&#1069;&#1054;\13%20&#1044;&#1069;\&#1054;&#1058;&#1063;&#1045;&#1058;%20&#1054;&#1041;%20&#1048;&#1057;&#1055;&#1054;&#1051;&#1053;&#1045;&#1053;&#1048;&#1048;%20&#1058;&#1040;&#1056;&#1048;&#1060;&#1053;&#1067;&#1061;%20&#1057;&#1052;&#1045;&#1058;%20&#1047;&#1040;%202020\&#1058;&#1042;%20&#1042;&#1089;&#1087;&#1086;&#1084;&#1086;&#1075;%20%20&#1087;&#1072;&#1087;&#1082;&#1072;\&#1058;&#1072;&#1088;&#1089;&#1084;&#1077;&#1090;&#1072;%20&#1058;&#1042;%20&#1079;&#1072;%202020%20&#1075;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- ММР"/>
      <sheetName val="прил 2 - КАП нат показ ММР"/>
      <sheetName val="приложение 3 1НК"/>
      <sheetName val="приложение 4 1П"/>
      <sheetName val="приложение 5 ББ"/>
      <sheetName val="приложение 6 ОДДС"/>
      <sheetName val="приложение 7 СПИ"/>
      <sheetName val="придожение 8 факт анал ЗОУ"/>
      <sheetName val="приложение 9 факт анал ГПР"/>
      <sheetName val="прил 10 факт анал др"/>
      <sheetName val="прил 15 - КАП нат показ кв"/>
      <sheetName val="прил 16 1П_отчет"/>
      <sheetName val="прил 17_4П_отчет"/>
      <sheetName val="прил 18_5П_отчет"/>
      <sheetName val="прил 19_факторы и риски"/>
      <sheetName val="прил 20_расх по развитию"/>
      <sheetName val="прил 21 - КАП нат показ год"/>
      <sheetName val="прил 22_персонал"/>
      <sheetName val="Приложение 23"/>
      <sheetName val="Приложение 24"/>
      <sheetName val="Приложение 25"/>
      <sheetName val="Приложение 26"/>
      <sheetName val="Приложение 27"/>
      <sheetName val="Лист19"/>
      <sheetName val="1НК"/>
      <sheetName val="бд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динички_Воды"/>
      <sheetName val="Подр"/>
      <sheetName val="ЗПД"/>
      <sheetName val="Дистиллят"/>
      <sheetName val="ДОП"/>
      <sheetName val="ДОП товар"/>
      <sheetName val="ДГО"/>
      <sheetName val="ДГО товар"/>
      <sheetName val="ПВ"/>
      <sheetName val="ПВ товар"/>
      <sheetName val="ТВ"/>
      <sheetName val="ТВ товар"/>
      <sheetName val="ГВ"/>
      <sheetName val="ГВ товар"/>
      <sheetName val="НК"/>
      <sheetName val="НК товар"/>
      <sheetName val="Теплосети"/>
      <sheetName val="Мин.вод"/>
      <sheetName val="УКС"/>
      <sheetName val="ПП_УКС"/>
      <sheetName val="ЗПД_мат-лы"/>
      <sheetName val="ЗПД_вспом мат-лы"/>
    </sheetNames>
    <sheetDataSet>
      <sheetData sheetId="0">
        <row r="4">
          <cell r="B4">
            <v>7.95</v>
          </cell>
        </row>
      </sheetData>
      <sheetData sheetId="1">
        <row r="4">
          <cell r="C4" t="str">
            <v>ТЭЦ-1</v>
          </cell>
        </row>
        <row r="5">
          <cell r="C5" t="str">
            <v>Морская насосная ТЭЦ-1</v>
          </cell>
        </row>
        <row r="6">
          <cell r="C6" t="str">
            <v>ТЭЦ-2</v>
          </cell>
        </row>
        <row r="7">
          <cell r="C7" t="str">
            <v>Морская насосная ТЭЦ-2</v>
          </cell>
        </row>
        <row r="8">
          <cell r="C8" t="str">
            <v>ТЭС</v>
          </cell>
        </row>
        <row r="9">
          <cell r="C9" t="str">
            <v>ТТУ</v>
          </cell>
        </row>
        <row r="10">
          <cell r="C10" t="str">
            <v>ЗПД и ПТВС</v>
          </cell>
        </row>
        <row r="11">
          <cell r="C11" t="str">
            <v>Дистиллят</v>
          </cell>
        </row>
        <row r="12">
          <cell r="C12" t="str">
            <v>ДОП</v>
          </cell>
        </row>
        <row r="13">
          <cell r="C13" t="str">
            <v>ДГО</v>
          </cell>
        </row>
        <row r="14">
          <cell r="C14" t="str">
            <v>ПВ</v>
          </cell>
        </row>
        <row r="15">
          <cell r="C15" t="str">
            <v>ТВ</v>
          </cell>
        </row>
        <row r="16">
          <cell r="C16" t="str">
            <v>НК</v>
          </cell>
        </row>
        <row r="17">
          <cell r="C17" t="str">
            <v>ГВ</v>
          </cell>
        </row>
        <row r="18">
          <cell r="C18" t="str">
            <v>Теплосети</v>
          </cell>
        </row>
        <row r="19">
          <cell r="C19" t="str">
            <v>Минерализированная вода</v>
          </cell>
        </row>
        <row r="20">
          <cell r="C20" t="str">
            <v>Общеобъектовые</v>
          </cell>
        </row>
        <row r="21">
          <cell r="C21" t="str">
            <v>УКС</v>
          </cell>
        </row>
        <row r="22">
          <cell r="C22" t="str">
            <v>ЦСП</v>
          </cell>
        </row>
        <row r="23">
          <cell r="C23" t="str">
            <v>УАТ</v>
          </cell>
        </row>
        <row r="24">
          <cell r="C24" t="str">
            <v>РЗ</v>
          </cell>
        </row>
        <row r="25">
          <cell r="C25" t="str">
            <v>РСЦ</v>
          </cell>
        </row>
        <row r="26">
          <cell r="C26" t="str">
            <v>РСЦ (Плитка)</v>
          </cell>
        </row>
        <row r="27">
          <cell r="C27" t="str">
            <v>РУ БН-350</v>
          </cell>
        </row>
        <row r="28">
          <cell r="C28" t="str">
            <v>АКС</v>
          </cell>
        </row>
        <row r="29">
          <cell r="C29" t="str">
            <v>ЦРТ и ТД 1</v>
          </cell>
        </row>
        <row r="30">
          <cell r="C30" t="str">
            <v>ЦРТ и ТД 2 (демеркуризация)</v>
          </cell>
        </row>
        <row r="31">
          <cell r="C31" t="str">
            <v>ЦР КИП и А</v>
          </cell>
        </row>
        <row r="32">
          <cell r="C32" t="str">
            <v>К/управление</v>
          </cell>
        </row>
        <row r="33">
          <cell r="C33" t="str">
            <v>Представительство</v>
          </cell>
        </row>
        <row r="34">
          <cell r="C34" t="str">
            <v>ИМЦ</v>
          </cell>
        </row>
        <row r="35">
          <cell r="C35" t="str">
            <v>ДМиС</v>
          </cell>
        </row>
        <row r="36">
          <cell r="C36" t="str">
            <v>СПБиОТ</v>
          </cell>
        </row>
        <row r="37">
          <cell r="C37" t="str">
            <v>РР</v>
          </cell>
        </row>
        <row r="38">
          <cell r="C38" t="str">
            <v>ЦДО</v>
          </cell>
        </row>
        <row r="39">
          <cell r="C39" t="str">
            <v>Складское хозяйство</v>
          </cell>
        </row>
        <row r="40">
          <cell r="C40" t="str">
            <v>НПС</v>
          </cell>
        </row>
        <row r="41">
          <cell r="C41" t="str">
            <v>ИВЦ</v>
          </cell>
        </row>
        <row r="42">
          <cell r="C42" t="str">
            <v>Цех связи</v>
          </cell>
        </row>
        <row r="43">
          <cell r="C43" t="str">
            <v>ЦЛ РЗАиТ</v>
          </cell>
        </row>
        <row r="44">
          <cell r="C44" t="str">
            <v>ПКО</v>
          </cell>
        </row>
        <row r="45">
          <cell r="C45" t="str">
            <v>СФЗ</v>
          </cell>
        </row>
        <row r="46">
          <cell r="C46" t="str">
            <v>СБ</v>
          </cell>
        </row>
      </sheetData>
      <sheetData sheetId="2">
        <row r="36">
          <cell r="D36">
            <v>428</v>
          </cell>
        </row>
      </sheetData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>
        <row r="4">
          <cell r="D4">
            <v>246.76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1)"/>
      <sheetName val="Свод по экономии (3)"/>
      <sheetName val="Свод по экономии (2)"/>
      <sheetName val="Свод по экономии (4)"/>
      <sheetName val="Свод по экономии "/>
      <sheetName val="экономия"/>
      <sheetName val="Доходубыток"/>
      <sheetName val="Тепло "/>
      <sheetName val="Утвержденный ДРЕМ 2020-2024"/>
      <sheetName val="ГВ"/>
      <sheetName val="объем"/>
      <sheetName val="энергор на технол"/>
      <sheetName val="прочие"/>
      <sheetName val="РП"/>
      <sheetName val="форма ДАРЕМ 2020"/>
      <sheetName val="кальк 2020"/>
      <sheetName val="калькул товар 2020"/>
      <sheetName val="Доход 2020"/>
      <sheetName val="убытки"/>
      <sheetName val="форма"/>
      <sheetName val="РР"/>
      <sheetName val="снижение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>
        <row r="687">
          <cell r="D687">
            <v>11219</v>
          </cell>
        </row>
        <row r="708">
          <cell r="D708">
            <v>4418</v>
          </cell>
        </row>
        <row r="709">
          <cell r="D709">
            <v>435</v>
          </cell>
        </row>
        <row r="714">
          <cell r="D714">
            <v>692</v>
          </cell>
        </row>
        <row r="716">
          <cell r="D716">
            <v>66</v>
          </cell>
        </row>
        <row r="717">
          <cell r="D717">
            <v>28</v>
          </cell>
        </row>
        <row r="718">
          <cell r="D718">
            <v>43</v>
          </cell>
        </row>
        <row r="726">
          <cell r="D726">
            <v>16</v>
          </cell>
        </row>
        <row r="727">
          <cell r="D727">
            <v>22</v>
          </cell>
        </row>
        <row r="728">
          <cell r="D728">
            <v>6</v>
          </cell>
        </row>
        <row r="730">
          <cell r="D730">
            <v>32</v>
          </cell>
        </row>
        <row r="731">
          <cell r="D731">
            <v>7</v>
          </cell>
        </row>
        <row r="737">
          <cell r="D737">
            <v>384</v>
          </cell>
        </row>
        <row r="738">
          <cell r="D738">
            <v>29</v>
          </cell>
        </row>
        <row r="740">
          <cell r="D740">
            <v>369</v>
          </cell>
        </row>
        <row r="741">
          <cell r="D741">
            <v>171</v>
          </cell>
        </row>
        <row r="755">
          <cell r="D755">
            <v>22</v>
          </cell>
        </row>
        <row r="756">
          <cell r="D756">
            <v>102</v>
          </cell>
        </row>
      </sheetData>
      <sheetData sheetId="15" refreshError="1"/>
      <sheetData sheetId="16" refreshError="1"/>
      <sheetData sheetId="17">
        <row r="19">
          <cell r="BH19">
            <v>3292673</v>
          </cell>
          <cell r="BJ19">
            <v>307485112.76999998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динички_Воды"/>
      <sheetName val="Подр"/>
      <sheetName val="ЗПД"/>
      <sheetName val="Дистиллят"/>
      <sheetName val="ДОП"/>
      <sheetName val="ДОП товар"/>
      <sheetName val="ДГО"/>
      <sheetName val="ДГО товар"/>
      <sheetName val="ПВ"/>
      <sheetName val="ПВ товар"/>
      <sheetName val="ТВ"/>
      <sheetName val="ТВ товар"/>
      <sheetName val="ГВ"/>
      <sheetName val="ГВ товар"/>
      <sheetName val="НК"/>
      <sheetName val="НК товар"/>
      <sheetName val="Теплосети"/>
      <sheetName val="Мин.вод"/>
      <sheetName val="УКС"/>
      <sheetName val="ПП_УКС"/>
      <sheetName val="ЗПД_мат-лы"/>
      <sheetName val="ЗПД_вспом мат-лы"/>
    </sheetNames>
    <sheetDataSet>
      <sheetData sheetId="0">
        <row r="4">
          <cell r="B4">
            <v>7.95</v>
          </cell>
        </row>
      </sheetData>
      <sheetData sheetId="1">
        <row r="4">
          <cell r="C4" t="str">
            <v>ТЭЦ-1</v>
          </cell>
        </row>
        <row r="5">
          <cell r="C5" t="str">
            <v>Морская насосная ТЭЦ-1</v>
          </cell>
        </row>
        <row r="6">
          <cell r="C6" t="str">
            <v>ТЭЦ-2</v>
          </cell>
        </row>
        <row r="7">
          <cell r="C7" t="str">
            <v>Морская насосная ТЭЦ-2</v>
          </cell>
        </row>
        <row r="8">
          <cell r="C8" t="str">
            <v>ТЭС</v>
          </cell>
        </row>
        <row r="9">
          <cell r="C9" t="str">
            <v>ТТУ</v>
          </cell>
        </row>
        <row r="10">
          <cell r="C10" t="str">
            <v>ЗПД и ПТВС</v>
          </cell>
        </row>
        <row r="11">
          <cell r="C11" t="str">
            <v>Дистиллят</v>
          </cell>
        </row>
        <row r="12">
          <cell r="C12" t="str">
            <v>ДОП</v>
          </cell>
        </row>
        <row r="13">
          <cell r="C13" t="str">
            <v>ДГО</v>
          </cell>
        </row>
        <row r="14">
          <cell r="C14" t="str">
            <v>ПВ</v>
          </cell>
        </row>
        <row r="15">
          <cell r="C15" t="str">
            <v>ТВ</v>
          </cell>
        </row>
        <row r="16">
          <cell r="C16" t="str">
            <v>НК</v>
          </cell>
        </row>
        <row r="17">
          <cell r="C17" t="str">
            <v>ГВ</v>
          </cell>
        </row>
        <row r="18">
          <cell r="C18" t="str">
            <v>Теплосети</v>
          </cell>
        </row>
        <row r="19">
          <cell r="C19" t="str">
            <v>Минерализированная вода</v>
          </cell>
        </row>
        <row r="20">
          <cell r="C20" t="str">
            <v>Общеобъектовые</v>
          </cell>
        </row>
        <row r="21">
          <cell r="C21" t="str">
            <v>УКС</v>
          </cell>
        </row>
        <row r="22">
          <cell r="C22" t="str">
            <v>ЦСП</v>
          </cell>
        </row>
        <row r="23">
          <cell r="C23" t="str">
            <v>УАТ</v>
          </cell>
        </row>
        <row r="24">
          <cell r="C24" t="str">
            <v>РЗ</v>
          </cell>
        </row>
        <row r="25">
          <cell r="C25" t="str">
            <v>РСЦ</v>
          </cell>
        </row>
        <row r="26">
          <cell r="C26" t="str">
            <v>РСЦ (Плитка)</v>
          </cell>
        </row>
        <row r="27">
          <cell r="C27" t="str">
            <v>РУ БН-350</v>
          </cell>
        </row>
        <row r="28">
          <cell r="C28" t="str">
            <v>АКС</v>
          </cell>
        </row>
        <row r="29">
          <cell r="C29" t="str">
            <v>ЦРТ и ТД 1</v>
          </cell>
        </row>
        <row r="30">
          <cell r="C30" t="str">
            <v>ЦРТ и ТД 2 (демеркуризация)</v>
          </cell>
        </row>
        <row r="31">
          <cell r="C31" t="str">
            <v>ЦР КИП и А</v>
          </cell>
        </row>
        <row r="32">
          <cell r="C32" t="str">
            <v>К/управление</v>
          </cell>
        </row>
        <row r="33">
          <cell r="C33" t="str">
            <v>Представительство</v>
          </cell>
        </row>
        <row r="34">
          <cell r="C34" t="str">
            <v>ИМЦ</v>
          </cell>
        </row>
        <row r="35">
          <cell r="C35" t="str">
            <v>ДМиС</v>
          </cell>
        </row>
        <row r="36">
          <cell r="C36" t="str">
            <v>СПБиОТ</v>
          </cell>
        </row>
        <row r="37">
          <cell r="C37" t="str">
            <v>РР</v>
          </cell>
        </row>
        <row r="38">
          <cell r="C38" t="str">
            <v>ЦДО</v>
          </cell>
        </row>
        <row r="39">
          <cell r="C39" t="str">
            <v>Складское хозяйство</v>
          </cell>
        </row>
        <row r="40">
          <cell r="C40" t="str">
            <v>НПС</v>
          </cell>
        </row>
        <row r="41">
          <cell r="C41" t="str">
            <v>ИВЦ</v>
          </cell>
        </row>
        <row r="42">
          <cell r="C42" t="str">
            <v>Цех связи</v>
          </cell>
        </row>
        <row r="43">
          <cell r="C43" t="str">
            <v>ЦЛ РЗАиТ</v>
          </cell>
        </row>
        <row r="44">
          <cell r="C44" t="str">
            <v>ПКО</v>
          </cell>
        </row>
        <row r="45">
          <cell r="C45" t="str">
            <v>СФЗ</v>
          </cell>
        </row>
        <row r="46">
          <cell r="C46" t="str">
            <v>СБ</v>
          </cell>
        </row>
      </sheetData>
      <sheetData sheetId="2">
        <row r="36">
          <cell r="D36">
            <v>428</v>
          </cell>
        </row>
      </sheetData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>
        <row r="4">
          <cell r="D4">
            <v>246.76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3)"/>
      <sheetName val="Свод по экономии (4)"/>
      <sheetName val="экономия"/>
      <sheetName val="Доходубыток"/>
      <sheetName val="Свод м по экономии"/>
      <sheetName val="Тепло "/>
      <sheetName val="ПВ"/>
      <sheetName val="ТВ"/>
      <sheetName val="ГВ"/>
      <sheetName val="Свод по экономии "/>
      <sheetName val="Работы за 2020г"/>
      <sheetName val="МВ"/>
      <sheetName val="объем"/>
      <sheetName val="затраты"/>
      <sheetName val="форма ДАРЕМ 2020"/>
      <sheetName val="калькул товар 2020"/>
      <sheetName val="Доход 2020"/>
      <sheetName val="кальк 2020"/>
      <sheetName val="Р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74">
          <cell r="D774">
            <v>198386</v>
          </cell>
        </row>
        <row r="781">
          <cell r="D781">
            <v>7084</v>
          </cell>
        </row>
        <row r="784">
          <cell r="D784">
            <v>732</v>
          </cell>
        </row>
        <row r="789">
          <cell r="D789">
            <v>4689</v>
          </cell>
        </row>
        <row r="798">
          <cell r="D798">
            <v>27</v>
          </cell>
        </row>
      </sheetData>
      <sheetData sheetId="15">
        <row r="761">
          <cell r="H761">
            <v>210918221</v>
          </cell>
        </row>
      </sheetData>
      <sheetData sheetId="16">
        <row r="16">
          <cell r="BH16">
            <v>195440</v>
          </cell>
          <cell r="BJ16">
            <v>241440474.59999999</v>
          </cell>
        </row>
      </sheetData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1)"/>
      <sheetName val="Свод по экономии (3)"/>
      <sheetName val="Свод по экономии (2)"/>
      <sheetName val="Свод по экономии (4)"/>
      <sheetName val="Свод по экономии "/>
      <sheetName val="Утвержд.тариф ДКРЕМ 2020-2024г"/>
      <sheetName val="экономия"/>
      <sheetName val="ПВ"/>
      <sheetName val="объемы"/>
      <sheetName val="материалы"/>
      <sheetName val="энергорес на технолог"/>
      <sheetName val="фзп"/>
      <sheetName val="амортизация"/>
      <sheetName val="прочие"/>
      <sheetName val="РП"/>
      <sheetName val="РР"/>
      <sheetName val="калькул товар 2020"/>
      <sheetName val="кальк 2020"/>
      <sheetName val="Доход 2020"/>
      <sheetName val="форма ДАРЕМ 2020"/>
      <sheetName val="убытки+"/>
      <sheetName val="форма"/>
      <sheetName val="инвестработы 2020г"/>
      <sheetName val="к инвестработам"/>
      <sheetName val="РБА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13">
          <cell r="BH13">
            <v>13858828</v>
          </cell>
          <cell r="BJ13">
            <v>2144136436.1600001</v>
          </cell>
        </row>
      </sheetData>
      <sheetData sheetId="19">
        <row r="347">
          <cell r="D347">
            <v>223275</v>
          </cell>
        </row>
        <row r="349">
          <cell r="D349">
            <v>3889</v>
          </cell>
        </row>
        <row r="357">
          <cell r="D357">
            <v>1667513</v>
          </cell>
        </row>
        <row r="358">
          <cell r="D358">
            <v>69176</v>
          </cell>
        </row>
        <row r="359">
          <cell r="D359">
            <v>142106</v>
          </cell>
        </row>
        <row r="361">
          <cell r="D361">
            <v>415452</v>
          </cell>
        </row>
        <row r="364">
          <cell r="D364">
            <v>23405</v>
          </cell>
        </row>
        <row r="365">
          <cell r="D365">
            <v>11845</v>
          </cell>
        </row>
        <row r="366">
          <cell r="D366">
            <v>1193</v>
          </cell>
        </row>
        <row r="367">
          <cell r="D367">
            <v>7798</v>
          </cell>
        </row>
        <row r="368">
          <cell r="D368">
            <v>44402</v>
          </cell>
        </row>
        <row r="372">
          <cell r="D372">
            <v>40</v>
          </cell>
        </row>
        <row r="373">
          <cell r="D373">
            <v>20118</v>
          </cell>
        </row>
        <row r="375">
          <cell r="D375">
            <v>241</v>
          </cell>
        </row>
        <row r="376">
          <cell r="D376">
            <v>9001</v>
          </cell>
        </row>
        <row r="382">
          <cell r="D382">
            <v>34773</v>
          </cell>
        </row>
        <row r="383">
          <cell r="D383">
            <v>5683</v>
          </cell>
        </row>
        <row r="384">
          <cell r="D384">
            <v>30201</v>
          </cell>
        </row>
        <row r="391">
          <cell r="D391">
            <v>112259</v>
          </cell>
        </row>
        <row r="412">
          <cell r="D412">
            <v>44319</v>
          </cell>
        </row>
        <row r="415">
          <cell r="D415">
            <v>2960</v>
          </cell>
        </row>
        <row r="416">
          <cell r="D416">
            <v>829</v>
          </cell>
        </row>
        <row r="417">
          <cell r="D417">
            <v>574</v>
          </cell>
        </row>
        <row r="418">
          <cell r="D418">
            <v>6996</v>
          </cell>
        </row>
        <row r="420">
          <cell r="D420">
            <v>677</v>
          </cell>
        </row>
        <row r="421">
          <cell r="D421">
            <v>206</v>
          </cell>
        </row>
        <row r="422">
          <cell r="D422">
            <v>426</v>
          </cell>
        </row>
        <row r="430">
          <cell r="D430">
            <v>165</v>
          </cell>
        </row>
        <row r="431">
          <cell r="D431">
            <v>147</v>
          </cell>
        </row>
        <row r="432">
          <cell r="D432">
            <v>-18</v>
          </cell>
        </row>
        <row r="434">
          <cell r="D434">
            <v>365</v>
          </cell>
        </row>
        <row r="435">
          <cell r="D435">
            <v>108</v>
          </cell>
        </row>
        <row r="441">
          <cell r="D441">
            <v>4004</v>
          </cell>
        </row>
        <row r="442">
          <cell r="D442">
            <v>306</v>
          </cell>
        </row>
        <row r="444">
          <cell r="D444">
            <v>3558</v>
          </cell>
        </row>
        <row r="445">
          <cell r="D445">
            <v>1736</v>
          </cell>
        </row>
        <row r="459">
          <cell r="D459">
            <v>227</v>
          </cell>
        </row>
        <row r="460">
          <cell r="D460">
            <v>886</v>
          </cell>
        </row>
        <row r="493">
          <cell r="D493">
            <v>133100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>
        <row r="8">
          <cell r="F8">
            <v>183729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1)"/>
      <sheetName val="Свод по экономии (3)"/>
      <sheetName val="Свод по экономии (2)"/>
      <sheetName val="Свод по экономии (4)"/>
      <sheetName val="Свод по экономии "/>
      <sheetName val="Утверждено ДКРЕМ 2020-2024г"/>
      <sheetName val="ТВ"/>
      <sheetName val="экономия"/>
      <sheetName val="объемы"/>
      <sheetName val="материалы"/>
      <sheetName val="энергорес на технолог"/>
      <sheetName val="фзп"/>
      <sheetName val="амортизация"/>
      <sheetName val="прочие"/>
      <sheetName val="РП"/>
      <sheetName val="форма ДАРЕМ 2020"/>
      <sheetName val="калькул товар 2020"/>
      <sheetName val="кальк 2020"/>
      <sheetName val="Доход 2020"/>
      <sheetName val="убытки"/>
      <sheetName val="РБА ТВ"/>
      <sheetName val="РР"/>
      <sheetName val="инвестработы 2020г"/>
      <sheetName val="к инвестработам"/>
      <sheetName val="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">
          <cell r="AA12">
            <v>21078</v>
          </cell>
        </row>
        <row r="14">
          <cell r="AA14">
            <v>362</v>
          </cell>
        </row>
        <row r="17">
          <cell r="AA17">
            <v>76867</v>
          </cell>
        </row>
        <row r="18">
          <cell r="AA18">
            <v>28793</v>
          </cell>
        </row>
        <row r="20">
          <cell r="AA20">
            <v>73432</v>
          </cell>
        </row>
        <row r="24">
          <cell r="AA24">
            <v>1469</v>
          </cell>
        </row>
        <row r="25">
          <cell r="AA25">
            <v>0</v>
          </cell>
        </row>
        <row r="26">
          <cell r="AA26">
            <v>27824</v>
          </cell>
        </row>
        <row r="30">
          <cell r="AA30">
            <v>36</v>
          </cell>
        </row>
        <row r="31">
          <cell r="AA31">
            <v>8552</v>
          </cell>
        </row>
        <row r="32">
          <cell r="AA32">
            <v>0</v>
          </cell>
        </row>
        <row r="33">
          <cell r="AA33">
            <v>7</v>
          </cell>
        </row>
        <row r="34">
          <cell r="AA34">
            <v>1159</v>
          </cell>
        </row>
        <row r="35">
          <cell r="AA35">
            <v>1636</v>
          </cell>
        </row>
        <row r="36">
          <cell r="AA36">
            <v>275</v>
          </cell>
        </row>
        <row r="37">
          <cell r="AA37">
            <v>245</v>
          </cell>
        </row>
        <row r="38">
          <cell r="AA38">
            <v>6759</v>
          </cell>
        </row>
        <row r="41">
          <cell r="AA41">
            <v>2688</v>
          </cell>
        </row>
        <row r="45">
          <cell r="AA45">
            <v>54</v>
          </cell>
        </row>
        <row r="46">
          <cell r="AA46">
            <v>436</v>
          </cell>
        </row>
        <row r="48">
          <cell r="AA48">
            <v>44</v>
          </cell>
        </row>
        <row r="49">
          <cell r="AA49">
            <v>0</v>
          </cell>
        </row>
        <row r="50">
          <cell r="AA50">
            <v>27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9</v>
          </cell>
        </row>
        <row r="54">
          <cell r="AA54">
            <v>3</v>
          </cell>
        </row>
        <row r="55">
          <cell r="AA55">
            <v>0</v>
          </cell>
        </row>
        <row r="56">
          <cell r="AA56">
            <v>18</v>
          </cell>
        </row>
        <row r="57">
          <cell r="AA57">
            <v>2</v>
          </cell>
        </row>
        <row r="58">
          <cell r="AA58">
            <v>239</v>
          </cell>
        </row>
        <row r="59">
          <cell r="AA59">
            <v>19</v>
          </cell>
        </row>
        <row r="60">
          <cell r="AA60">
            <v>0</v>
          </cell>
        </row>
        <row r="61">
          <cell r="AA61">
            <v>230</v>
          </cell>
        </row>
        <row r="62">
          <cell r="AA62">
            <v>91</v>
          </cell>
        </row>
        <row r="63">
          <cell r="AA63">
            <v>16</v>
          </cell>
        </row>
        <row r="64">
          <cell r="AA64">
            <v>48</v>
          </cell>
        </row>
        <row r="73">
          <cell r="AA73">
            <v>15940</v>
          </cell>
        </row>
        <row r="76">
          <cell r="AA76">
            <v>2706</v>
          </cell>
        </row>
        <row r="77">
          <cell r="AA77">
            <v>19219</v>
          </cell>
        </row>
        <row r="82">
          <cell r="AA82">
            <v>4821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12">
          <cell r="D512">
            <v>27962</v>
          </cell>
        </row>
        <row r="514">
          <cell r="D514">
            <v>410</v>
          </cell>
        </row>
        <row r="522">
          <cell r="D522">
            <v>132530</v>
          </cell>
        </row>
        <row r="523">
          <cell r="D523">
            <v>27026</v>
          </cell>
        </row>
        <row r="525">
          <cell r="D525">
            <v>92235</v>
          </cell>
        </row>
        <row r="528">
          <cell r="D528">
            <v>5190</v>
          </cell>
        </row>
        <row r="529">
          <cell r="D529">
            <v>2626</v>
          </cell>
        </row>
        <row r="530">
          <cell r="D530">
            <v>81</v>
          </cell>
        </row>
        <row r="531">
          <cell r="D531">
            <v>1745</v>
          </cell>
        </row>
        <row r="532">
          <cell r="D532">
            <v>20795</v>
          </cell>
        </row>
        <row r="533">
          <cell r="D533">
            <v>9034</v>
          </cell>
        </row>
        <row r="534">
          <cell r="D534">
            <v>4209</v>
          </cell>
        </row>
        <row r="536">
          <cell r="D536">
            <v>40</v>
          </cell>
        </row>
        <row r="537">
          <cell r="D537">
            <v>20352</v>
          </cell>
        </row>
        <row r="539">
          <cell r="D539">
            <v>32</v>
          </cell>
        </row>
        <row r="540">
          <cell r="D540">
            <v>1194</v>
          </cell>
        </row>
        <row r="546">
          <cell r="D546">
            <v>4618</v>
          </cell>
        </row>
        <row r="547">
          <cell r="D547">
            <v>756</v>
          </cell>
        </row>
        <row r="548">
          <cell r="D548">
            <v>4277</v>
          </cell>
        </row>
        <row r="554">
          <cell r="D554">
            <v>6664</v>
          </cell>
        </row>
        <row r="575">
          <cell r="D575">
            <v>2633</v>
          </cell>
        </row>
        <row r="578">
          <cell r="D578">
            <v>176</v>
          </cell>
        </row>
        <row r="579">
          <cell r="D579">
            <v>49</v>
          </cell>
        </row>
        <row r="580">
          <cell r="D580">
            <v>34</v>
          </cell>
        </row>
        <row r="581">
          <cell r="D581">
            <v>408</v>
          </cell>
        </row>
        <row r="583">
          <cell r="D583">
            <v>40</v>
          </cell>
        </row>
        <row r="584">
          <cell r="D584">
            <v>14</v>
          </cell>
        </row>
        <row r="585">
          <cell r="D585">
            <v>26</v>
          </cell>
        </row>
        <row r="593">
          <cell r="D593">
            <v>10</v>
          </cell>
        </row>
        <row r="594">
          <cell r="D594">
            <v>10</v>
          </cell>
        </row>
        <row r="595">
          <cell r="D595">
            <v>1</v>
          </cell>
        </row>
        <row r="597">
          <cell r="D597">
            <v>20</v>
          </cell>
        </row>
        <row r="598">
          <cell r="D598">
            <v>6</v>
          </cell>
        </row>
        <row r="604">
          <cell r="D604">
            <v>237</v>
          </cell>
        </row>
        <row r="605">
          <cell r="D605">
            <v>18</v>
          </cell>
        </row>
        <row r="607">
          <cell r="D607">
            <v>216</v>
          </cell>
        </row>
        <row r="608">
          <cell r="D608">
            <v>101</v>
          </cell>
        </row>
        <row r="622">
          <cell r="D622">
            <v>14</v>
          </cell>
        </row>
        <row r="623">
          <cell r="D623">
            <v>54</v>
          </cell>
        </row>
        <row r="640">
          <cell r="D640">
            <v>19057</v>
          </cell>
        </row>
      </sheetData>
      <sheetData sheetId="16"/>
      <sheetData sheetId="17" refreshError="1"/>
      <sheetData sheetId="18">
        <row r="14">
          <cell r="BH14">
            <v>2596812</v>
          </cell>
          <cell r="BJ14">
            <v>127705873.78</v>
          </cell>
        </row>
      </sheetData>
      <sheetData sheetId="19" refreshError="1"/>
      <sheetData sheetId="20">
        <row r="8">
          <cell r="F8">
            <v>12887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7"/>
  <sheetViews>
    <sheetView tabSelected="1" zoomScaleNormal="100" workbookViewId="0">
      <selection activeCell="B78" sqref="B78"/>
    </sheetView>
  </sheetViews>
  <sheetFormatPr defaultColWidth="9.140625" defaultRowHeight="15"/>
  <cols>
    <col min="1" max="1" width="6.7109375" style="19" customWidth="1"/>
    <col min="2" max="2" width="40" style="7" customWidth="1"/>
    <col min="3" max="3" width="10.85546875" style="19" customWidth="1"/>
    <col min="4" max="4" width="12.7109375" style="17" customWidth="1"/>
    <col min="5" max="5" width="13.5703125" style="8" customWidth="1"/>
    <col min="6" max="6" width="12.28515625" style="102" customWidth="1"/>
    <col min="7" max="204" width="9.140625" style="8"/>
    <col min="205" max="205" width="6.7109375" style="8" customWidth="1"/>
    <col min="206" max="206" width="38" style="8" customWidth="1"/>
    <col min="207" max="207" width="10.140625" style="8" customWidth="1"/>
    <col min="208" max="208" width="10.85546875" style="8" customWidth="1"/>
    <col min="209" max="213" width="10.42578125" style="8" customWidth="1"/>
    <col min="214" max="214" width="11.85546875" style="8" customWidth="1"/>
    <col min="215" max="219" width="10.42578125" style="8" customWidth="1"/>
    <col min="220" max="220" width="12.140625" style="8" customWidth="1"/>
    <col min="221" max="221" width="11.28515625" style="8" customWidth="1"/>
    <col min="222" max="460" width="9.140625" style="8"/>
    <col min="461" max="461" width="6.7109375" style="8" customWidth="1"/>
    <col min="462" max="462" width="38" style="8" customWidth="1"/>
    <col min="463" max="463" width="10.140625" style="8" customWidth="1"/>
    <col min="464" max="464" width="10.85546875" style="8" customWidth="1"/>
    <col min="465" max="469" width="10.42578125" style="8" customWidth="1"/>
    <col min="470" max="470" width="11.85546875" style="8" customWidth="1"/>
    <col min="471" max="475" width="10.42578125" style="8" customWidth="1"/>
    <col min="476" max="476" width="12.140625" style="8" customWidth="1"/>
    <col min="477" max="477" width="11.28515625" style="8" customWidth="1"/>
    <col min="478" max="716" width="9.140625" style="8"/>
    <col min="717" max="717" width="6.7109375" style="8" customWidth="1"/>
    <col min="718" max="718" width="38" style="8" customWidth="1"/>
    <col min="719" max="719" width="10.140625" style="8" customWidth="1"/>
    <col min="720" max="720" width="10.85546875" style="8" customWidth="1"/>
    <col min="721" max="725" width="10.42578125" style="8" customWidth="1"/>
    <col min="726" max="726" width="11.85546875" style="8" customWidth="1"/>
    <col min="727" max="731" width="10.42578125" style="8" customWidth="1"/>
    <col min="732" max="732" width="12.140625" style="8" customWidth="1"/>
    <col min="733" max="733" width="11.28515625" style="8" customWidth="1"/>
    <col min="734" max="972" width="9.140625" style="8"/>
    <col min="973" max="973" width="6.7109375" style="8" customWidth="1"/>
    <col min="974" max="974" width="38" style="8" customWidth="1"/>
    <col min="975" max="975" width="10.140625" style="8" customWidth="1"/>
    <col min="976" max="976" width="10.85546875" style="8" customWidth="1"/>
    <col min="977" max="981" width="10.42578125" style="8" customWidth="1"/>
    <col min="982" max="982" width="11.85546875" style="8" customWidth="1"/>
    <col min="983" max="987" width="10.42578125" style="8" customWidth="1"/>
    <col min="988" max="988" width="12.140625" style="8" customWidth="1"/>
    <col min="989" max="989" width="11.28515625" style="8" customWidth="1"/>
    <col min="990" max="1228" width="9.140625" style="8"/>
    <col min="1229" max="1229" width="6.7109375" style="8" customWidth="1"/>
    <col min="1230" max="1230" width="38" style="8" customWidth="1"/>
    <col min="1231" max="1231" width="10.140625" style="8" customWidth="1"/>
    <col min="1232" max="1232" width="10.85546875" style="8" customWidth="1"/>
    <col min="1233" max="1237" width="10.42578125" style="8" customWidth="1"/>
    <col min="1238" max="1238" width="11.85546875" style="8" customWidth="1"/>
    <col min="1239" max="1243" width="10.42578125" style="8" customWidth="1"/>
    <col min="1244" max="1244" width="12.140625" style="8" customWidth="1"/>
    <col min="1245" max="1245" width="11.28515625" style="8" customWidth="1"/>
    <col min="1246" max="1484" width="9.140625" style="8"/>
    <col min="1485" max="1485" width="6.7109375" style="8" customWidth="1"/>
    <col min="1486" max="1486" width="38" style="8" customWidth="1"/>
    <col min="1487" max="1487" width="10.140625" style="8" customWidth="1"/>
    <col min="1488" max="1488" width="10.85546875" style="8" customWidth="1"/>
    <col min="1489" max="1493" width="10.42578125" style="8" customWidth="1"/>
    <col min="1494" max="1494" width="11.85546875" style="8" customWidth="1"/>
    <col min="1495" max="1499" width="10.42578125" style="8" customWidth="1"/>
    <col min="1500" max="1500" width="12.140625" style="8" customWidth="1"/>
    <col min="1501" max="1501" width="11.28515625" style="8" customWidth="1"/>
    <col min="1502" max="1740" width="9.140625" style="8"/>
    <col min="1741" max="1741" width="6.7109375" style="8" customWidth="1"/>
    <col min="1742" max="1742" width="38" style="8" customWidth="1"/>
    <col min="1743" max="1743" width="10.140625" style="8" customWidth="1"/>
    <col min="1744" max="1744" width="10.85546875" style="8" customWidth="1"/>
    <col min="1745" max="1749" width="10.42578125" style="8" customWidth="1"/>
    <col min="1750" max="1750" width="11.85546875" style="8" customWidth="1"/>
    <col min="1751" max="1755" width="10.42578125" style="8" customWidth="1"/>
    <col min="1756" max="1756" width="12.140625" style="8" customWidth="1"/>
    <col min="1757" max="1757" width="11.28515625" style="8" customWidth="1"/>
    <col min="1758" max="1996" width="9.140625" style="8"/>
    <col min="1997" max="1997" width="6.7109375" style="8" customWidth="1"/>
    <col min="1998" max="1998" width="38" style="8" customWidth="1"/>
    <col min="1999" max="1999" width="10.140625" style="8" customWidth="1"/>
    <col min="2000" max="2000" width="10.85546875" style="8" customWidth="1"/>
    <col min="2001" max="2005" width="10.42578125" style="8" customWidth="1"/>
    <col min="2006" max="2006" width="11.85546875" style="8" customWidth="1"/>
    <col min="2007" max="2011" width="10.42578125" style="8" customWidth="1"/>
    <col min="2012" max="2012" width="12.140625" style="8" customWidth="1"/>
    <col min="2013" max="2013" width="11.28515625" style="8" customWidth="1"/>
    <col min="2014" max="2252" width="9.140625" style="8"/>
    <col min="2253" max="2253" width="6.7109375" style="8" customWidth="1"/>
    <col min="2254" max="2254" width="38" style="8" customWidth="1"/>
    <col min="2255" max="2255" width="10.140625" style="8" customWidth="1"/>
    <col min="2256" max="2256" width="10.85546875" style="8" customWidth="1"/>
    <col min="2257" max="2261" width="10.42578125" style="8" customWidth="1"/>
    <col min="2262" max="2262" width="11.85546875" style="8" customWidth="1"/>
    <col min="2263" max="2267" width="10.42578125" style="8" customWidth="1"/>
    <col min="2268" max="2268" width="12.140625" style="8" customWidth="1"/>
    <col min="2269" max="2269" width="11.28515625" style="8" customWidth="1"/>
    <col min="2270" max="2508" width="9.140625" style="8"/>
    <col min="2509" max="2509" width="6.7109375" style="8" customWidth="1"/>
    <col min="2510" max="2510" width="38" style="8" customWidth="1"/>
    <col min="2511" max="2511" width="10.140625" style="8" customWidth="1"/>
    <col min="2512" max="2512" width="10.85546875" style="8" customWidth="1"/>
    <col min="2513" max="2517" width="10.42578125" style="8" customWidth="1"/>
    <col min="2518" max="2518" width="11.85546875" style="8" customWidth="1"/>
    <col min="2519" max="2523" width="10.42578125" style="8" customWidth="1"/>
    <col min="2524" max="2524" width="12.140625" style="8" customWidth="1"/>
    <col min="2525" max="2525" width="11.28515625" style="8" customWidth="1"/>
    <col min="2526" max="2764" width="9.140625" style="8"/>
    <col min="2765" max="2765" width="6.7109375" style="8" customWidth="1"/>
    <col min="2766" max="2766" width="38" style="8" customWidth="1"/>
    <col min="2767" max="2767" width="10.140625" style="8" customWidth="1"/>
    <col min="2768" max="2768" width="10.85546875" style="8" customWidth="1"/>
    <col min="2769" max="2773" width="10.42578125" style="8" customWidth="1"/>
    <col min="2774" max="2774" width="11.85546875" style="8" customWidth="1"/>
    <col min="2775" max="2779" width="10.42578125" style="8" customWidth="1"/>
    <col min="2780" max="2780" width="12.140625" style="8" customWidth="1"/>
    <col min="2781" max="2781" width="11.28515625" style="8" customWidth="1"/>
    <col min="2782" max="3020" width="9.140625" style="8"/>
    <col min="3021" max="3021" width="6.7109375" style="8" customWidth="1"/>
    <col min="3022" max="3022" width="38" style="8" customWidth="1"/>
    <col min="3023" max="3023" width="10.140625" style="8" customWidth="1"/>
    <col min="3024" max="3024" width="10.85546875" style="8" customWidth="1"/>
    <col min="3025" max="3029" width="10.42578125" style="8" customWidth="1"/>
    <col min="3030" max="3030" width="11.85546875" style="8" customWidth="1"/>
    <col min="3031" max="3035" width="10.42578125" style="8" customWidth="1"/>
    <col min="3036" max="3036" width="12.140625" style="8" customWidth="1"/>
    <col min="3037" max="3037" width="11.28515625" style="8" customWidth="1"/>
    <col min="3038" max="3276" width="9.140625" style="8"/>
    <col min="3277" max="3277" width="6.7109375" style="8" customWidth="1"/>
    <col min="3278" max="3278" width="38" style="8" customWidth="1"/>
    <col min="3279" max="3279" width="10.140625" style="8" customWidth="1"/>
    <col min="3280" max="3280" width="10.85546875" style="8" customWidth="1"/>
    <col min="3281" max="3285" width="10.42578125" style="8" customWidth="1"/>
    <col min="3286" max="3286" width="11.85546875" style="8" customWidth="1"/>
    <col min="3287" max="3291" width="10.42578125" style="8" customWidth="1"/>
    <col min="3292" max="3292" width="12.140625" style="8" customWidth="1"/>
    <col min="3293" max="3293" width="11.28515625" style="8" customWidth="1"/>
    <col min="3294" max="3532" width="9.140625" style="8"/>
    <col min="3533" max="3533" width="6.7109375" style="8" customWidth="1"/>
    <col min="3534" max="3534" width="38" style="8" customWidth="1"/>
    <col min="3535" max="3535" width="10.140625" style="8" customWidth="1"/>
    <col min="3536" max="3536" width="10.85546875" style="8" customWidth="1"/>
    <col min="3537" max="3541" width="10.42578125" style="8" customWidth="1"/>
    <col min="3542" max="3542" width="11.85546875" style="8" customWidth="1"/>
    <col min="3543" max="3547" width="10.42578125" style="8" customWidth="1"/>
    <col min="3548" max="3548" width="12.140625" style="8" customWidth="1"/>
    <col min="3549" max="3549" width="11.28515625" style="8" customWidth="1"/>
    <col min="3550" max="3788" width="9.140625" style="8"/>
    <col min="3789" max="3789" width="6.7109375" style="8" customWidth="1"/>
    <col min="3790" max="3790" width="38" style="8" customWidth="1"/>
    <col min="3791" max="3791" width="10.140625" style="8" customWidth="1"/>
    <col min="3792" max="3792" width="10.85546875" style="8" customWidth="1"/>
    <col min="3793" max="3797" width="10.42578125" style="8" customWidth="1"/>
    <col min="3798" max="3798" width="11.85546875" style="8" customWidth="1"/>
    <col min="3799" max="3803" width="10.42578125" style="8" customWidth="1"/>
    <col min="3804" max="3804" width="12.140625" style="8" customWidth="1"/>
    <col min="3805" max="3805" width="11.28515625" style="8" customWidth="1"/>
    <col min="3806" max="4044" width="9.140625" style="8"/>
    <col min="4045" max="4045" width="6.7109375" style="8" customWidth="1"/>
    <col min="4046" max="4046" width="38" style="8" customWidth="1"/>
    <col min="4047" max="4047" width="10.140625" style="8" customWidth="1"/>
    <col min="4048" max="4048" width="10.85546875" style="8" customWidth="1"/>
    <col min="4049" max="4053" width="10.42578125" style="8" customWidth="1"/>
    <col min="4054" max="4054" width="11.85546875" style="8" customWidth="1"/>
    <col min="4055" max="4059" width="10.42578125" style="8" customWidth="1"/>
    <col min="4060" max="4060" width="12.140625" style="8" customWidth="1"/>
    <col min="4061" max="4061" width="11.28515625" style="8" customWidth="1"/>
    <col min="4062" max="4300" width="9.140625" style="8"/>
    <col min="4301" max="4301" width="6.7109375" style="8" customWidth="1"/>
    <col min="4302" max="4302" width="38" style="8" customWidth="1"/>
    <col min="4303" max="4303" width="10.140625" style="8" customWidth="1"/>
    <col min="4304" max="4304" width="10.85546875" style="8" customWidth="1"/>
    <col min="4305" max="4309" width="10.42578125" style="8" customWidth="1"/>
    <col min="4310" max="4310" width="11.85546875" style="8" customWidth="1"/>
    <col min="4311" max="4315" width="10.42578125" style="8" customWidth="1"/>
    <col min="4316" max="4316" width="12.140625" style="8" customWidth="1"/>
    <col min="4317" max="4317" width="11.28515625" style="8" customWidth="1"/>
    <col min="4318" max="4556" width="9.140625" style="8"/>
    <col min="4557" max="4557" width="6.7109375" style="8" customWidth="1"/>
    <col min="4558" max="4558" width="38" style="8" customWidth="1"/>
    <col min="4559" max="4559" width="10.140625" style="8" customWidth="1"/>
    <col min="4560" max="4560" width="10.85546875" style="8" customWidth="1"/>
    <col min="4561" max="4565" width="10.42578125" style="8" customWidth="1"/>
    <col min="4566" max="4566" width="11.85546875" style="8" customWidth="1"/>
    <col min="4567" max="4571" width="10.42578125" style="8" customWidth="1"/>
    <col min="4572" max="4572" width="12.140625" style="8" customWidth="1"/>
    <col min="4573" max="4573" width="11.28515625" style="8" customWidth="1"/>
    <col min="4574" max="4812" width="9.140625" style="8"/>
    <col min="4813" max="4813" width="6.7109375" style="8" customWidth="1"/>
    <col min="4814" max="4814" width="38" style="8" customWidth="1"/>
    <col min="4815" max="4815" width="10.140625" style="8" customWidth="1"/>
    <col min="4816" max="4816" width="10.85546875" style="8" customWidth="1"/>
    <col min="4817" max="4821" width="10.42578125" style="8" customWidth="1"/>
    <col min="4822" max="4822" width="11.85546875" style="8" customWidth="1"/>
    <col min="4823" max="4827" width="10.42578125" style="8" customWidth="1"/>
    <col min="4828" max="4828" width="12.140625" style="8" customWidth="1"/>
    <col min="4829" max="4829" width="11.28515625" style="8" customWidth="1"/>
    <col min="4830" max="5068" width="9.140625" style="8"/>
    <col min="5069" max="5069" width="6.7109375" style="8" customWidth="1"/>
    <col min="5070" max="5070" width="38" style="8" customWidth="1"/>
    <col min="5071" max="5071" width="10.140625" style="8" customWidth="1"/>
    <col min="5072" max="5072" width="10.85546875" style="8" customWidth="1"/>
    <col min="5073" max="5077" width="10.42578125" style="8" customWidth="1"/>
    <col min="5078" max="5078" width="11.85546875" style="8" customWidth="1"/>
    <col min="5079" max="5083" width="10.42578125" style="8" customWidth="1"/>
    <col min="5084" max="5084" width="12.140625" style="8" customWidth="1"/>
    <col min="5085" max="5085" width="11.28515625" style="8" customWidth="1"/>
    <col min="5086" max="5324" width="9.140625" style="8"/>
    <col min="5325" max="5325" width="6.7109375" style="8" customWidth="1"/>
    <col min="5326" max="5326" width="38" style="8" customWidth="1"/>
    <col min="5327" max="5327" width="10.140625" style="8" customWidth="1"/>
    <col min="5328" max="5328" width="10.85546875" style="8" customWidth="1"/>
    <col min="5329" max="5333" width="10.42578125" style="8" customWidth="1"/>
    <col min="5334" max="5334" width="11.85546875" style="8" customWidth="1"/>
    <col min="5335" max="5339" width="10.42578125" style="8" customWidth="1"/>
    <col min="5340" max="5340" width="12.140625" style="8" customWidth="1"/>
    <col min="5341" max="5341" width="11.28515625" style="8" customWidth="1"/>
    <col min="5342" max="5580" width="9.140625" style="8"/>
    <col min="5581" max="5581" width="6.7109375" style="8" customWidth="1"/>
    <col min="5582" max="5582" width="38" style="8" customWidth="1"/>
    <col min="5583" max="5583" width="10.140625" style="8" customWidth="1"/>
    <col min="5584" max="5584" width="10.85546875" style="8" customWidth="1"/>
    <col min="5585" max="5589" width="10.42578125" style="8" customWidth="1"/>
    <col min="5590" max="5590" width="11.85546875" style="8" customWidth="1"/>
    <col min="5591" max="5595" width="10.42578125" style="8" customWidth="1"/>
    <col min="5596" max="5596" width="12.140625" style="8" customWidth="1"/>
    <col min="5597" max="5597" width="11.28515625" style="8" customWidth="1"/>
    <col min="5598" max="5836" width="9.140625" style="8"/>
    <col min="5837" max="5837" width="6.7109375" style="8" customWidth="1"/>
    <col min="5838" max="5838" width="38" style="8" customWidth="1"/>
    <col min="5839" max="5839" width="10.140625" style="8" customWidth="1"/>
    <col min="5840" max="5840" width="10.85546875" style="8" customWidth="1"/>
    <col min="5841" max="5845" width="10.42578125" style="8" customWidth="1"/>
    <col min="5846" max="5846" width="11.85546875" style="8" customWidth="1"/>
    <col min="5847" max="5851" width="10.42578125" style="8" customWidth="1"/>
    <col min="5852" max="5852" width="12.140625" style="8" customWidth="1"/>
    <col min="5853" max="5853" width="11.28515625" style="8" customWidth="1"/>
    <col min="5854" max="6092" width="9.140625" style="8"/>
    <col min="6093" max="6093" width="6.7109375" style="8" customWidth="1"/>
    <col min="6094" max="6094" width="38" style="8" customWidth="1"/>
    <col min="6095" max="6095" width="10.140625" style="8" customWidth="1"/>
    <col min="6096" max="6096" width="10.85546875" style="8" customWidth="1"/>
    <col min="6097" max="6101" width="10.42578125" style="8" customWidth="1"/>
    <col min="6102" max="6102" width="11.85546875" style="8" customWidth="1"/>
    <col min="6103" max="6107" width="10.42578125" style="8" customWidth="1"/>
    <col min="6108" max="6108" width="12.140625" style="8" customWidth="1"/>
    <col min="6109" max="6109" width="11.28515625" style="8" customWidth="1"/>
    <col min="6110" max="6348" width="9.140625" style="8"/>
    <col min="6349" max="6349" width="6.7109375" style="8" customWidth="1"/>
    <col min="6350" max="6350" width="38" style="8" customWidth="1"/>
    <col min="6351" max="6351" width="10.140625" style="8" customWidth="1"/>
    <col min="6352" max="6352" width="10.85546875" style="8" customWidth="1"/>
    <col min="6353" max="6357" width="10.42578125" style="8" customWidth="1"/>
    <col min="6358" max="6358" width="11.85546875" style="8" customWidth="1"/>
    <col min="6359" max="6363" width="10.42578125" style="8" customWidth="1"/>
    <col min="6364" max="6364" width="12.140625" style="8" customWidth="1"/>
    <col min="6365" max="6365" width="11.28515625" style="8" customWidth="1"/>
    <col min="6366" max="6604" width="9.140625" style="8"/>
    <col min="6605" max="6605" width="6.7109375" style="8" customWidth="1"/>
    <col min="6606" max="6606" width="38" style="8" customWidth="1"/>
    <col min="6607" max="6607" width="10.140625" style="8" customWidth="1"/>
    <col min="6608" max="6608" width="10.85546875" style="8" customWidth="1"/>
    <col min="6609" max="6613" width="10.42578125" style="8" customWidth="1"/>
    <col min="6614" max="6614" width="11.85546875" style="8" customWidth="1"/>
    <col min="6615" max="6619" width="10.42578125" style="8" customWidth="1"/>
    <col min="6620" max="6620" width="12.140625" style="8" customWidth="1"/>
    <col min="6621" max="6621" width="11.28515625" style="8" customWidth="1"/>
    <col min="6622" max="6860" width="9.140625" style="8"/>
    <col min="6861" max="6861" width="6.7109375" style="8" customWidth="1"/>
    <col min="6862" max="6862" width="38" style="8" customWidth="1"/>
    <col min="6863" max="6863" width="10.140625" style="8" customWidth="1"/>
    <col min="6864" max="6864" width="10.85546875" style="8" customWidth="1"/>
    <col min="6865" max="6869" width="10.42578125" style="8" customWidth="1"/>
    <col min="6870" max="6870" width="11.85546875" style="8" customWidth="1"/>
    <col min="6871" max="6875" width="10.42578125" style="8" customWidth="1"/>
    <col min="6876" max="6876" width="12.140625" style="8" customWidth="1"/>
    <col min="6877" max="6877" width="11.28515625" style="8" customWidth="1"/>
    <col min="6878" max="7116" width="9.140625" style="8"/>
    <col min="7117" max="7117" width="6.7109375" style="8" customWidth="1"/>
    <col min="7118" max="7118" width="38" style="8" customWidth="1"/>
    <col min="7119" max="7119" width="10.140625" style="8" customWidth="1"/>
    <col min="7120" max="7120" width="10.85546875" style="8" customWidth="1"/>
    <col min="7121" max="7125" width="10.42578125" style="8" customWidth="1"/>
    <col min="7126" max="7126" width="11.85546875" style="8" customWidth="1"/>
    <col min="7127" max="7131" width="10.42578125" style="8" customWidth="1"/>
    <col min="7132" max="7132" width="12.140625" style="8" customWidth="1"/>
    <col min="7133" max="7133" width="11.28515625" style="8" customWidth="1"/>
    <col min="7134" max="7372" width="9.140625" style="8"/>
    <col min="7373" max="7373" width="6.7109375" style="8" customWidth="1"/>
    <col min="7374" max="7374" width="38" style="8" customWidth="1"/>
    <col min="7375" max="7375" width="10.140625" style="8" customWidth="1"/>
    <col min="7376" max="7376" width="10.85546875" style="8" customWidth="1"/>
    <col min="7377" max="7381" width="10.42578125" style="8" customWidth="1"/>
    <col min="7382" max="7382" width="11.85546875" style="8" customWidth="1"/>
    <col min="7383" max="7387" width="10.42578125" style="8" customWidth="1"/>
    <col min="7388" max="7388" width="12.140625" style="8" customWidth="1"/>
    <col min="7389" max="7389" width="11.28515625" style="8" customWidth="1"/>
    <col min="7390" max="7628" width="9.140625" style="8"/>
    <col min="7629" max="7629" width="6.7109375" style="8" customWidth="1"/>
    <col min="7630" max="7630" width="38" style="8" customWidth="1"/>
    <col min="7631" max="7631" width="10.140625" style="8" customWidth="1"/>
    <col min="7632" max="7632" width="10.85546875" style="8" customWidth="1"/>
    <col min="7633" max="7637" width="10.42578125" style="8" customWidth="1"/>
    <col min="7638" max="7638" width="11.85546875" style="8" customWidth="1"/>
    <col min="7639" max="7643" width="10.42578125" style="8" customWidth="1"/>
    <col min="7644" max="7644" width="12.140625" style="8" customWidth="1"/>
    <col min="7645" max="7645" width="11.28515625" style="8" customWidth="1"/>
    <col min="7646" max="7884" width="9.140625" style="8"/>
    <col min="7885" max="7885" width="6.7109375" style="8" customWidth="1"/>
    <col min="7886" max="7886" width="38" style="8" customWidth="1"/>
    <col min="7887" max="7887" width="10.140625" style="8" customWidth="1"/>
    <col min="7888" max="7888" width="10.85546875" style="8" customWidth="1"/>
    <col min="7889" max="7893" width="10.42578125" style="8" customWidth="1"/>
    <col min="7894" max="7894" width="11.85546875" style="8" customWidth="1"/>
    <col min="7895" max="7899" width="10.42578125" style="8" customWidth="1"/>
    <col min="7900" max="7900" width="12.140625" style="8" customWidth="1"/>
    <col min="7901" max="7901" width="11.28515625" style="8" customWidth="1"/>
    <col min="7902" max="8140" width="9.140625" style="8"/>
    <col min="8141" max="8141" width="6.7109375" style="8" customWidth="1"/>
    <col min="8142" max="8142" width="38" style="8" customWidth="1"/>
    <col min="8143" max="8143" width="10.140625" style="8" customWidth="1"/>
    <col min="8144" max="8144" width="10.85546875" style="8" customWidth="1"/>
    <col min="8145" max="8149" width="10.42578125" style="8" customWidth="1"/>
    <col min="8150" max="8150" width="11.85546875" style="8" customWidth="1"/>
    <col min="8151" max="8155" width="10.42578125" style="8" customWidth="1"/>
    <col min="8156" max="8156" width="12.140625" style="8" customWidth="1"/>
    <col min="8157" max="8157" width="11.28515625" style="8" customWidth="1"/>
    <col min="8158" max="8396" width="9.140625" style="8"/>
    <col min="8397" max="8397" width="6.7109375" style="8" customWidth="1"/>
    <col min="8398" max="8398" width="38" style="8" customWidth="1"/>
    <col min="8399" max="8399" width="10.140625" style="8" customWidth="1"/>
    <col min="8400" max="8400" width="10.85546875" style="8" customWidth="1"/>
    <col min="8401" max="8405" width="10.42578125" style="8" customWidth="1"/>
    <col min="8406" max="8406" width="11.85546875" style="8" customWidth="1"/>
    <col min="8407" max="8411" width="10.42578125" style="8" customWidth="1"/>
    <col min="8412" max="8412" width="12.140625" style="8" customWidth="1"/>
    <col min="8413" max="8413" width="11.28515625" style="8" customWidth="1"/>
    <col min="8414" max="8652" width="9.140625" style="8"/>
    <col min="8653" max="8653" width="6.7109375" style="8" customWidth="1"/>
    <col min="8654" max="8654" width="38" style="8" customWidth="1"/>
    <col min="8655" max="8655" width="10.140625" style="8" customWidth="1"/>
    <col min="8656" max="8656" width="10.85546875" style="8" customWidth="1"/>
    <col min="8657" max="8661" width="10.42578125" style="8" customWidth="1"/>
    <col min="8662" max="8662" width="11.85546875" style="8" customWidth="1"/>
    <col min="8663" max="8667" width="10.42578125" style="8" customWidth="1"/>
    <col min="8668" max="8668" width="12.140625" style="8" customWidth="1"/>
    <col min="8669" max="8669" width="11.28515625" style="8" customWidth="1"/>
    <col min="8670" max="8908" width="9.140625" style="8"/>
    <col min="8909" max="8909" width="6.7109375" style="8" customWidth="1"/>
    <col min="8910" max="8910" width="38" style="8" customWidth="1"/>
    <col min="8911" max="8911" width="10.140625" style="8" customWidth="1"/>
    <col min="8912" max="8912" width="10.85546875" style="8" customWidth="1"/>
    <col min="8913" max="8917" width="10.42578125" style="8" customWidth="1"/>
    <col min="8918" max="8918" width="11.85546875" style="8" customWidth="1"/>
    <col min="8919" max="8923" width="10.42578125" style="8" customWidth="1"/>
    <col min="8924" max="8924" width="12.140625" style="8" customWidth="1"/>
    <col min="8925" max="8925" width="11.28515625" style="8" customWidth="1"/>
    <col min="8926" max="9164" width="9.140625" style="8"/>
    <col min="9165" max="9165" width="6.7109375" style="8" customWidth="1"/>
    <col min="9166" max="9166" width="38" style="8" customWidth="1"/>
    <col min="9167" max="9167" width="10.140625" style="8" customWidth="1"/>
    <col min="9168" max="9168" width="10.85546875" style="8" customWidth="1"/>
    <col min="9169" max="9173" width="10.42578125" style="8" customWidth="1"/>
    <col min="9174" max="9174" width="11.85546875" style="8" customWidth="1"/>
    <col min="9175" max="9179" width="10.42578125" style="8" customWidth="1"/>
    <col min="9180" max="9180" width="12.140625" style="8" customWidth="1"/>
    <col min="9181" max="9181" width="11.28515625" style="8" customWidth="1"/>
    <col min="9182" max="9420" width="9.140625" style="8"/>
    <col min="9421" max="9421" width="6.7109375" style="8" customWidth="1"/>
    <col min="9422" max="9422" width="38" style="8" customWidth="1"/>
    <col min="9423" max="9423" width="10.140625" style="8" customWidth="1"/>
    <col min="9424" max="9424" width="10.85546875" style="8" customWidth="1"/>
    <col min="9425" max="9429" width="10.42578125" style="8" customWidth="1"/>
    <col min="9430" max="9430" width="11.85546875" style="8" customWidth="1"/>
    <col min="9431" max="9435" width="10.42578125" style="8" customWidth="1"/>
    <col min="9436" max="9436" width="12.140625" style="8" customWidth="1"/>
    <col min="9437" max="9437" width="11.28515625" style="8" customWidth="1"/>
    <col min="9438" max="9676" width="9.140625" style="8"/>
    <col min="9677" max="9677" width="6.7109375" style="8" customWidth="1"/>
    <col min="9678" max="9678" width="38" style="8" customWidth="1"/>
    <col min="9679" max="9679" width="10.140625" style="8" customWidth="1"/>
    <col min="9680" max="9680" width="10.85546875" style="8" customWidth="1"/>
    <col min="9681" max="9685" width="10.42578125" style="8" customWidth="1"/>
    <col min="9686" max="9686" width="11.85546875" style="8" customWidth="1"/>
    <col min="9687" max="9691" width="10.42578125" style="8" customWidth="1"/>
    <col min="9692" max="9692" width="12.140625" style="8" customWidth="1"/>
    <col min="9693" max="9693" width="11.28515625" style="8" customWidth="1"/>
    <col min="9694" max="9932" width="9.140625" style="8"/>
    <col min="9933" max="9933" width="6.7109375" style="8" customWidth="1"/>
    <col min="9934" max="9934" width="38" style="8" customWidth="1"/>
    <col min="9935" max="9935" width="10.140625" style="8" customWidth="1"/>
    <col min="9936" max="9936" width="10.85546875" style="8" customWidth="1"/>
    <col min="9937" max="9941" width="10.42578125" style="8" customWidth="1"/>
    <col min="9942" max="9942" width="11.85546875" style="8" customWidth="1"/>
    <col min="9943" max="9947" width="10.42578125" style="8" customWidth="1"/>
    <col min="9948" max="9948" width="12.140625" style="8" customWidth="1"/>
    <col min="9949" max="9949" width="11.28515625" style="8" customWidth="1"/>
    <col min="9950" max="10188" width="9.140625" style="8"/>
    <col min="10189" max="10189" width="6.7109375" style="8" customWidth="1"/>
    <col min="10190" max="10190" width="38" style="8" customWidth="1"/>
    <col min="10191" max="10191" width="10.140625" style="8" customWidth="1"/>
    <col min="10192" max="10192" width="10.85546875" style="8" customWidth="1"/>
    <col min="10193" max="10197" width="10.42578125" style="8" customWidth="1"/>
    <col min="10198" max="10198" width="11.85546875" style="8" customWidth="1"/>
    <col min="10199" max="10203" width="10.42578125" style="8" customWidth="1"/>
    <col min="10204" max="10204" width="12.140625" style="8" customWidth="1"/>
    <col min="10205" max="10205" width="11.28515625" style="8" customWidth="1"/>
    <col min="10206" max="10444" width="9.140625" style="8"/>
    <col min="10445" max="10445" width="6.7109375" style="8" customWidth="1"/>
    <col min="10446" max="10446" width="38" style="8" customWidth="1"/>
    <col min="10447" max="10447" width="10.140625" style="8" customWidth="1"/>
    <col min="10448" max="10448" width="10.85546875" style="8" customWidth="1"/>
    <col min="10449" max="10453" width="10.42578125" style="8" customWidth="1"/>
    <col min="10454" max="10454" width="11.85546875" style="8" customWidth="1"/>
    <col min="10455" max="10459" width="10.42578125" style="8" customWidth="1"/>
    <col min="10460" max="10460" width="12.140625" style="8" customWidth="1"/>
    <col min="10461" max="10461" width="11.28515625" style="8" customWidth="1"/>
    <col min="10462" max="10700" width="9.140625" style="8"/>
    <col min="10701" max="10701" width="6.7109375" style="8" customWidth="1"/>
    <col min="10702" max="10702" width="38" style="8" customWidth="1"/>
    <col min="10703" max="10703" width="10.140625" style="8" customWidth="1"/>
    <col min="10704" max="10704" width="10.85546875" style="8" customWidth="1"/>
    <col min="10705" max="10709" width="10.42578125" style="8" customWidth="1"/>
    <col min="10710" max="10710" width="11.85546875" style="8" customWidth="1"/>
    <col min="10711" max="10715" width="10.42578125" style="8" customWidth="1"/>
    <col min="10716" max="10716" width="12.140625" style="8" customWidth="1"/>
    <col min="10717" max="10717" width="11.28515625" style="8" customWidth="1"/>
    <col min="10718" max="10956" width="9.140625" style="8"/>
    <col min="10957" max="10957" width="6.7109375" style="8" customWidth="1"/>
    <col min="10958" max="10958" width="38" style="8" customWidth="1"/>
    <col min="10959" max="10959" width="10.140625" style="8" customWidth="1"/>
    <col min="10960" max="10960" width="10.85546875" style="8" customWidth="1"/>
    <col min="10961" max="10965" width="10.42578125" style="8" customWidth="1"/>
    <col min="10966" max="10966" width="11.85546875" style="8" customWidth="1"/>
    <col min="10967" max="10971" width="10.42578125" style="8" customWidth="1"/>
    <col min="10972" max="10972" width="12.140625" style="8" customWidth="1"/>
    <col min="10973" max="10973" width="11.28515625" style="8" customWidth="1"/>
    <col min="10974" max="11212" width="9.140625" style="8"/>
    <col min="11213" max="11213" width="6.7109375" style="8" customWidth="1"/>
    <col min="11214" max="11214" width="38" style="8" customWidth="1"/>
    <col min="11215" max="11215" width="10.140625" style="8" customWidth="1"/>
    <col min="11216" max="11216" width="10.85546875" style="8" customWidth="1"/>
    <col min="11217" max="11221" width="10.42578125" style="8" customWidth="1"/>
    <col min="11222" max="11222" width="11.85546875" style="8" customWidth="1"/>
    <col min="11223" max="11227" width="10.42578125" style="8" customWidth="1"/>
    <col min="11228" max="11228" width="12.140625" style="8" customWidth="1"/>
    <col min="11229" max="11229" width="11.28515625" style="8" customWidth="1"/>
    <col min="11230" max="11468" width="9.140625" style="8"/>
    <col min="11469" max="11469" width="6.7109375" style="8" customWidth="1"/>
    <col min="11470" max="11470" width="38" style="8" customWidth="1"/>
    <col min="11471" max="11471" width="10.140625" style="8" customWidth="1"/>
    <col min="11472" max="11472" width="10.85546875" style="8" customWidth="1"/>
    <col min="11473" max="11477" width="10.42578125" style="8" customWidth="1"/>
    <col min="11478" max="11478" width="11.85546875" style="8" customWidth="1"/>
    <col min="11479" max="11483" width="10.42578125" style="8" customWidth="1"/>
    <col min="11484" max="11484" width="12.140625" style="8" customWidth="1"/>
    <col min="11485" max="11485" width="11.28515625" style="8" customWidth="1"/>
    <col min="11486" max="11724" width="9.140625" style="8"/>
    <col min="11725" max="11725" width="6.7109375" style="8" customWidth="1"/>
    <col min="11726" max="11726" width="38" style="8" customWidth="1"/>
    <col min="11727" max="11727" width="10.140625" style="8" customWidth="1"/>
    <col min="11728" max="11728" width="10.85546875" style="8" customWidth="1"/>
    <col min="11729" max="11733" width="10.42578125" style="8" customWidth="1"/>
    <col min="11734" max="11734" width="11.85546875" style="8" customWidth="1"/>
    <col min="11735" max="11739" width="10.42578125" style="8" customWidth="1"/>
    <col min="11740" max="11740" width="12.140625" style="8" customWidth="1"/>
    <col min="11741" max="11741" width="11.28515625" style="8" customWidth="1"/>
    <col min="11742" max="11980" width="9.140625" style="8"/>
    <col min="11981" max="11981" width="6.7109375" style="8" customWidth="1"/>
    <col min="11982" max="11982" width="38" style="8" customWidth="1"/>
    <col min="11983" max="11983" width="10.140625" style="8" customWidth="1"/>
    <col min="11984" max="11984" width="10.85546875" style="8" customWidth="1"/>
    <col min="11985" max="11989" width="10.42578125" style="8" customWidth="1"/>
    <col min="11990" max="11990" width="11.85546875" style="8" customWidth="1"/>
    <col min="11991" max="11995" width="10.42578125" style="8" customWidth="1"/>
    <col min="11996" max="11996" width="12.140625" style="8" customWidth="1"/>
    <col min="11997" max="11997" width="11.28515625" style="8" customWidth="1"/>
    <col min="11998" max="12236" width="9.140625" style="8"/>
    <col min="12237" max="12237" width="6.7109375" style="8" customWidth="1"/>
    <col min="12238" max="12238" width="38" style="8" customWidth="1"/>
    <col min="12239" max="12239" width="10.140625" style="8" customWidth="1"/>
    <col min="12240" max="12240" width="10.85546875" style="8" customWidth="1"/>
    <col min="12241" max="12245" width="10.42578125" style="8" customWidth="1"/>
    <col min="12246" max="12246" width="11.85546875" style="8" customWidth="1"/>
    <col min="12247" max="12251" width="10.42578125" style="8" customWidth="1"/>
    <col min="12252" max="12252" width="12.140625" style="8" customWidth="1"/>
    <col min="12253" max="12253" width="11.28515625" style="8" customWidth="1"/>
    <col min="12254" max="12492" width="9.140625" style="8"/>
    <col min="12493" max="12493" width="6.7109375" style="8" customWidth="1"/>
    <col min="12494" max="12494" width="38" style="8" customWidth="1"/>
    <col min="12495" max="12495" width="10.140625" style="8" customWidth="1"/>
    <col min="12496" max="12496" width="10.85546875" style="8" customWidth="1"/>
    <col min="12497" max="12501" width="10.42578125" style="8" customWidth="1"/>
    <col min="12502" max="12502" width="11.85546875" style="8" customWidth="1"/>
    <col min="12503" max="12507" width="10.42578125" style="8" customWidth="1"/>
    <col min="12508" max="12508" width="12.140625" style="8" customWidth="1"/>
    <col min="12509" max="12509" width="11.28515625" style="8" customWidth="1"/>
    <col min="12510" max="12748" width="9.140625" style="8"/>
    <col min="12749" max="12749" width="6.7109375" style="8" customWidth="1"/>
    <col min="12750" max="12750" width="38" style="8" customWidth="1"/>
    <col min="12751" max="12751" width="10.140625" style="8" customWidth="1"/>
    <col min="12752" max="12752" width="10.85546875" style="8" customWidth="1"/>
    <col min="12753" max="12757" width="10.42578125" style="8" customWidth="1"/>
    <col min="12758" max="12758" width="11.85546875" style="8" customWidth="1"/>
    <col min="12759" max="12763" width="10.42578125" style="8" customWidth="1"/>
    <col min="12764" max="12764" width="12.140625" style="8" customWidth="1"/>
    <col min="12765" max="12765" width="11.28515625" style="8" customWidth="1"/>
    <col min="12766" max="13004" width="9.140625" style="8"/>
    <col min="13005" max="13005" width="6.7109375" style="8" customWidth="1"/>
    <col min="13006" max="13006" width="38" style="8" customWidth="1"/>
    <col min="13007" max="13007" width="10.140625" style="8" customWidth="1"/>
    <col min="13008" max="13008" width="10.85546875" style="8" customWidth="1"/>
    <col min="13009" max="13013" width="10.42578125" style="8" customWidth="1"/>
    <col min="13014" max="13014" width="11.85546875" style="8" customWidth="1"/>
    <col min="13015" max="13019" width="10.42578125" style="8" customWidth="1"/>
    <col min="13020" max="13020" width="12.140625" style="8" customWidth="1"/>
    <col min="13021" max="13021" width="11.28515625" style="8" customWidth="1"/>
    <col min="13022" max="13260" width="9.140625" style="8"/>
    <col min="13261" max="13261" width="6.7109375" style="8" customWidth="1"/>
    <col min="13262" max="13262" width="38" style="8" customWidth="1"/>
    <col min="13263" max="13263" width="10.140625" style="8" customWidth="1"/>
    <col min="13264" max="13264" width="10.85546875" style="8" customWidth="1"/>
    <col min="13265" max="13269" width="10.42578125" style="8" customWidth="1"/>
    <col min="13270" max="13270" width="11.85546875" style="8" customWidth="1"/>
    <col min="13271" max="13275" width="10.42578125" style="8" customWidth="1"/>
    <col min="13276" max="13276" width="12.140625" style="8" customWidth="1"/>
    <col min="13277" max="13277" width="11.28515625" style="8" customWidth="1"/>
    <col min="13278" max="13516" width="9.140625" style="8"/>
    <col min="13517" max="13517" width="6.7109375" style="8" customWidth="1"/>
    <col min="13518" max="13518" width="38" style="8" customWidth="1"/>
    <col min="13519" max="13519" width="10.140625" style="8" customWidth="1"/>
    <col min="13520" max="13520" width="10.85546875" style="8" customWidth="1"/>
    <col min="13521" max="13525" width="10.42578125" style="8" customWidth="1"/>
    <col min="13526" max="13526" width="11.85546875" style="8" customWidth="1"/>
    <col min="13527" max="13531" width="10.42578125" style="8" customWidth="1"/>
    <col min="13532" max="13532" width="12.140625" style="8" customWidth="1"/>
    <col min="13533" max="13533" width="11.28515625" style="8" customWidth="1"/>
    <col min="13534" max="13772" width="9.140625" style="8"/>
    <col min="13773" max="13773" width="6.7109375" style="8" customWidth="1"/>
    <col min="13774" max="13774" width="38" style="8" customWidth="1"/>
    <col min="13775" max="13775" width="10.140625" style="8" customWidth="1"/>
    <col min="13776" max="13776" width="10.85546875" style="8" customWidth="1"/>
    <col min="13777" max="13781" width="10.42578125" style="8" customWidth="1"/>
    <col min="13782" max="13782" width="11.85546875" style="8" customWidth="1"/>
    <col min="13783" max="13787" width="10.42578125" style="8" customWidth="1"/>
    <col min="13788" max="13788" width="12.140625" style="8" customWidth="1"/>
    <col min="13789" max="13789" width="11.28515625" style="8" customWidth="1"/>
    <col min="13790" max="14028" width="9.140625" style="8"/>
    <col min="14029" max="14029" width="6.7109375" style="8" customWidth="1"/>
    <col min="14030" max="14030" width="38" style="8" customWidth="1"/>
    <col min="14031" max="14031" width="10.140625" style="8" customWidth="1"/>
    <col min="14032" max="14032" width="10.85546875" style="8" customWidth="1"/>
    <col min="14033" max="14037" width="10.42578125" style="8" customWidth="1"/>
    <col min="14038" max="14038" width="11.85546875" style="8" customWidth="1"/>
    <col min="14039" max="14043" width="10.42578125" style="8" customWidth="1"/>
    <col min="14044" max="14044" width="12.140625" style="8" customWidth="1"/>
    <col min="14045" max="14045" width="11.28515625" style="8" customWidth="1"/>
    <col min="14046" max="14284" width="9.140625" style="8"/>
    <col min="14285" max="14285" width="6.7109375" style="8" customWidth="1"/>
    <col min="14286" max="14286" width="38" style="8" customWidth="1"/>
    <col min="14287" max="14287" width="10.140625" style="8" customWidth="1"/>
    <col min="14288" max="14288" width="10.85546875" style="8" customWidth="1"/>
    <col min="14289" max="14293" width="10.42578125" style="8" customWidth="1"/>
    <col min="14294" max="14294" width="11.85546875" style="8" customWidth="1"/>
    <col min="14295" max="14299" width="10.42578125" style="8" customWidth="1"/>
    <col min="14300" max="14300" width="12.140625" style="8" customWidth="1"/>
    <col min="14301" max="14301" width="11.28515625" style="8" customWidth="1"/>
    <col min="14302" max="14540" width="9.140625" style="8"/>
    <col min="14541" max="14541" width="6.7109375" style="8" customWidth="1"/>
    <col min="14542" max="14542" width="38" style="8" customWidth="1"/>
    <col min="14543" max="14543" width="10.140625" style="8" customWidth="1"/>
    <col min="14544" max="14544" width="10.85546875" style="8" customWidth="1"/>
    <col min="14545" max="14549" width="10.42578125" style="8" customWidth="1"/>
    <col min="14550" max="14550" width="11.85546875" style="8" customWidth="1"/>
    <col min="14551" max="14555" width="10.42578125" style="8" customWidth="1"/>
    <col min="14556" max="14556" width="12.140625" style="8" customWidth="1"/>
    <col min="14557" max="14557" width="11.28515625" style="8" customWidth="1"/>
    <col min="14558" max="14796" width="9.140625" style="8"/>
    <col min="14797" max="14797" width="6.7109375" style="8" customWidth="1"/>
    <col min="14798" max="14798" width="38" style="8" customWidth="1"/>
    <col min="14799" max="14799" width="10.140625" style="8" customWidth="1"/>
    <col min="14800" max="14800" width="10.85546875" style="8" customWidth="1"/>
    <col min="14801" max="14805" width="10.42578125" style="8" customWidth="1"/>
    <col min="14806" max="14806" width="11.85546875" style="8" customWidth="1"/>
    <col min="14807" max="14811" width="10.42578125" style="8" customWidth="1"/>
    <col min="14812" max="14812" width="12.140625" style="8" customWidth="1"/>
    <col min="14813" max="14813" width="11.28515625" style="8" customWidth="1"/>
    <col min="14814" max="15052" width="9.140625" style="8"/>
    <col min="15053" max="15053" width="6.7109375" style="8" customWidth="1"/>
    <col min="15054" max="15054" width="38" style="8" customWidth="1"/>
    <col min="15055" max="15055" width="10.140625" style="8" customWidth="1"/>
    <col min="15056" max="15056" width="10.85546875" style="8" customWidth="1"/>
    <col min="15057" max="15061" width="10.42578125" style="8" customWidth="1"/>
    <col min="15062" max="15062" width="11.85546875" style="8" customWidth="1"/>
    <col min="15063" max="15067" width="10.42578125" style="8" customWidth="1"/>
    <col min="15068" max="15068" width="12.140625" style="8" customWidth="1"/>
    <col min="15069" max="15069" width="11.28515625" style="8" customWidth="1"/>
    <col min="15070" max="15308" width="9.140625" style="8"/>
    <col min="15309" max="15309" width="6.7109375" style="8" customWidth="1"/>
    <col min="15310" max="15310" width="38" style="8" customWidth="1"/>
    <col min="15311" max="15311" width="10.140625" style="8" customWidth="1"/>
    <col min="15312" max="15312" width="10.85546875" style="8" customWidth="1"/>
    <col min="15313" max="15317" width="10.42578125" style="8" customWidth="1"/>
    <col min="15318" max="15318" width="11.85546875" style="8" customWidth="1"/>
    <col min="15319" max="15323" width="10.42578125" style="8" customWidth="1"/>
    <col min="15324" max="15324" width="12.140625" style="8" customWidth="1"/>
    <col min="15325" max="15325" width="11.28515625" style="8" customWidth="1"/>
    <col min="15326" max="15564" width="9.140625" style="8"/>
    <col min="15565" max="15565" width="6.7109375" style="8" customWidth="1"/>
    <col min="15566" max="15566" width="38" style="8" customWidth="1"/>
    <col min="15567" max="15567" width="10.140625" style="8" customWidth="1"/>
    <col min="15568" max="15568" width="10.85546875" style="8" customWidth="1"/>
    <col min="15569" max="15573" width="10.42578125" style="8" customWidth="1"/>
    <col min="15574" max="15574" width="11.85546875" style="8" customWidth="1"/>
    <col min="15575" max="15579" width="10.42578125" style="8" customWidth="1"/>
    <col min="15580" max="15580" width="12.140625" style="8" customWidth="1"/>
    <col min="15581" max="15581" width="11.28515625" style="8" customWidth="1"/>
    <col min="15582" max="15820" width="9.140625" style="8"/>
    <col min="15821" max="15821" width="6.7109375" style="8" customWidth="1"/>
    <col min="15822" max="15822" width="38" style="8" customWidth="1"/>
    <col min="15823" max="15823" width="10.140625" style="8" customWidth="1"/>
    <col min="15824" max="15824" width="10.85546875" style="8" customWidth="1"/>
    <col min="15825" max="15829" width="10.42578125" style="8" customWidth="1"/>
    <col min="15830" max="15830" width="11.85546875" style="8" customWidth="1"/>
    <col min="15831" max="15835" width="10.42578125" style="8" customWidth="1"/>
    <col min="15836" max="15836" width="12.140625" style="8" customWidth="1"/>
    <col min="15837" max="15837" width="11.28515625" style="8" customWidth="1"/>
    <col min="15838" max="16076" width="9.140625" style="8"/>
    <col min="16077" max="16077" width="6.7109375" style="8" customWidth="1"/>
    <col min="16078" max="16078" width="38" style="8" customWidth="1"/>
    <col min="16079" max="16079" width="10.140625" style="8" customWidth="1"/>
    <col min="16080" max="16080" width="10.85546875" style="8" customWidth="1"/>
    <col min="16081" max="16085" width="10.42578125" style="8" customWidth="1"/>
    <col min="16086" max="16086" width="11.85546875" style="8" customWidth="1"/>
    <col min="16087" max="16091" width="10.42578125" style="8" customWidth="1"/>
    <col min="16092" max="16092" width="12.140625" style="8" customWidth="1"/>
    <col min="16093" max="16093" width="11.28515625" style="8" customWidth="1"/>
    <col min="16094" max="16384" width="9.140625" style="8"/>
  </cols>
  <sheetData>
    <row r="1" spans="1:6" ht="15" customHeight="1">
      <c r="A1" s="69"/>
      <c r="B1" s="69"/>
      <c r="C1" s="69"/>
      <c r="D1" s="103"/>
    </row>
    <row r="2" spans="1:6" ht="15.75">
      <c r="A2" s="136" t="s">
        <v>187</v>
      </c>
      <c r="B2" s="136"/>
      <c r="C2" s="136"/>
      <c r="D2" s="136"/>
      <c r="E2" s="136"/>
      <c r="F2" s="136"/>
    </row>
    <row r="3" spans="1:6" ht="18" customHeight="1">
      <c r="A3" s="136" t="s">
        <v>193</v>
      </c>
      <c r="B3" s="136"/>
      <c r="C3" s="136"/>
      <c r="D3" s="136"/>
      <c r="E3" s="136"/>
      <c r="F3" s="136"/>
    </row>
    <row r="4" spans="1:6" ht="15.75" customHeight="1">
      <c r="A4" s="136" t="s">
        <v>218</v>
      </c>
      <c r="B4" s="136"/>
      <c r="C4" s="136"/>
      <c r="D4" s="136"/>
      <c r="E4" s="136"/>
      <c r="F4" s="136"/>
    </row>
    <row r="5" spans="1:6" ht="15.75" customHeight="1">
      <c r="A5" s="101"/>
      <c r="B5" s="101"/>
      <c r="C5" s="101"/>
      <c r="D5" s="101"/>
      <c r="E5" s="101"/>
      <c r="F5" s="48"/>
    </row>
    <row r="6" spans="1:6" s="104" customFormat="1" ht="91.5" customHeight="1">
      <c r="A6" s="99" t="s">
        <v>2</v>
      </c>
      <c r="B6" s="99" t="s">
        <v>186</v>
      </c>
      <c r="C6" s="99" t="s">
        <v>5</v>
      </c>
      <c r="D6" s="100" t="s">
        <v>191</v>
      </c>
      <c r="E6" s="100" t="s">
        <v>219</v>
      </c>
      <c r="F6" s="121"/>
    </row>
    <row r="7" spans="1:6" s="21" customFormat="1">
      <c r="A7" s="98">
        <v>1</v>
      </c>
      <c r="B7" s="98">
        <v>2</v>
      </c>
      <c r="C7" s="98">
        <v>3</v>
      </c>
      <c r="D7" s="100">
        <v>4</v>
      </c>
      <c r="E7" s="100">
        <v>5</v>
      </c>
      <c r="F7" s="115" t="s">
        <v>195</v>
      </c>
    </row>
    <row r="8" spans="1:6" ht="28.5" customHeight="1">
      <c r="A8" s="116" t="s">
        <v>6</v>
      </c>
      <c r="B8" s="13" t="s">
        <v>90</v>
      </c>
      <c r="C8" s="116" t="s">
        <v>89</v>
      </c>
      <c r="D8" s="92">
        <f t="shared" ref="D8" si="0">D9+D18+D23+D24+D26</f>
        <v>2104444</v>
      </c>
      <c r="E8" s="92">
        <v>3767867</v>
      </c>
      <c r="F8" s="50">
        <f>IF(E8=0,0,E8/D8)</f>
        <v>1.79</v>
      </c>
    </row>
    <row r="9" spans="1:6" ht="16.5" customHeight="1">
      <c r="A9" s="116" t="s">
        <v>0</v>
      </c>
      <c r="B9" s="13" t="s">
        <v>46</v>
      </c>
      <c r="C9" s="116" t="s">
        <v>91</v>
      </c>
      <c r="D9" s="92">
        <f t="shared" ref="D9" si="1">SUM(D10:D14)</f>
        <v>1704159</v>
      </c>
      <c r="E9" s="92">
        <v>3307125</v>
      </c>
      <c r="F9" s="50">
        <f>IF(E9=0,0,E9/D9)</f>
        <v>1.94</v>
      </c>
    </row>
    <row r="10" spans="1:6" ht="15.75" customHeight="1">
      <c r="A10" s="113" t="s">
        <v>37</v>
      </c>
      <c r="B10" s="114" t="s">
        <v>85</v>
      </c>
      <c r="C10" s="116" t="s">
        <v>91</v>
      </c>
      <c r="D10" s="93">
        <f>19860</f>
        <v>19860</v>
      </c>
      <c r="E10" s="93">
        <v>29483</v>
      </c>
      <c r="F10" s="20">
        <f>IF(E10=0,0,E10/D10)</f>
        <v>1.48</v>
      </c>
    </row>
    <row r="11" spans="1:6">
      <c r="A11" s="113" t="s">
        <v>47</v>
      </c>
      <c r="B11" s="114" t="s">
        <v>143</v>
      </c>
      <c r="C11" s="116"/>
      <c r="D11" s="93">
        <v>0</v>
      </c>
      <c r="E11" s="93">
        <v>0</v>
      </c>
      <c r="F11" s="20">
        <f t="shared" ref="F11:F63" si="2">IF(E11=0,0,E11/D11)</f>
        <v>0</v>
      </c>
    </row>
    <row r="12" spans="1:6">
      <c r="A12" s="113" t="s">
        <v>88</v>
      </c>
      <c r="B12" s="114" t="s">
        <v>144</v>
      </c>
      <c r="C12" s="116" t="s">
        <v>91</v>
      </c>
      <c r="D12" s="93">
        <v>272</v>
      </c>
      <c r="E12" s="93">
        <v>476</v>
      </c>
      <c r="F12" s="20">
        <f t="shared" si="2"/>
        <v>1.75</v>
      </c>
    </row>
    <row r="13" spans="1:6">
      <c r="A13" s="113" t="s">
        <v>49</v>
      </c>
      <c r="B13" s="114" t="s">
        <v>43</v>
      </c>
      <c r="C13" s="116" t="s">
        <v>91</v>
      </c>
      <c r="D13" s="93">
        <v>1381935</v>
      </c>
      <c r="E13" s="93">
        <v>2407318</v>
      </c>
      <c r="F13" s="20">
        <f t="shared" si="2"/>
        <v>1.74</v>
      </c>
    </row>
    <row r="14" spans="1:6" ht="30">
      <c r="A14" s="113" t="s">
        <v>50</v>
      </c>
      <c r="B14" s="114" t="s">
        <v>51</v>
      </c>
      <c r="C14" s="116" t="s">
        <v>91</v>
      </c>
      <c r="D14" s="93">
        <f>SUM(D15:D17)</f>
        <v>302092</v>
      </c>
      <c r="E14" s="93">
        <v>869848</v>
      </c>
      <c r="F14" s="20">
        <f t="shared" si="2"/>
        <v>2.88</v>
      </c>
    </row>
    <row r="15" spans="1:6" s="9" customFormat="1" ht="15.75" customHeight="1">
      <c r="A15" s="105" t="s">
        <v>140</v>
      </c>
      <c r="B15" s="14" t="s">
        <v>92</v>
      </c>
      <c r="C15" s="106" t="s">
        <v>91</v>
      </c>
      <c r="D15" s="94">
        <v>281243</v>
      </c>
      <c r="E15" s="94">
        <v>849041</v>
      </c>
      <c r="F15" s="57">
        <f>IF(E15=0,0,E15/D15)</f>
        <v>3.02</v>
      </c>
    </row>
    <row r="16" spans="1:6" s="9" customFormat="1" ht="15.75" customHeight="1">
      <c r="A16" s="105" t="s">
        <v>141</v>
      </c>
      <c r="B16" s="14" t="s">
        <v>93</v>
      </c>
      <c r="C16" s="106" t="s">
        <v>91</v>
      </c>
      <c r="D16" s="94">
        <v>1180</v>
      </c>
      <c r="E16" s="94">
        <v>1586</v>
      </c>
      <c r="F16" s="57">
        <f t="shared" si="2"/>
        <v>1.34</v>
      </c>
    </row>
    <row r="17" spans="1:6" s="9" customFormat="1" ht="15.75" customHeight="1">
      <c r="A17" s="105" t="s">
        <v>142</v>
      </c>
      <c r="B17" s="14" t="s">
        <v>94</v>
      </c>
      <c r="C17" s="106" t="s">
        <v>91</v>
      </c>
      <c r="D17" s="94">
        <v>19669</v>
      </c>
      <c r="E17" s="94">
        <v>19221</v>
      </c>
      <c r="F17" s="57">
        <f t="shared" si="2"/>
        <v>0.98</v>
      </c>
    </row>
    <row r="18" spans="1:6" ht="15.75" customHeight="1">
      <c r="A18" s="116" t="s">
        <v>1</v>
      </c>
      <c r="B18" s="13" t="s">
        <v>86</v>
      </c>
      <c r="C18" s="116" t="s">
        <v>91</v>
      </c>
      <c r="D18" s="92">
        <f>D19+D20++D21+D22</f>
        <v>235809</v>
      </c>
      <c r="E18" s="92">
        <v>272605</v>
      </c>
      <c r="F18" s="50">
        <f t="shared" si="2"/>
        <v>1.1599999999999999</v>
      </c>
    </row>
    <row r="19" spans="1:6" ht="30">
      <c r="A19" s="113" t="s">
        <v>95</v>
      </c>
      <c r="B19" s="114" t="s">
        <v>96</v>
      </c>
      <c r="C19" s="116" t="s">
        <v>91</v>
      </c>
      <c r="D19" s="93">
        <v>213305</v>
      </c>
      <c r="E19" s="93">
        <v>241086</v>
      </c>
      <c r="F19" s="20">
        <f t="shared" si="2"/>
        <v>1.1299999999999999</v>
      </c>
    </row>
    <row r="20" spans="1:6" ht="16.5" customHeight="1">
      <c r="A20" s="113" t="s">
        <v>38</v>
      </c>
      <c r="B20" s="114" t="s">
        <v>53</v>
      </c>
      <c r="C20" s="116" t="s">
        <v>91</v>
      </c>
      <c r="D20" s="93">
        <v>18238</v>
      </c>
      <c r="E20" s="93">
        <v>20462</v>
      </c>
      <c r="F20" s="20">
        <f t="shared" si="2"/>
        <v>1.1200000000000001</v>
      </c>
    </row>
    <row r="21" spans="1:6" ht="16.5" customHeight="1">
      <c r="A21" s="113" t="s">
        <v>196</v>
      </c>
      <c r="B21" s="114" t="s">
        <v>220</v>
      </c>
      <c r="C21" s="116" t="s">
        <v>91</v>
      </c>
      <c r="D21" s="93">
        <v>4266</v>
      </c>
      <c r="E21" s="93">
        <v>4247</v>
      </c>
      <c r="F21" s="20">
        <f>IF(E21=0,0,E21/D21)</f>
        <v>1</v>
      </c>
    </row>
    <row r="22" spans="1:6" ht="30">
      <c r="A22" s="113" t="s">
        <v>222</v>
      </c>
      <c r="B22" s="27" t="s">
        <v>221</v>
      </c>
      <c r="C22" s="116" t="s">
        <v>91</v>
      </c>
      <c r="D22" s="93">
        <v>0</v>
      </c>
      <c r="E22" s="93">
        <v>6810</v>
      </c>
      <c r="F22" s="20">
        <v>0</v>
      </c>
    </row>
    <row r="23" spans="1:6">
      <c r="A23" s="116" t="s">
        <v>45</v>
      </c>
      <c r="B23" s="13" t="s">
        <v>10</v>
      </c>
      <c r="C23" s="116" t="s">
        <v>91</v>
      </c>
      <c r="D23" s="92">
        <v>57264</v>
      </c>
      <c r="E23" s="92">
        <v>44399</v>
      </c>
      <c r="F23" s="50">
        <f t="shared" si="2"/>
        <v>0.78</v>
      </c>
    </row>
    <row r="24" spans="1:6">
      <c r="A24" s="116" t="s">
        <v>44</v>
      </c>
      <c r="B24" s="13" t="s">
        <v>97</v>
      </c>
      <c r="C24" s="116" t="s">
        <v>91</v>
      </c>
      <c r="D24" s="92">
        <v>0</v>
      </c>
      <c r="E24" s="92">
        <v>0</v>
      </c>
      <c r="F24" s="50">
        <f t="shared" si="2"/>
        <v>0</v>
      </c>
    </row>
    <row r="25" spans="1:6" ht="16.5" customHeight="1">
      <c r="A25" s="113" t="s">
        <v>98</v>
      </c>
      <c r="B25" s="27" t="s">
        <v>215</v>
      </c>
      <c r="C25" s="116" t="s">
        <v>91</v>
      </c>
      <c r="D25" s="93">
        <v>0</v>
      </c>
      <c r="E25" s="93">
        <v>0</v>
      </c>
      <c r="F25" s="20">
        <f t="shared" si="2"/>
        <v>0</v>
      </c>
    </row>
    <row r="26" spans="1:6">
      <c r="A26" s="116" t="s">
        <v>54</v>
      </c>
      <c r="B26" s="10" t="s">
        <v>87</v>
      </c>
      <c r="C26" s="116" t="s">
        <v>91</v>
      </c>
      <c r="D26" s="92">
        <f>SUM(D27:D30)</f>
        <v>107212</v>
      </c>
      <c r="E26" s="92">
        <v>143738</v>
      </c>
      <c r="F26" s="50">
        <f t="shared" si="2"/>
        <v>1.34</v>
      </c>
    </row>
    <row r="27" spans="1:6" ht="29.25" customHeight="1">
      <c r="A27" s="113" t="s">
        <v>55</v>
      </c>
      <c r="B27" s="114" t="s">
        <v>12</v>
      </c>
      <c r="C27" s="113" t="s">
        <v>91</v>
      </c>
      <c r="D27" s="93">
        <v>13637</v>
      </c>
      <c r="E27" s="93">
        <v>35090</v>
      </c>
      <c r="F27" s="20">
        <f t="shared" si="2"/>
        <v>2.57</v>
      </c>
    </row>
    <row r="28" spans="1:6">
      <c r="A28" s="113" t="s">
        <v>56</v>
      </c>
      <c r="B28" s="114" t="s">
        <v>100</v>
      </c>
      <c r="C28" s="116" t="s">
        <v>91</v>
      </c>
      <c r="D28" s="93">
        <v>2960</v>
      </c>
      <c r="E28" s="93">
        <v>3226</v>
      </c>
      <c r="F28" s="20">
        <f t="shared" si="2"/>
        <v>1.0900000000000001</v>
      </c>
    </row>
    <row r="29" spans="1:6" ht="18" customHeight="1">
      <c r="A29" s="113" t="s">
        <v>57</v>
      </c>
      <c r="B29" s="11" t="s">
        <v>101</v>
      </c>
      <c r="C29" s="116" t="s">
        <v>91</v>
      </c>
      <c r="D29" s="93">
        <v>90615</v>
      </c>
      <c r="E29" s="93">
        <v>105412</v>
      </c>
      <c r="F29" s="20">
        <f t="shared" si="2"/>
        <v>1.1599999999999999</v>
      </c>
    </row>
    <row r="30" spans="1:6" ht="18.75" customHeight="1">
      <c r="A30" s="113" t="s">
        <v>58</v>
      </c>
      <c r="B30" s="11" t="s">
        <v>102</v>
      </c>
      <c r="C30" s="116"/>
      <c r="D30" s="93">
        <v>0</v>
      </c>
      <c r="E30" s="93">
        <v>10</v>
      </c>
      <c r="F30" s="20">
        <v>0</v>
      </c>
    </row>
    <row r="31" spans="1:6">
      <c r="A31" s="116" t="s">
        <v>14</v>
      </c>
      <c r="B31" s="13" t="s">
        <v>103</v>
      </c>
      <c r="C31" s="116" t="s">
        <v>91</v>
      </c>
      <c r="D31" s="92">
        <f>D32+D55</f>
        <v>84983</v>
      </c>
      <c r="E31" s="92">
        <v>209369</v>
      </c>
      <c r="F31" s="50">
        <f t="shared" si="2"/>
        <v>2.46</v>
      </c>
    </row>
    <row r="32" spans="1:6" ht="28.5">
      <c r="A32" s="116" t="s">
        <v>59</v>
      </c>
      <c r="B32" s="13" t="s">
        <v>104</v>
      </c>
      <c r="C32" s="116" t="s">
        <v>91</v>
      </c>
      <c r="D32" s="92">
        <f>SUM(D33:D37)</f>
        <v>84983</v>
      </c>
      <c r="E32" s="92">
        <v>209369</v>
      </c>
      <c r="F32" s="50">
        <f t="shared" si="2"/>
        <v>2.46</v>
      </c>
    </row>
    <row r="33" spans="1:6" ht="30">
      <c r="A33" s="113" t="s">
        <v>60</v>
      </c>
      <c r="B33" s="114" t="s">
        <v>105</v>
      </c>
      <c r="C33" s="116" t="s">
        <v>91</v>
      </c>
      <c r="D33" s="93">
        <v>19849</v>
      </c>
      <c r="E33" s="93">
        <v>41525</v>
      </c>
      <c r="F33" s="20">
        <f t="shared" si="2"/>
        <v>2.09</v>
      </c>
    </row>
    <row r="34" spans="1:6">
      <c r="A34" s="113" t="s">
        <v>62</v>
      </c>
      <c r="B34" s="114" t="s">
        <v>53</v>
      </c>
      <c r="C34" s="116" t="s">
        <v>91</v>
      </c>
      <c r="D34" s="93">
        <v>1697</v>
      </c>
      <c r="E34" s="93">
        <v>3556</v>
      </c>
      <c r="F34" s="20">
        <f t="shared" si="2"/>
        <v>2.1</v>
      </c>
    </row>
    <row r="35" spans="1:6">
      <c r="A35" s="113" t="s">
        <v>63</v>
      </c>
      <c r="B35" s="114" t="s">
        <v>220</v>
      </c>
      <c r="C35" s="116" t="s">
        <v>91</v>
      </c>
      <c r="D35" s="93">
        <v>397</v>
      </c>
      <c r="E35" s="93">
        <v>518</v>
      </c>
      <c r="F35" s="20">
        <f t="shared" si="2"/>
        <v>1.3</v>
      </c>
    </row>
    <row r="36" spans="1:6">
      <c r="A36" s="113" t="s">
        <v>64</v>
      </c>
      <c r="B36" s="114" t="s">
        <v>13</v>
      </c>
      <c r="C36" s="116" t="s">
        <v>91</v>
      </c>
      <c r="D36" s="93">
        <v>5379</v>
      </c>
      <c r="E36" s="93">
        <v>5994</v>
      </c>
      <c r="F36" s="20">
        <f t="shared" si="2"/>
        <v>1.1100000000000001</v>
      </c>
    </row>
    <row r="37" spans="1:6" s="9" customFormat="1">
      <c r="A37" s="105" t="s">
        <v>139</v>
      </c>
      <c r="B37" s="14" t="s">
        <v>106</v>
      </c>
      <c r="C37" s="106"/>
      <c r="D37" s="94">
        <f>SUM(D38:D54)</f>
        <v>57661</v>
      </c>
      <c r="E37" s="94">
        <v>157776</v>
      </c>
      <c r="F37" s="57">
        <f t="shared" si="2"/>
        <v>2.74</v>
      </c>
    </row>
    <row r="38" spans="1:6">
      <c r="A38" s="113" t="s">
        <v>197</v>
      </c>
      <c r="B38" s="114" t="s">
        <v>16</v>
      </c>
      <c r="C38" s="116" t="s">
        <v>91</v>
      </c>
      <c r="D38" s="93">
        <v>593</v>
      </c>
      <c r="E38" s="93">
        <v>550</v>
      </c>
      <c r="F38" s="20">
        <f t="shared" si="2"/>
        <v>0.93</v>
      </c>
    </row>
    <row r="39" spans="1:6">
      <c r="A39" s="113" t="s">
        <v>198</v>
      </c>
      <c r="B39" s="114" t="s">
        <v>17</v>
      </c>
      <c r="C39" s="116" t="s">
        <v>91</v>
      </c>
      <c r="D39" s="93">
        <v>0</v>
      </c>
      <c r="E39" s="93">
        <v>397</v>
      </c>
      <c r="F39" s="20">
        <v>1</v>
      </c>
    </row>
    <row r="40" spans="1:6">
      <c r="A40" s="113" t="s">
        <v>199</v>
      </c>
      <c r="B40" s="114" t="s">
        <v>107</v>
      </c>
      <c r="C40" s="116" t="s">
        <v>91</v>
      </c>
      <c r="D40" s="93">
        <v>494</v>
      </c>
      <c r="E40" s="93">
        <v>423</v>
      </c>
      <c r="F40" s="20">
        <f t="shared" si="2"/>
        <v>0.86</v>
      </c>
    </row>
    <row r="41" spans="1:6">
      <c r="A41" s="113" t="s">
        <v>200</v>
      </c>
      <c r="B41" s="114" t="s">
        <v>39</v>
      </c>
      <c r="C41" s="116" t="s">
        <v>91</v>
      </c>
      <c r="D41" s="93">
        <v>0</v>
      </c>
      <c r="E41" s="93">
        <v>0</v>
      </c>
      <c r="F41" s="20">
        <f t="shared" si="2"/>
        <v>0</v>
      </c>
    </row>
    <row r="42" spans="1:6">
      <c r="A42" s="113" t="s">
        <v>201</v>
      </c>
      <c r="B42" s="114" t="s">
        <v>19</v>
      </c>
      <c r="C42" s="116" t="s">
        <v>91</v>
      </c>
      <c r="D42" s="93">
        <v>142</v>
      </c>
      <c r="E42" s="93">
        <v>130</v>
      </c>
      <c r="F42" s="20">
        <f t="shared" si="2"/>
        <v>0.92</v>
      </c>
    </row>
    <row r="43" spans="1:6" ht="30">
      <c r="A43" s="113" t="s">
        <v>202</v>
      </c>
      <c r="B43" s="114" t="s">
        <v>108</v>
      </c>
      <c r="C43" s="116" t="s">
        <v>91</v>
      </c>
      <c r="D43" s="93">
        <v>0</v>
      </c>
      <c r="E43" s="93">
        <v>359</v>
      </c>
      <c r="F43" s="20">
        <v>0</v>
      </c>
    </row>
    <row r="44" spans="1:6" ht="15" customHeight="1">
      <c r="A44" s="113" t="s">
        <v>203</v>
      </c>
      <c r="B44" s="114" t="s">
        <v>20</v>
      </c>
      <c r="C44" s="116" t="s">
        <v>91</v>
      </c>
      <c r="D44" s="93">
        <v>419</v>
      </c>
      <c r="E44" s="93">
        <v>295</v>
      </c>
      <c r="F44" s="20">
        <f t="shared" si="2"/>
        <v>0.7</v>
      </c>
    </row>
    <row r="45" spans="1:6">
      <c r="A45" s="113" t="s">
        <v>204</v>
      </c>
      <c r="B45" s="114" t="s">
        <v>21</v>
      </c>
      <c r="C45" s="116" t="s">
        <v>91</v>
      </c>
      <c r="D45" s="93">
        <v>0</v>
      </c>
      <c r="E45" s="93">
        <v>0</v>
      </c>
      <c r="F45" s="20">
        <f t="shared" si="2"/>
        <v>0</v>
      </c>
    </row>
    <row r="46" spans="1:6" ht="30" customHeight="1">
      <c r="A46" s="113" t="s">
        <v>205</v>
      </c>
      <c r="B46" s="114" t="s">
        <v>74</v>
      </c>
      <c r="C46" s="116" t="s">
        <v>91</v>
      </c>
      <c r="D46" s="93">
        <v>164</v>
      </c>
      <c r="E46" s="93">
        <v>249</v>
      </c>
      <c r="F46" s="20">
        <f t="shared" si="2"/>
        <v>1.52</v>
      </c>
    </row>
    <row r="47" spans="1:6" ht="15" customHeight="1">
      <c r="A47" s="113" t="s">
        <v>206</v>
      </c>
      <c r="B47" s="114" t="s">
        <v>22</v>
      </c>
      <c r="C47" s="116" t="s">
        <v>91</v>
      </c>
      <c r="D47" s="93">
        <v>17</v>
      </c>
      <c r="E47" s="93">
        <v>21</v>
      </c>
      <c r="F47" s="20">
        <f t="shared" si="2"/>
        <v>1.24</v>
      </c>
    </row>
    <row r="48" spans="1:6" ht="30">
      <c r="A48" s="113" t="s">
        <v>207</v>
      </c>
      <c r="B48" s="15" t="s">
        <v>109</v>
      </c>
      <c r="C48" s="116" t="s">
        <v>91</v>
      </c>
      <c r="D48" s="93">
        <v>3274</v>
      </c>
      <c r="E48" s="93">
        <v>3246</v>
      </c>
      <c r="F48" s="20">
        <f t="shared" si="2"/>
        <v>0.99</v>
      </c>
    </row>
    <row r="49" spans="1:6" ht="15.75" customHeight="1">
      <c r="A49" s="113" t="s">
        <v>208</v>
      </c>
      <c r="B49" s="15" t="s">
        <v>24</v>
      </c>
      <c r="C49" s="116" t="s">
        <v>91</v>
      </c>
      <c r="D49" s="93">
        <v>252</v>
      </c>
      <c r="E49" s="93">
        <v>261</v>
      </c>
      <c r="F49" s="20">
        <f t="shared" si="2"/>
        <v>1.04</v>
      </c>
    </row>
    <row r="50" spans="1:6" ht="16.5" customHeight="1">
      <c r="A50" s="113" t="s">
        <v>209</v>
      </c>
      <c r="B50" s="15" t="s">
        <v>25</v>
      </c>
      <c r="C50" s="116" t="s">
        <v>91</v>
      </c>
      <c r="D50" s="93">
        <v>0</v>
      </c>
      <c r="E50" s="93">
        <v>0</v>
      </c>
      <c r="F50" s="20">
        <f t="shared" si="2"/>
        <v>0</v>
      </c>
    </row>
    <row r="51" spans="1:6" ht="15.75" customHeight="1">
      <c r="A51" s="113" t="s">
        <v>210</v>
      </c>
      <c r="B51" s="114" t="s">
        <v>110</v>
      </c>
      <c r="C51" s="116" t="s">
        <v>91</v>
      </c>
      <c r="D51" s="93">
        <v>3059</v>
      </c>
      <c r="E51" s="93">
        <v>3522</v>
      </c>
      <c r="F51" s="20">
        <f t="shared" si="2"/>
        <v>1.1499999999999999</v>
      </c>
    </row>
    <row r="52" spans="1:6" ht="16.5" customHeight="1">
      <c r="A52" s="113" t="s">
        <v>211</v>
      </c>
      <c r="B52" s="114" t="s">
        <v>111</v>
      </c>
      <c r="C52" s="116" t="s">
        <v>91</v>
      </c>
      <c r="D52" s="93">
        <v>47813</v>
      </c>
      <c r="E52" s="93">
        <v>146998</v>
      </c>
      <c r="F52" s="20">
        <f t="shared" si="2"/>
        <v>3.07</v>
      </c>
    </row>
    <row r="53" spans="1:6" ht="17.25" customHeight="1">
      <c r="A53" s="113" t="s">
        <v>212</v>
      </c>
      <c r="B53" s="114" t="s">
        <v>27</v>
      </c>
      <c r="C53" s="116" t="s">
        <v>91</v>
      </c>
      <c r="D53" s="93">
        <v>402</v>
      </c>
      <c r="E53" s="93">
        <v>188</v>
      </c>
      <c r="F53" s="20">
        <f t="shared" si="2"/>
        <v>0.47</v>
      </c>
    </row>
    <row r="54" spans="1:6" ht="17.25" customHeight="1">
      <c r="A54" s="113" t="s">
        <v>213</v>
      </c>
      <c r="B54" s="114" t="s">
        <v>112</v>
      </c>
      <c r="C54" s="116" t="s">
        <v>91</v>
      </c>
      <c r="D54" s="93">
        <v>1032</v>
      </c>
      <c r="E54" s="93">
        <v>1137</v>
      </c>
      <c r="F54" s="20">
        <f t="shared" si="2"/>
        <v>1.1000000000000001</v>
      </c>
    </row>
    <row r="55" spans="1:6" ht="18" customHeight="1">
      <c r="A55" s="116">
        <v>7</v>
      </c>
      <c r="B55" s="13" t="s">
        <v>29</v>
      </c>
      <c r="C55" s="116" t="s">
        <v>91</v>
      </c>
      <c r="D55" s="92">
        <v>0</v>
      </c>
      <c r="E55" s="92">
        <v>0</v>
      </c>
      <c r="F55" s="50">
        <f t="shared" si="2"/>
        <v>0</v>
      </c>
    </row>
    <row r="56" spans="1:6" ht="18" customHeight="1">
      <c r="A56" s="116" t="s">
        <v>30</v>
      </c>
      <c r="B56" s="13" t="s">
        <v>113</v>
      </c>
      <c r="C56" s="116" t="s">
        <v>89</v>
      </c>
      <c r="D56" s="92">
        <f>D8+D31</f>
        <v>2189427</v>
      </c>
      <c r="E56" s="92">
        <v>3977236</v>
      </c>
      <c r="F56" s="50">
        <f t="shared" si="2"/>
        <v>1.82</v>
      </c>
    </row>
    <row r="57" spans="1:6">
      <c r="A57" s="116" t="s">
        <v>32</v>
      </c>
      <c r="B57" s="13" t="s">
        <v>114</v>
      </c>
      <c r="C57" s="116" t="s">
        <v>91</v>
      </c>
      <c r="D57" s="92">
        <v>97029</v>
      </c>
      <c r="E57" s="92">
        <v>-1851459</v>
      </c>
      <c r="F57" s="50">
        <f t="shared" si="2"/>
        <v>-19.079999999999998</v>
      </c>
    </row>
    <row r="58" spans="1:6" s="9" customFormat="1" ht="29.25" customHeight="1">
      <c r="A58" s="106" t="s">
        <v>33</v>
      </c>
      <c r="B58" s="14" t="s">
        <v>115</v>
      </c>
      <c r="C58" s="105" t="s">
        <v>91</v>
      </c>
      <c r="D58" s="95">
        <v>931182</v>
      </c>
      <c r="E58" s="94">
        <v>976937</v>
      </c>
      <c r="F58" s="57">
        <f t="shared" si="2"/>
        <v>1.05</v>
      </c>
    </row>
    <row r="59" spans="1:6" ht="13.5" customHeight="1">
      <c r="A59" s="116" t="s">
        <v>35</v>
      </c>
      <c r="B59" s="13" t="s">
        <v>34</v>
      </c>
      <c r="C59" s="116" t="s">
        <v>89</v>
      </c>
      <c r="D59" s="92">
        <f>D56+D57</f>
        <v>2286456</v>
      </c>
      <c r="E59" s="92">
        <v>2125777</v>
      </c>
      <c r="F59" s="50">
        <f t="shared" si="2"/>
        <v>0.93</v>
      </c>
    </row>
    <row r="60" spans="1:6" ht="17.25" customHeight="1">
      <c r="A60" s="116" t="s">
        <v>41</v>
      </c>
      <c r="B60" s="41" t="s">
        <v>216</v>
      </c>
      <c r="C60" s="116" t="s">
        <v>40</v>
      </c>
      <c r="D60" s="96">
        <v>1141.252</v>
      </c>
      <c r="E60" s="96">
        <v>1041.1400000000001</v>
      </c>
      <c r="F60" s="50">
        <f t="shared" si="2"/>
        <v>0.91</v>
      </c>
    </row>
    <row r="61" spans="1:6" ht="12.75" customHeight="1">
      <c r="A61" s="135" t="s">
        <v>83</v>
      </c>
      <c r="B61" s="132" t="s">
        <v>116</v>
      </c>
      <c r="C61" s="113" t="s">
        <v>42</v>
      </c>
      <c r="D61" s="20">
        <v>0</v>
      </c>
      <c r="E61" s="20">
        <v>0</v>
      </c>
      <c r="F61" s="20">
        <f t="shared" si="2"/>
        <v>0</v>
      </c>
    </row>
    <row r="62" spans="1:6" ht="15.75" customHeight="1">
      <c r="A62" s="135"/>
      <c r="B62" s="132"/>
      <c r="C62" s="113" t="s">
        <v>214</v>
      </c>
      <c r="D62" s="93">
        <v>0</v>
      </c>
      <c r="E62" s="93">
        <v>0</v>
      </c>
      <c r="F62" s="20">
        <f t="shared" si="2"/>
        <v>0</v>
      </c>
    </row>
    <row r="63" spans="1:6" ht="27" customHeight="1">
      <c r="A63" s="116" t="s">
        <v>145</v>
      </c>
      <c r="B63" s="41" t="s">
        <v>217</v>
      </c>
      <c r="C63" s="116" t="s">
        <v>147</v>
      </c>
      <c r="D63" s="97">
        <f>D59/D60</f>
        <v>2003.46</v>
      </c>
      <c r="E63" s="97">
        <v>2041.78</v>
      </c>
      <c r="F63" s="50">
        <f t="shared" si="2"/>
        <v>1.02</v>
      </c>
    </row>
    <row r="64" spans="1:6">
      <c r="A64" s="107"/>
      <c r="B64" s="87"/>
      <c r="C64" s="107"/>
      <c r="D64" s="108"/>
      <c r="E64" s="111"/>
      <c r="F64" s="86"/>
    </row>
    <row r="65" spans="1:6" s="9" customFormat="1">
      <c r="A65" s="133"/>
      <c r="B65" s="133"/>
      <c r="C65" s="133"/>
      <c r="D65" s="109"/>
      <c r="E65" s="109"/>
      <c r="F65" s="110"/>
    </row>
    <row r="66" spans="1:6" ht="33" customHeight="1">
      <c r="A66" s="134" t="s">
        <v>223</v>
      </c>
      <c r="B66" s="134"/>
      <c r="C66" s="134"/>
      <c r="D66" s="134"/>
      <c r="E66" s="134"/>
      <c r="F66" s="134"/>
    </row>
    <row r="67" spans="1:6">
      <c r="D67" s="84"/>
    </row>
  </sheetData>
  <mergeCells count="7">
    <mergeCell ref="A2:F2"/>
    <mergeCell ref="A3:F3"/>
    <mergeCell ref="A4:F4"/>
    <mergeCell ref="A65:C65"/>
    <mergeCell ref="A66:F66"/>
    <mergeCell ref="A61:A62"/>
    <mergeCell ref="B61:B62"/>
  </mergeCells>
  <printOptions horizontalCentered="1"/>
  <pageMargins left="0.27559055118110237" right="0.15748031496062992" top="0.27559055118110237" bottom="0.23" header="0.31496062992125984" footer="0.2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75"/>
  <sheetViews>
    <sheetView zoomScaleNormal="100" workbookViewId="0">
      <selection sqref="A1:XFD1"/>
    </sheetView>
  </sheetViews>
  <sheetFormatPr defaultColWidth="9.140625" defaultRowHeight="12" customHeight="1"/>
  <cols>
    <col min="1" max="1" width="6.85546875" style="6" customWidth="1"/>
    <col min="2" max="2" width="46.7109375" style="6" customWidth="1"/>
    <col min="3" max="3" width="11" style="6" customWidth="1"/>
    <col min="4" max="4" width="15.42578125" style="104" customWidth="1"/>
    <col min="5" max="5" width="15.7109375" style="104" customWidth="1"/>
    <col min="6" max="6" width="12" style="104" customWidth="1"/>
    <col min="7" max="230" width="9.140625" style="6"/>
    <col min="231" max="231" width="4.7109375" style="6" customWidth="1"/>
    <col min="232" max="232" width="37" style="6" customWidth="1"/>
    <col min="233" max="233" width="10.28515625" style="6" customWidth="1"/>
    <col min="234" max="234" width="14.42578125" style="6" customWidth="1"/>
    <col min="235" max="235" width="14.28515625" style="6" customWidth="1"/>
    <col min="236" max="236" width="10.7109375" style="6" customWidth="1"/>
    <col min="237" max="237" width="9.42578125" style="6" customWidth="1"/>
    <col min="238" max="486" width="9.140625" style="6"/>
    <col min="487" max="487" width="4.7109375" style="6" customWidth="1"/>
    <col min="488" max="488" width="37" style="6" customWidth="1"/>
    <col min="489" max="489" width="10.28515625" style="6" customWidth="1"/>
    <col min="490" max="490" width="14.42578125" style="6" customWidth="1"/>
    <col min="491" max="491" width="14.28515625" style="6" customWidth="1"/>
    <col min="492" max="492" width="10.7109375" style="6" customWidth="1"/>
    <col min="493" max="493" width="9.42578125" style="6" customWidth="1"/>
    <col min="494" max="742" width="9.140625" style="6"/>
    <col min="743" max="743" width="4.7109375" style="6" customWidth="1"/>
    <col min="744" max="744" width="37" style="6" customWidth="1"/>
    <col min="745" max="745" width="10.28515625" style="6" customWidth="1"/>
    <col min="746" max="746" width="14.42578125" style="6" customWidth="1"/>
    <col min="747" max="747" width="14.28515625" style="6" customWidth="1"/>
    <col min="748" max="748" width="10.7109375" style="6" customWidth="1"/>
    <col min="749" max="749" width="9.42578125" style="6" customWidth="1"/>
    <col min="750" max="998" width="9.140625" style="6"/>
    <col min="999" max="999" width="4.7109375" style="6" customWidth="1"/>
    <col min="1000" max="1000" width="37" style="6" customWidth="1"/>
    <col min="1001" max="1001" width="10.28515625" style="6" customWidth="1"/>
    <col min="1002" max="1002" width="14.42578125" style="6" customWidth="1"/>
    <col min="1003" max="1003" width="14.28515625" style="6" customWidth="1"/>
    <col min="1004" max="1004" width="10.7109375" style="6" customWidth="1"/>
    <col min="1005" max="1005" width="9.42578125" style="6" customWidth="1"/>
    <col min="1006" max="1254" width="9.140625" style="6"/>
    <col min="1255" max="1255" width="4.7109375" style="6" customWidth="1"/>
    <col min="1256" max="1256" width="37" style="6" customWidth="1"/>
    <col min="1257" max="1257" width="10.28515625" style="6" customWidth="1"/>
    <col min="1258" max="1258" width="14.42578125" style="6" customWidth="1"/>
    <col min="1259" max="1259" width="14.28515625" style="6" customWidth="1"/>
    <col min="1260" max="1260" width="10.7109375" style="6" customWidth="1"/>
    <col min="1261" max="1261" width="9.42578125" style="6" customWidth="1"/>
    <col min="1262" max="1510" width="9.140625" style="6"/>
    <col min="1511" max="1511" width="4.7109375" style="6" customWidth="1"/>
    <col min="1512" max="1512" width="37" style="6" customWidth="1"/>
    <col min="1513" max="1513" width="10.28515625" style="6" customWidth="1"/>
    <col min="1514" max="1514" width="14.42578125" style="6" customWidth="1"/>
    <col min="1515" max="1515" width="14.28515625" style="6" customWidth="1"/>
    <col min="1516" max="1516" width="10.7109375" style="6" customWidth="1"/>
    <col min="1517" max="1517" width="9.42578125" style="6" customWidth="1"/>
    <col min="1518" max="1766" width="9.140625" style="6"/>
    <col min="1767" max="1767" width="4.7109375" style="6" customWidth="1"/>
    <col min="1768" max="1768" width="37" style="6" customWidth="1"/>
    <col min="1769" max="1769" width="10.28515625" style="6" customWidth="1"/>
    <col min="1770" max="1770" width="14.42578125" style="6" customWidth="1"/>
    <col min="1771" max="1771" width="14.28515625" style="6" customWidth="1"/>
    <col min="1772" max="1772" width="10.7109375" style="6" customWidth="1"/>
    <col min="1773" max="1773" width="9.42578125" style="6" customWidth="1"/>
    <col min="1774" max="2022" width="9.140625" style="6"/>
    <col min="2023" max="2023" width="4.7109375" style="6" customWidth="1"/>
    <col min="2024" max="2024" width="37" style="6" customWidth="1"/>
    <col min="2025" max="2025" width="10.28515625" style="6" customWidth="1"/>
    <col min="2026" max="2026" width="14.42578125" style="6" customWidth="1"/>
    <col min="2027" max="2027" width="14.28515625" style="6" customWidth="1"/>
    <col min="2028" max="2028" width="10.7109375" style="6" customWidth="1"/>
    <col min="2029" max="2029" width="9.42578125" style="6" customWidth="1"/>
    <col min="2030" max="2278" width="9.140625" style="6"/>
    <col min="2279" max="2279" width="4.7109375" style="6" customWidth="1"/>
    <col min="2280" max="2280" width="37" style="6" customWidth="1"/>
    <col min="2281" max="2281" width="10.28515625" style="6" customWidth="1"/>
    <col min="2282" max="2282" width="14.42578125" style="6" customWidth="1"/>
    <col min="2283" max="2283" width="14.28515625" style="6" customWidth="1"/>
    <col min="2284" max="2284" width="10.7109375" style="6" customWidth="1"/>
    <col min="2285" max="2285" width="9.42578125" style="6" customWidth="1"/>
    <col min="2286" max="2534" width="9.140625" style="6"/>
    <col min="2535" max="2535" width="4.7109375" style="6" customWidth="1"/>
    <col min="2536" max="2536" width="37" style="6" customWidth="1"/>
    <col min="2537" max="2537" width="10.28515625" style="6" customWidth="1"/>
    <col min="2538" max="2538" width="14.42578125" style="6" customWidth="1"/>
    <col min="2539" max="2539" width="14.28515625" style="6" customWidth="1"/>
    <col min="2540" max="2540" width="10.7109375" style="6" customWidth="1"/>
    <col min="2541" max="2541" width="9.42578125" style="6" customWidth="1"/>
    <col min="2542" max="2790" width="9.140625" style="6"/>
    <col min="2791" max="2791" width="4.7109375" style="6" customWidth="1"/>
    <col min="2792" max="2792" width="37" style="6" customWidth="1"/>
    <col min="2793" max="2793" width="10.28515625" style="6" customWidth="1"/>
    <col min="2794" max="2794" width="14.42578125" style="6" customWidth="1"/>
    <col min="2795" max="2795" width="14.28515625" style="6" customWidth="1"/>
    <col min="2796" max="2796" width="10.7109375" style="6" customWidth="1"/>
    <col min="2797" max="2797" width="9.42578125" style="6" customWidth="1"/>
    <col min="2798" max="3046" width="9.140625" style="6"/>
    <col min="3047" max="3047" width="4.7109375" style="6" customWidth="1"/>
    <col min="3048" max="3048" width="37" style="6" customWidth="1"/>
    <col min="3049" max="3049" width="10.28515625" style="6" customWidth="1"/>
    <col min="3050" max="3050" width="14.42578125" style="6" customWidth="1"/>
    <col min="3051" max="3051" width="14.28515625" style="6" customWidth="1"/>
    <col min="3052" max="3052" width="10.7109375" style="6" customWidth="1"/>
    <col min="3053" max="3053" width="9.42578125" style="6" customWidth="1"/>
    <col min="3054" max="3302" width="9.140625" style="6"/>
    <col min="3303" max="3303" width="4.7109375" style="6" customWidth="1"/>
    <col min="3304" max="3304" width="37" style="6" customWidth="1"/>
    <col min="3305" max="3305" width="10.28515625" style="6" customWidth="1"/>
    <col min="3306" max="3306" width="14.42578125" style="6" customWidth="1"/>
    <col min="3307" max="3307" width="14.28515625" style="6" customWidth="1"/>
    <col min="3308" max="3308" width="10.7109375" style="6" customWidth="1"/>
    <col min="3309" max="3309" width="9.42578125" style="6" customWidth="1"/>
    <col min="3310" max="3558" width="9.140625" style="6"/>
    <col min="3559" max="3559" width="4.7109375" style="6" customWidth="1"/>
    <col min="3560" max="3560" width="37" style="6" customWidth="1"/>
    <col min="3561" max="3561" width="10.28515625" style="6" customWidth="1"/>
    <col min="3562" max="3562" width="14.42578125" style="6" customWidth="1"/>
    <col min="3563" max="3563" width="14.28515625" style="6" customWidth="1"/>
    <col min="3564" max="3564" width="10.7109375" style="6" customWidth="1"/>
    <col min="3565" max="3565" width="9.42578125" style="6" customWidth="1"/>
    <col min="3566" max="3814" width="9.140625" style="6"/>
    <col min="3815" max="3815" width="4.7109375" style="6" customWidth="1"/>
    <col min="3816" max="3816" width="37" style="6" customWidth="1"/>
    <col min="3817" max="3817" width="10.28515625" style="6" customWidth="1"/>
    <col min="3818" max="3818" width="14.42578125" style="6" customWidth="1"/>
    <col min="3819" max="3819" width="14.28515625" style="6" customWidth="1"/>
    <col min="3820" max="3820" width="10.7109375" style="6" customWidth="1"/>
    <col min="3821" max="3821" width="9.42578125" style="6" customWidth="1"/>
    <col min="3822" max="4070" width="9.140625" style="6"/>
    <col min="4071" max="4071" width="4.7109375" style="6" customWidth="1"/>
    <col min="4072" max="4072" width="37" style="6" customWidth="1"/>
    <col min="4073" max="4073" width="10.28515625" style="6" customWidth="1"/>
    <col min="4074" max="4074" width="14.42578125" style="6" customWidth="1"/>
    <col min="4075" max="4075" width="14.28515625" style="6" customWidth="1"/>
    <col min="4076" max="4076" width="10.7109375" style="6" customWidth="1"/>
    <col min="4077" max="4077" width="9.42578125" style="6" customWidth="1"/>
    <col min="4078" max="4326" width="9.140625" style="6"/>
    <col min="4327" max="4327" width="4.7109375" style="6" customWidth="1"/>
    <col min="4328" max="4328" width="37" style="6" customWidth="1"/>
    <col min="4329" max="4329" width="10.28515625" style="6" customWidth="1"/>
    <col min="4330" max="4330" width="14.42578125" style="6" customWidth="1"/>
    <col min="4331" max="4331" width="14.28515625" style="6" customWidth="1"/>
    <col min="4332" max="4332" width="10.7109375" style="6" customWidth="1"/>
    <col min="4333" max="4333" width="9.42578125" style="6" customWidth="1"/>
    <col min="4334" max="4582" width="9.140625" style="6"/>
    <col min="4583" max="4583" width="4.7109375" style="6" customWidth="1"/>
    <col min="4584" max="4584" width="37" style="6" customWidth="1"/>
    <col min="4585" max="4585" width="10.28515625" style="6" customWidth="1"/>
    <col min="4586" max="4586" width="14.42578125" style="6" customWidth="1"/>
    <col min="4587" max="4587" width="14.28515625" style="6" customWidth="1"/>
    <col min="4588" max="4588" width="10.7109375" style="6" customWidth="1"/>
    <col min="4589" max="4589" width="9.42578125" style="6" customWidth="1"/>
    <col min="4590" max="4838" width="9.140625" style="6"/>
    <col min="4839" max="4839" width="4.7109375" style="6" customWidth="1"/>
    <col min="4840" max="4840" width="37" style="6" customWidth="1"/>
    <col min="4841" max="4841" width="10.28515625" style="6" customWidth="1"/>
    <col min="4842" max="4842" width="14.42578125" style="6" customWidth="1"/>
    <col min="4843" max="4843" width="14.28515625" style="6" customWidth="1"/>
    <col min="4844" max="4844" width="10.7109375" style="6" customWidth="1"/>
    <col min="4845" max="4845" width="9.42578125" style="6" customWidth="1"/>
    <col min="4846" max="5094" width="9.140625" style="6"/>
    <col min="5095" max="5095" width="4.7109375" style="6" customWidth="1"/>
    <col min="5096" max="5096" width="37" style="6" customWidth="1"/>
    <col min="5097" max="5097" width="10.28515625" style="6" customWidth="1"/>
    <col min="5098" max="5098" width="14.42578125" style="6" customWidth="1"/>
    <col min="5099" max="5099" width="14.28515625" style="6" customWidth="1"/>
    <col min="5100" max="5100" width="10.7109375" style="6" customWidth="1"/>
    <col min="5101" max="5101" width="9.42578125" style="6" customWidth="1"/>
    <col min="5102" max="5350" width="9.140625" style="6"/>
    <col min="5351" max="5351" width="4.7109375" style="6" customWidth="1"/>
    <col min="5352" max="5352" width="37" style="6" customWidth="1"/>
    <col min="5353" max="5353" width="10.28515625" style="6" customWidth="1"/>
    <col min="5354" max="5354" width="14.42578125" style="6" customWidth="1"/>
    <col min="5355" max="5355" width="14.28515625" style="6" customWidth="1"/>
    <col min="5356" max="5356" width="10.7109375" style="6" customWidth="1"/>
    <col min="5357" max="5357" width="9.42578125" style="6" customWidth="1"/>
    <col min="5358" max="5606" width="9.140625" style="6"/>
    <col min="5607" max="5607" width="4.7109375" style="6" customWidth="1"/>
    <col min="5608" max="5608" width="37" style="6" customWidth="1"/>
    <col min="5609" max="5609" width="10.28515625" style="6" customWidth="1"/>
    <col min="5610" max="5610" width="14.42578125" style="6" customWidth="1"/>
    <col min="5611" max="5611" width="14.28515625" style="6" customWidth="1"/>
    <col min="5612" max="5612" width="10.7109375" style="6" customWidth="1"/>
    <col min="5613" max="5613" width="9.42578125" style="6" customWidth="1"/>
    <col min="5614" max="5862" width="9.140625" style="6"/>
    <col min="5863" max="5863" width="4.7109375" style="6" customWidth="1"/>
    <col min="5864" max="5864" width="37" style="6" customWidth="1"/>
    <col min="5865" max="5865" width="10.28515625" style="6" customWidth="1"/>
    <col min="5866" max="5866" width="14.42578125" style="6" customWidth="1"/>
    <col min="5867" max="5867" width="14.28515625" style="6" customWidth="1"/>
    <col min="5868" max="5868" width="10.7109375" style="6" customWidth="1"/>
    <col min="5869" max="5869" width="9.42578125" style="6" customWidth="1"/>
    <col min="5870" max="6118" width="9.140625" style="6"/>
    <col min="6119" max="6119" width="4.7109375" style="6" customWidth="1"/>
    <col min="6120" max="6120" width="37" style="6" customWidth="1"/>
    <col min="6121" max="6121" width="10.28515625" style="6" customWidth="1"/>
    <col min="6122" max="6122" width="14.42578125" style="6" customWidth="1"/>
    <col min="6123" max="6123" width="14.28515625" style="6" customWidth="1"/>
    <col min="6124" max="6124" width="10.7109375" style="6" customWidth="1"/>
    <col min="6125" max="6125" width="9.42578125" style="6" customWidth="1"/>
    <col min="6126" max="6374" width="9.140625" style="6"/>
    <col min="6375" max="6375" width="4.7109375" style="6" customWidth="1"/>
    <col min="6376" max="6376" width="37" style="6" customWidth="1"/>
    <col min="6377" max="6377" width="10.28515625" style="6" customWidth="1"/>
    <col min="6378" max="6378" width="14.42578125" style="6" customWidth="1"/>
    <col min="6379" max="6379" width="14.28515625" style="6" customWidth="1"/>
    <col min="6380" max="6380" width="10.7109375" style="6" customWidth="1"/>
    <col min="6381" max="6381" width="9.42578125" style="6" customWidth="1"/>
    <col min="6382" max="6630" width="9.140625" style="6"/>
    <col min="6631" max="6631" width="4.7109375" style="6" customWidth="1"/>
    <col min="6632" max="6632" width="37" style="6" customWidth="1"/>
    <col min="6633" max="6633" width="10.28515625" style="6" customWidth="1"/>
    <col min="6634" max="6634" width="14.42578125" style="6" customWidth="1"/>
    <col min="6635" max="6635" width="14.28515625" style="6" customWidth="1"/>
    <col min="6636" max="6636" width="10.7109375" style="6" customWidth="1"/>
    <col min="6637" max="6637" width="9.42578125" style="6" customWidth="1"/>
    <col min="6638" max="6886" width="9.140625" style="6"/>
    <col min="6887" max="6887" width="4.7109375" style="6" customWidth="1"/>
    <col min="6888" max="6888" width="37" style="6" customWidth="1"/>
    <col min="6889" max="6889" width="10.28515625" style="6" customWidth="1"/>
    <col min="6890" max="6890" width="14.42578125" style="6" customWidth="1"/>
    <col min="6891" max="6891" width="14.28515625" style="6" customWidth="1"/>
    <col min="6892" max="6892" width="10.7109375" style="6" customWidth="1"/>
    <col min="6893" max="6893" width="9.42578125" style="6" customWidth="1"/>
    <col min="6894" max="7142" width="9.140625" style="6"/>
    <col min="7143" max="7143" width="4.7109375" style="6" customWidth="1"/>
    <col min="7144" max="7144" width="37" style="6" customWidth="1"/>
    <col min="7145" max="7145" width="10.28515625" style="6" customWidth="1"/>
    <col min="7146" max="7146" width="14.42578125" style="6" customWidth="1"/>
    <col min="7147" max="7147" width="14.28515625" style="6" customWidth="1"/>
    <col min="7148" max="7148" width="10.7109375" style="6" customWidth="1"/>
    <col min="7149" max="7149" width="9.42578125" style="6" customWidth="1"/>
    <col min="7150" max="7398" width="9.140625" style="6"/>
    <col min="7399" max="7399" width="4.7109375" style="6" customWidth="1"/>
    <col min="7400" max="7400" width="37" style="6" customWidth="1"/>
    <col min="7401" max="7401" width="10.28515625" style="6" customWidth="1"/>
    <col min="7402" max="7402" width="14.42578125" style="6" customWidth="1"/>
    <col min="7403" max="7403" width="14.28515625" style="6" customWidth="1"/>
    <col min="7404" max="7404" width="10.7109375" style="6" customWidth="1"/>
    <col min="7405" max="7405" width="9.42578125" style="6" customWidth="1"/>
    <col min="7406" max="7654" width="9.140625" style="6"/>
    <col min="7655" max="7655" width="4.7109375" style="6" customWidth="1"/>
    <col min="7656" max="7656" width="37" style="6" customWidth="1"/>
    <col min="7657" max="7657" width="10.28515625" style="6" customWidth="1"/>
    <col min="7658" max="7658" width="14.42578125" style="6" customWidth="1"/>
    <col min="7659" max="7659" width="14.28515625" style="6" customWidth="1"/>
    <col min="7660" max="7660" width="10.7109375" style="6" customWidth="1"/>
    <col min="7661" max="7661" width="9.42578125" style="6" customWidth="1"/>
    <col min="7662" max="7910" width="9.140625" style="6"/>
    <col min="7911" max="7911" width="4.7109375" style="6" customWidth="1"/>
    <col min="7912" max="7912" width="37" style="6" customWidth="1"/>
    <col min="7913" max="7913" width="10.28515625" style="6" customWidth="1"/>
    <col min="7914" max="7914" width="14.42578125" style="6" customWidth="1"/>
    <col min="7915" max="7915" width="14.28515625" style="6" customWidth="1"/>
    <col min="7916" max="7916" width="10.7109375" style="6" customWidth="1"/>
    <col min="7917" max="7917" width="9.42578125" style="6" customWidth="1"/>
    <col min="7918" max="8166" width="9.140625" style="6"/>
    <col min="8167" max="8167" width="4.7109375" style="6" customWidth="1"/>
    <col min="8168" max="8168" width="37" style="6" customWidth="1"/>
    <col min="8169" max="8169" width="10.28515625" style="6" customWidth="1"/>
    <col min="8170" max="8170" width="14.42578125" style="6" customWidth="1"/>
    <col min="8171" max="8171" width="14.28515625" style="6" customWidth="1"/>
    <col min="8172" max="8172" width="10.7109375" style="6" customWidth="1"/>
    <col min="8173" max="8173" width="9.42578125" style="6" customWidth="1"/>
    <col min="8174" max="8422" width="9.140625" style="6"/>
    <col min="8423" max="8423" width="4.7109375" style="6" customWidth="1"/>
    <col min="8424" max="8424" width="37" style="6" customWidth="1"/>
    <col min="8425" max="8425" width="10.28515625" style="6" customWidth="1"/>
    <col min="8426" max="8426" width="14.42578125" style="6" customWidth="1"/>
    <col min="8427" max="8427" width="14.28515625" style="6" customWidth="1"/>
    <col min="8428" max="8428" width="10.7109375" style="6" customWidth="1"/>
    <col min="8429" max="8429" width="9.42578125" style="6" customWidth="1"/>
    <col min="8430" max="8678" width="9.140625" style="6"/>
    <col min="8679" max="8679" width="4.7109375" style="6" customWidth="1"/>
    <col min="8680" max="8680" width="37" style="6" customWidth="1"/>
    <col min="8681" max="8681" width="10.28515625" style="6" customWidth="1"/>
    <col min="8682" max="8682" width="14.42578125" style="6" customWidth="1"/>
    <col min="8683" max="8683" width="14.28515625" style="6" customWidth="1"/>
    <col min="8684" max="8684" width="10.7109375" style="6" customWidth="1"/>
    <col min="8685" max="8685" width="9.42578125" style="6" customWidth="1"/>
    <col min="8686" max="8934" width="9.140625" style="6"/>
    <col min="8935" max="8935" width="4.7109375" style="6" customWidth="1"/>
    <col min="8936" max="8936" width="37" style="6" customWidth="1"/>
    <col min="8937" max="8937" width="10.28515625" style="6" customWidth="1"/>
    <col min="8938" max="8938" width="14.42578125" style="6" customWidth="1"/>
    <col min="8939" max="8939" width="14.28515625" style="6" customWidth="1"/>
    <col min="8940" max="8940" width="10.7109375" style="6" customWidth="1"/>
    <col min="8941" max="8941" width="9.42578125" style="6" customWidth="1"/>
    <col min="8942" max="9190" width="9.140625" style="6"/>
    <col min="9191" max="9191" width="4.7109375" style="6" customWidth="1"/>
    <col min="9192" max="9192" width="37" style="6" customWidth="1"/>
    <col min="9193" max="9193" width="10.28515625" style="6" customWidth="1"/>
    <col min="9194" max="9194" width="14.42578125" style="6" customWidth="1"/>
    <col min="9195" max="9195" width="14.28515625" style="6" customWidth="1"/>
    <col min="9196" max="9196" width="10.7109375" style="6" customWidth="1"/>
    <col min="9197" max="9197" width="9.42578125" style="6" customWidth="1"/>
    <col min="9198" max="9446" width="9.140625" style="6"/>
    <col min="9447" max="9447" width="4.7109375" style="6" customWidth="1"/>
    <col min="9448" max="9448" width="37" style="6" customWidth="1"/>
    <col min="9449" max="9449" width="10.28515625" style="6" customWidth="1"/>
    <col min="9450" max="9450" width="14.42578125" style="6" customWidth="1"/>
    <col min="9451" max="9451" width="14.28515625" style="6" customWidth="1"/>
    <col min="9452" max="9452" width="10.7109375" style="6" customWidth="1"/>
    <col min="9453" max="9453" width="9.42578125" style="6" customWidth="1"/>
    <col min="9454" max="9702" width="9.140625" style="6"/>
    <col min="9703" max="9703" width="4.7109375" style="6" customWidth="1"/>
    <col min="9704" max="9704" width="37" style="6" customWidth="1"/>
    <col min="9705" max="9705" width="10.28515625" style="6" customWidth="1"/>
    <col min="9706" max="9706" width="14.42578125" style="6" customWidth="1"/>
    <col min="9707" max="9707" width="14.28515625" style="6" customWidth="1"/>
    <col min="9708" max="9708" width="10.7109375" style="6" customWidth="1"/>
    <col min="9709" max="9709" width="9.42578125" style="6" customWidth="1"/>
    <col min="9710" max="9958" width="9.140625" style="6"/>
    <col min="9959" max="9959" width="4.7109375" style="6" customWidth="1"/>
    <col min="9960" max="9960" width="37" style="6" customWidth="1"/>
    <col min="9961" max="9961" width="10.28515625" style="6" customWidth="1"/>
    <col min="9962" max="9962" width="14.42578125" style="6" customWidth="1"/>
    <col min="9963" max="9963" width="14.28515625" style="6" customWidth="1"/>
    <col min="9964" max="9964" width="10.7109375" style="6" customWidth="1"/>
    <col min="9965" max="9965" width="9.42578125" style="6" customWidth="1"/>
    <col min="9966" max="10214" width="9.140625" style="6"/>
    <col min="10215" max="10215" width="4.7109375" style="6" customWidth="1"/>
    <col min="10216" max="10216" width="37" style="6" customWidth="1"/>
    <col min="10217" max="10217" width="10.28515625" style="6" customWidth="1"/>
    <col min="10218" max="10218" width="14.42578125" style="6" customWidth="1"/>
    <col min="10219" max="10219" width="14.28515625" style="6" customWidth="1"/>
    <col min="10220" max="10220" width="10.7109375" style="6" customWidth="1"/>
    <col min="10221" max="10221" width="9.42578125" style="6" customWidth="1"/>
    <col min="10222" max="10470" width="9.140625" style="6"/>
    <col min="10471" max="10471" width="4.7109375" style="6" customWidth="1"/>
    <col min="10472" max="10472" width="37" style="6" customWidth="1"/>
    <col min="10473" max="10473" width="10.28515625" style="6" customWidth="1"/>
    <col min="10474" max="10474" width="14.42578125" style="6" customWidth="1"/>
    <col min="10475" max="10475" width="14.28515625" style="6" customWidth="1"/>
    <col min="10476" max="10476" width="10.7109375" style="6" customWidth="1"/>
    <col min="10477" max="10477" width="9.42578125" style="6" customWidth="1"/>
    <col min="10478" max="10726" width="9.140625" style="6"/>
    <col min="10727" max="10727" width="4.7109375" style="6" customWidth="1"/>
    <col min="10728" max="10728" width="37" style="6" customWidth="1"/>
    <col min="10729" max="10729" width="10.28515625" style="6" customWidth="1"/>
    <col min="10730" max="10730" width="14.42578125" style="6" customWidth="1"/>
    <col min="10731" max="10731" width="14.28515625" style="6" customWidth="1"/>
    <col min="10732" max="10732" width="10.7109375" style="6" customWidth="1"/>
    <col min="10733" max="10733" width="9.42578125" style="6" customWidth="1"/>
    <col min="10734" max="10982" width="9.140625" style="6"/>
    <col min="10983" max="10983" width="4.7109375" style="6" customWidth="1"/>
    <col min="10984" max="10984" width="37" style="6" customWidth="1"/>
    <col min="10985" max="10985" width="10.28515625" style="6" customWidth="1"/>
    <col min="10986" max="10986" width="14.42578125" style="6" customWidth="1"/>
    <col min="10987" max="10987" width="14.28515625" style="6" customWidth="1"/>
    <col min="10988" max="10988" width="10.7109375" style="6" customWidth="1"/>
    <col min="10989" max="10989" width="9.42578125" style="6" customWidth="1"/>
    <col min="10990" max="11238" width="9.140625" style="6"/>
    <col min="11239" max="11239" width="4.7109375" style="6" customWidth="1"/>
    <col min="11240" max="11240" width="37" style="6" customWidth="1"/>
    <col min="11241" max="11241" width="10.28515625" style="6" customWidth="1"/>
    <col min="11242" max="11242" width="14.42578125" style="6" customWidth="1"/>
    <col min="11243" max="11243" width="14.28515625" style="6" customWidth="1"/>
    <col min="11244" max="11244" width="10.7109375" style="6" customWidth="1"/>
    <col min="11245" max="11245" width="9.42578125" style="6" customWidth="1"/>
    <col min="11246" max="11494" width="9.140625" style="6"/>
    <col min="11495" max="11495" width="4.7109375" style="6" customWidth="1"/>
    <col min="11496" max="11496" width="37" style="6" customWidth="1"/>
    <col min="11497" max="11497" width="10.28515625" style="6" customWidth="1"/>
    <col min="11498" max="11498" width="14.42578125" style="6" customWidth="1"/>
    <col min="11499" max="11499" width="14.28515625" style="6" customWidth="1"/>
    <col min="11500" max="11500" width="10.7109375" style="6" customWidth="1"/>
    <col min="11501" max="11501" width="9.42578125" style="6" customWidth="1"/>
    <col min="11502" max="11750" width="9.140625" style="6"/>
    <col min="11751" max="11751" width="4.7109375" style="6" customWidth="1"/>
    <col min="11752" max="11752" width="37" style="6" customWidth="1"/>
    <col min="11753" max="11753" width="10.28515625" style="6" customWidth="1"/>
    <col min="11754" max="11754" width="14.42578125" style="6" customWidth="1"/>
    <col min="11755" max="11755" width="14.28515625" style="6" customWidth="1"/>
    <col min="11756" max="11756" width="10.7109375" style="6" customWidth="1"/>
    <col min="11757" max="11757" width="9.42578125" style="6" customWidth="1"/>
    <col min="11758" max="12006" width="9.140625" style="6"/>
    <col min="12007" max="12007" width="4.7109375" style="6" customWidth="1"/>
    <col min="12008" max="12008" width="37" style="6" customWidth="1"/>
    <col min="12009" max="12009" width="10.28515625" style="6" customWidth="1"/>
    <col min="12010" max="12010" width="14.42578125" style="6" customWidth="1"/>
    <col min="12011" max="12011" width="14.28515625" style="6" customWidth="1"/>
    <col min="12012" max="12012" width="10.7109375" style="6" customWidth="1"/>
    <col min="12013" max="12013" width="9.42578125" style="6" customWidth="1"/>
    <col min="12014" max="12262" width="9.140625" style="6"/>
    <col min="12263" max="12263" width="4.7109375" style="6" customWidth="1"/>
    <col min="12264" max="12264" width="37" style="6" customWidth="1"/>
    <col min="12265" max="12265" width="10.28515625" style="6" customWidth="1"/>
    <col min="12266" max="12266" width="14.42578125" style="6" customWidth="1"/>
    <col min="12267" max="12267" width="14.28515625" style="6" customWidth="1"/>
    <col min="12268" max="12268" width="10.7109375" style="6" customWidth="1"/>
    <col min="12269" max="12269" width="9.42578125" style="6" customWidth="1"/>
    <col min="12270" max="12518" width="9.140625" style="6"/>
    <col min="12519" max="12519" width="4.7109375" style="6" customWidth="1"/>
    <col min="12520" max="12520" width="37" style="6" customWidth="1"/>
    <col min="12521" max="12521" width="10.28515625" style="6" customWidth="1"/>
    <col min="12522" max="12522" width="14.42578125" style="6" customWidth="1"/>
    <col min="12523" max="12523" width="14.28515625" style="6" customWidth="1"/>
    <col min="12524" max="12524" width="10.7109375" style="6" customWidth="1"/>
    <col min="12525" max="12525" width="9.42578125" style="6" customWidth="1"/>
    <col min="12526" max="12774" width="9.140625" style="6"/>
    <col min="12775" max="12775" width="4.7109375" style="6" customWidth="1"/>
    <col min="12776" max="12776" width="37" style="6" customWidth="1"/>
    <col min="12777" max="12777" width="10.28515625" style="6" customWidth="1"/>
    <col min="12778" max="12778" width="14.42578125" style="6" customWidth="1"/>
    <col min="12779" max="12779" width="14.28515625" style="6" customWidth="1"/>
    <col min="12780" max="12780" width="10.7109375" style="6" customWidth="1"/>
    <col min="12781" max="12781" width="9.42578125" style="6" customWidth="1"/>
    <col min="12782" max="13030" width="9.140625" style="6"/>
    <col min="13031" max="13031" width="4.7109375" style="6" customWidth="1"/>
    <col min="13032" max="13032" width="37" style="6" customWidth="1"/>
    <col min="13033" max="13033" width="10.28515625" style="6" customWidth="1"/>
    <col min="13034" max="13034" width="14.42578125" style="6" customWidth="1"/>
    <col min="13035" max="13035" width="14.28515625" style="6" customWidth="1"/>
    <col min="13036" max="13036" width="10.7109375" style="6" customWidth="1"/>
    <col min="13037" max="13037" width="9.42578125" style="6" customWidth="1"/>
    <col min="13038" max="13286" width="9.140625" style="6"/>
    <col min="13287" max="13287" width="4.7109375" style="6" customWidth="1"/>
    <col min="13288" max="13288" width="37" style="6" customWidth="1"/>
    <col min="13289" max="13289" width="10.28515625" style="6" customWidth="1"/>
    <col min="13290" max="13290" width="14.42578125" style="6" customWidth="1"/>
    <col min="13291" max="13291" width="14.28515625" style="6" customWidth="1"/>
    <col min="13292" max="13292" width="10.7109375" style="6" customWidth="1"/>
    <col min="13293" max="13293" width="9.42578125" style="6" customWidth="1"/>
    <col min="13294" max="13542" width="9.140625" style="6"/>
    <col min="13543" max="13543" width="4.7109375" style="6" customWidth="1"/>
    <col min="13544" max="13544" width="37" style="6" customWidth="1"/>
    <col min="13545" max="13545" width="10.28515625" style="6" customWidth="1"/>
    <col min="13546" max="13546" width="14.42578125" style="6" customWidth="1"/>
    <col min="13547" max="13547" width="14.28515625" style="6" customWidth="1"/>
    <col min="13548" max="13548" width="10.7109375" style="6" customWidth="1"/>
    <col min="13549" max="13549" width="9.42578125" style="6" customWidth="1"/>
    <col min="13550" max="13798" width="9.140625" style="6"/>
    <col min="13799" max="13799" width="4.7109375" style="6" customWidth="1"/>
    <col min="13800" max="13800" width="37" style="6" customWidth="1"/>
    <col min="13801" max="13801" width="10.28515625" style="6" customWidth="1"/>
    <col min="13802" max="13802" width="14.42578125" style="6" customWidth="1"/>
    <col min="13803" max="13803" width="14.28515625" style="6" customWidth="1"/>
    <col min="13804" max="13804" width="10.7109375" style="6" customWidth="1"/>
    <col min="13805" max="13805" width="9.42578125" style="6" customWidth="1"/>
    <col min="13806" max="14054" width="9.140625" style="6"/>
    <col min="14055" max="14055" width="4.7109375" style="6" customWidth="1"/>
    <col min="14056" max="14056" width="37" style="6" customWidth="1"/>
    <col min="14057" max="14057" width="10.28515625" style="6" customWidth="1"/>
    <col min="14058" max="14058" width="14.42578125" style="6" customWidth="1"/>
    <col min="14059" max="14059" width="14.28515625" style="6" customWidth="1"/>
    <col min="14060" max="14060" width="10.7109375" style="6" customWidth="1"/>
    <col min="14061" max="14061" width="9.42578125" style="6" customWidth="1"/>
    <col min="14062" max="14310" width="9.140625" style="6"/>
    <col min="14311" max="14311" width="4.7109375" style="6" customWidth="1"/>
    <col min="14312" max="14312" width="37" style="6" customWidth="1"/>
    <col min="14313" max="14313" width="10.28515625" style="6" customWidth="1"/>
    <col min="14314" max="14314" width="14.42578125" style="6" customWidth="1"/>
    <col min="14315" max="14315" width="14.28515625" style="6" customWidth="1"/>
    <col min="14316" max="14316" width="10.7109375" style="6" customWidth="1"/>
    <col min="14317" max="14317" width="9.42578125" style="6" customWidth="1"/>
    <col min="14318" max="14566" width="9.140625" style="6"/>
    <col min="14567" max="14567" width="4.7109375" style="6" customWidth="1"/>
    <col min="14568" max="14568" width="37" style="6" customWidth="1"/>
    <col min="14569" max="14569" width="10.28515625" style="6" customWidth="1"/>
    <col min="14570" max="14570" width="14.42578125" style="6" customWidth="1"/>
    <col min="14571" max="14571" width="14.28515625" style="6" customWidth="1"/>
    <col min="14572" max="14572" width="10.7109375" style="6" customWidth="1"/>
    <col min="14573" max="14573" width="9.42578125" style="6" customWidth="1"/>
    <col min="14574" max="14822" width="9.140625" style="6"/>
    <col min="14823" max="14823" width="4.7109375" style="6" customWidth="1"/>
    <col min="14824" max="14824" width="37" style="6" customWidth="1"/>
    <col min="14825" max="14825" width="10.28515625" style="6" customWidth="1"/>
    <col min="14826" max="14826" width="14.42578125" style="6" customWidth="1"/>
    <col min="14827" max="14827" width="14.28515625" style="6" customWidth="1"/>
    <col min="14828" max="14828" width="10.7109375" style="6" customWidth="1"/>
    <col min="14829" max="14829" width="9.42578125" style="6" customWidth="1"/>
    <col min="14830" max="15078" width="9.140625" style="6"/>
    <col min="15079" max="15079" width="4.7109375" style="6" customWidth="1"/>
    <col min="15080" max="15080" width="37" style="6" customWidth="1"/>
    <col min="15081" max="15081" width="10.28515625" style="6" customWidth="1"/>
    <col min="15082" max="15082" width="14.42578125" style="6" customWidth="1"/>
    <col min="15083" max="15083" width="14.28515625" style="6" customWidth="1"/>
    <col min="15084" max="15084" width="10.7109375" style="6" customWidth="1"/>
    <col min="15085" max="15085" width="9.42578125" style="6" customWidth="1"/>
    <col min="15086" max="15334" width="9.140625" style="6"/>
    <col min="15335" max="15335" width="4.7109375" style="6" customWidth="1"/>
    <col min="15336" max="15336" width="37" style="6" customWidth="1"/>
    <col min="15337" max="15337" width="10.28515625" style="6" customWidth="1"/>
    <col min="15338" max="15338" width="14.42578125" style="6" customWidth="1"/>
    <col min="15339" max="15339" width="14.28515625" style="6" customWidth="1"/>
    <col min="15340" max="15340" width="10.7109375" style="6" customWidth="1"/>
    <col min="15341" max="15341" width="9.42578125" style="6" customWidth="1"/>
    <col min="15342" max="15590" width="9.140625" style="6"/>
    <col min="15591" max="15591" width="4.7109375" style="6" customWidth="1"/>
    <col min="15592" max="15592" width="37" style="6" customWidth="1"/>
    <col min="15593" max="15593" width="10.28515625" style="6" customWidth="1"/>
    <col min="15594" max="15594" width="14.42578125" style="6" customWidth="1"/>
    <col min="15595" max="15595" width="14.28515625" style="6" customWidth="1"/>
    <col min="15596" max="15596" width="10.7109375" style="6" customWidth="1"/>
    <col min="15597" max="15597" width="9.42578125" style="6" customWidth="1"/>
    <col min="15598" max="15846" width="9.140625" style="6"/>
    <col min="15847" max="15847" width="4.7109375" style="6" customWidth="1"/>
    <col min="15848" max="15848" width="37" style="6" customWidth="1"/>
    <col min="15849" max="15849" width="10.28515625" style="6" customWidth="1"/>
    <col min="15850" max="15850" width="14.42578125" style="6" customWidth="1"/>
    <col min="15851" max="15851" width="14.28515625" style="6" customWidth="1"/>
    <col min="15852" max="15852" width="10.7109375" style="6" customWidth="1"/>
    <col min="15853" max="15853" width="9.42578125" style="6" customWidth="1"/>
    <col min="15854" max="16102" width="9.140625" style="6"/>
    <col min="16103" max="16103" width="4.7109375" style="6" customWidth="1"/>
    <col min="16104" max="16104" width="37" style="6" customWidth="1"/>
    <col min="16105" max="16105" width="10.28515625" style="6" customWidth="1"/>
    <col min="16106" max="16106" width="14.42578125" style="6" customWidth="1"/>
    <col min="16107" max="16107" width="14.28515625" style="6" customWidth="1"/>
    <col min="16108" max="16108" width="10.7109375" style="6" customWidth="1"/>
    <col min="16109" max="16109" width="9.42578125" style="6" customWidth="1"/>
    <col min="16110" max="16384" width="9.140625" style="6"/>
  </cols>
  <sheetData>
    <row r="1" spans="1:6" ht="15">
      <c r="A1" s="69"/>
      <c r="B1" s="69"/>
      <c r="C1" s="69"/>
      <c r="D1" s="154"/>
      <c r="E1" s="155"/>
      <c r="F1" s="155"/>
    </row>
    <row r="2" spans="1:6" ht="16.5" customHeight="1">
      <c r="A2" s="137" t="s">
        <v>187</v>
      </c>
      <c r="B2" s="137"/>
      <c r="C2" s="137"/>
      <c r="D2" s="137"/>
      <c r="E2" s="137"/>
      <c r="F2" s="137"/>
    </row>
    <row r="3" spans="1:6" ht="16.5" customHeight="1">
      <c r="A3" s="137" t="s">
        <v>237</v>
      </c>
      <c r="B3" s="137"/>
      <c r="C3" s="137"/>
      <c r="D3" s="137"/>
      <c r="E3" s="137"/>
      <c r="F3" s="137"/>
    </row>
    <row r="4" spans="1:6" ht="15.75" customHeight="1">
      <c r="A4" s="137" t="s">
        <v>218</v>
      </c>
      <c r="B4" s="137"/>
      <c r="C4" s="137"/>
      <c r="D4" s="137"/>
      <c r="E4" s="137"/>
      <c r="F4" s="137"/>
    </row>
    <row r="5" spans="1:6" ht="15.75" customHeight="1">
      <c r="A5" s="122"/>
      <c r="B5" s="122"/>
      <c r="C5" s="122"/>
      <c r="D5" s="122"/>
      <c r="E5" s="122"/>
      <c r="F5" s="112"/>
    </row>
    <row r="6" spans="1:6" s="104" customFormat="1" ht="76.5" customHeight="1">
      <c r="A6" s="123" t="s">
        <v>2</v>
      </c>
      <c r="B6" s="123" t="s">
        <v>4</v>
      </c>
      <c r="C6" s="123" t="s">
        <v>5</v>
      </c>
      <c r="D6" s="126" t="s">
        <v>191</v>
      </c>
      <c r="E6" s="126" t="s">
        <v>225</v>
      </c>
      <c r="F6" s="121" t="s">
        <v>194</v>
      </c>
    </row>
    <row r="7" spans="1:6" s="21" customFormat="1" ht="15.75" customHeight="1">
      <c r="A7" s="125">
        <v>1</v>
      </c>
      <c r="B7" s="125">
        <v>2</v>
      </c>
      <c r="C7" s="125">
        <v>3</v>
      </c>
      <c r="D7" s="126">
        <v>4</v>
      </c>
      <c r="E7" s="126">
        <v>5</v>
      </c>
      <c r="F7" s="121" t="s">
        <v>195</v>
      </c>
    </row>
    <row r="8" spans="1:6" ht="27" customHeight="1">
      <c r="A8" s="22" t="s">
        <v>6</v>
      </c>
      <c r="B8" s="23" t="s">
        <v>7</v>
      </c>
      <c r="C8" s="22" t="s">
        <v>8</v>
      </c>
      <c r="D8" s="24">
        <f>D9+D18+D23+D24+D26</f>
        <v>1948686</v>
      </c>
      <c r="E8" s="24">
        <f>E9+E18+E23+E24+E26</f>
        <v>2822370</v>
      </c>
      <c r="F8" s="50">
        <f>IF(E8=0,0,E8/D8)</f>
        <v>1.45</v>
      </c>
    </row>
    <row r="9" spans="1:6" ht="17.25" customHeight="1">
      <c r="A9" s="25">
        <v>1</v>
      </c>
      <c r="B9" s="26" t="s">
        <v>148</v>
      </c>
      <c r="C9" s="22" t="s">
        <v>9</v>
      </c>
      <c r="D9" s="156">
        <f>SUM(D10:D14)</f>
        <v>1439453</v>
      </c>
      <c r="E9" s="156">
        <f>SUM(E10:E14)</f>
        <v>2105959</v>
      </c>
      <c r="F9" s="65">
        <f>IF(E9=0,0,E9/D9)</f>
        <v>1.46</v>
      </c>
    </row>
    <row r="10" spans="1:6" s="29" customFormat="1" ht="15">
      <c r="A10" s="125" t="s">
        <v>37</v>
      </c>
      <c r="B10" s="27" t="s">
        <v>188</v>
      </c>
      <c r="C10" s="125" t="s">
        <v>9</v>
      </c>
      <c r="D10" s="28">
        <v>188111</v>
      </c>
      <c r="E10" s="28">
        <f>'[6]форма ДАРЕМ 2020'!D347</f>
        <v>223275</v>
      </c>
      <c r="F10" s="20">
        <f>IF(E10=0,0,E10/D10)</f>
        <v>1.19</v>
      </c>
    </row>
    <row r="11" spans="1:6" s="29" customFormat="1" ht="15">
      <c r="A11" s="125" t="s">
        <v>47</v>
      </c>
      <c r="B11" s="27" t="s">
        <v>143</v>
      </c>
      <c r="C11" s="125" t="s">
        <v>9</v>
      </c>
      <c r="D11" s="28">
        <v>0</v>
      </c>
      <c r="E11" s="28">
        <v>0</v>
      </c>
      <c r="F11" s="20">
        <f t="shared" ref="F11:F74" si="0">IF(E11=0,0,E11/D11)</f>
        <v>0</v>
      </c>
    </row>
    <row r="12" spans="1:6" s="29" customFormat="1" ht="15">
      <c r="A12" s="125" t="s">
        <v>88</v>
      </c>
      <c r="B12" s="30" t="s">
        <v>189</v>
      </c>
      <c r="C12" s="125" t="s">
        <v>9</v>
      </c>
      <c r="D12" s="28">
        <v>3532</v>
      </c>
      <c r="E12" s="28">
        <f>'[6]форма ДАРЕМ 2020'!D349</f>
        <v>3889</v>
      </c>
      <c r="F12" s="20">
        <f t="shared" si="0"/>
        <v>1.1000000000000001</v>
      </c>
    </row>
    <row r="13" spans="1:6" s="29" customFormat="1" ht="15">
      <c r="A13" s="125" t="s">
        <v>49</v>
      </c>
      <c r="B13" s="31" t="s">
        <v>43</v>
      </c>
      <c r="C13" s="125" t="s">
        <v>9</v>
      </c>
      <c r="D13" s="28">
        <v>0</v>
      </c>
      <c r="E13" s="28">
        <v>0</v>
      </c>
      <c r="F13" s="20">
        <f t="shared" si="0"/>
        <v>0</v>
      </c>
    </row>
    <row r="14" spans="1:6" ht="30">
      <c r="A14" s="125" t="s">
        <v>50</v>
      </c>
      <c r="B14" s="32" t="s">
        <v>51</v>
      </c>
      <c r="C14" s="28" t="s">
        <v>9</v>
      </c>
      <c r="D14" s="28">
        <f>SUM(D15:D17)</f>
        <v>1247810</v>
      </c>
      <c r="E14" s="28">
        <f>SUM(E15:E17)</f>
        <v>1878795</v>
      </c>
      <c r="F14" s="20">
        <f t="shared" si="0"/>
        <v>1.51</v>
      </c>
    </row>
    <row r="15" spans="1:6" s="29" customFormat="1" ht="15">
      <c r="A15" s="33" t="s">
        <v>140</v>
      </c>
      <c r="B15" s="34" t="s">
        <v>93</v>
      </c>
      <c r="C15" s="33" t="s">
        <v>9</v>
      </c>
      <c r="D15" s="35">
        <v>1090738</v>
      </c>
      <c r="E15" s="35">
        <f>'[6]форма ДАРЕМ 2020'!D357</f>
        <v>1667513</v>
      </c>
      <c r="F15" s="57">
        <f t="shared" si="0"/>
        <v>1.53</v>
      </c>
    </row>
    <row r="16" spans="1:6" s="29" customFormat="1" ht="15">
      <c r="A16" s="33" t="s">
        <v>141</v>
      </c>
      <c r="B16" s="34" t="s">
        <v>94</v>
      </c>
      <c r="C16" s="33" t="s">
        <v>9</v>
      </c>
      <c r="D16" s="35">
        <v>110773</v>
      </c>
      <c r="E16" s="35">
        <f>'[6]форма ДАРЕМ 2020'!D359</f>
        <v>142106</v>
      </c>
      <c r="F16" s="57">
        <f t="shared" si="0"/>
        <v>1.28</v>
      </c>
    </row>
    <row r="17" spans="1:6" s="29" customFormat="1" ht="15">
      <c r="A17" s="33" t="s">
        <v>142</v>
      </c>
      <c r="B17" s="34" t="s">
        <v>150</v>
      </c>
      <c r="C17" s="33" t="s">
        <v>9</v>
      </c>
      <c r="D17" s="35">
        <v>46299</v>
      </c>
      <c r="E17" s="35">
        <f>'[6]форма ДАРЕМ 2020'!D358</f>
        <v>69176</v>
      </c>
      <c r="F17" s="57">
        <f t="shared" si="0"/>
        <v>1.49</v>
      </c>
    </row>
    <row r="18" spans="1:6" ht="18" customHeight="1">
      <c r="A18" s="25">
        <v>2</v>
      </c>
      <c r="B18" s="26" t="s">
        <v>86</v>
      </c>
      <c r="C18" s="25" t="s">
        <v>9</v>
      </c>
      <c r="D18" s="36">
        <f>D19+D20+D21+D22</f>
        <v>305767</v>
      </c>
      <c r="E18" s="36">
        <f>E19+E20+E21+E22</f>
        <v>459693</v>
      </c>
      <c r="F18" s="65">
        <f t="shared" si="0"/>
        <v>1.5</v>
      </c>
    </row>
    <row r="19" spans="1:6" ht="16.5" customHeight="1">
      <c r="A19" s="37" t="s">
        <v>95</v>
      </c>
      <c r="B19" s="119" t="s">
        <v>52</v>
      </c>
      <c r="C19" s="125" t="s">
        <v>9</v>
      </c>
      <c r="D19" s="28">
        <v>276587</v>
      </c>
      <c r="E19" s="28">
        <f>'[6]форма ДАРЕМ 2020'!D361</f>
        <v>415452</v>
      </c>
      <c r="F19" s="20">
        <f t="shared" si="0"/>
        <v>1.5</v>
      </c>
    </row>
    <row r="20" spans="1:6" ht="15">
      <c r="A20" s="125" t="s">
        <v>38</v>
      </c>
      <c r="B20" s="27" t="s">
        <v>53</v>
      </c>
      <c r="C20" s="125" t="s">
        <v>9</v>
      </c>
      <c r="D20" s="28">
        <v>23648</v>
      </c>
      <c r="E20" s="28">
        <f>'[6]форма ДАРЕМ 2020'!D364+'[6]форма ДАРЕМ 2020'!D365</f>
        <v>35250</v>
      </c>
      <c r="F20" s="20">
        <f t="shared" si="0"/>
        <v>1.49</v>
      </c>
    </row>
    <row r="21" spans="1:6" ht="15" customHeight="1">
      <c r="A21" s="125" t="s">
        <v>196</v>
      </c>
      <c r="B21" s="27" t="s">
        <v>220</v>
      </c>
      <c r="C21" s="125" t="s">
        <v>9</v>
      </c>
      <c r="D21" s="28">
        <v>5532</v>
      </c>
      <c r="E21" s="28">
        <f>'[6]форма ДАРЕМ 2020'!D367</f>
        <v>7798</v>
      </c>
      <c r="F21" s="20">
        <f t="shared" si="0"/>
        <v>1.41</v>
      </c>
    </row>
    <row r="22" spans="1:6" ht="30">
      <c r="A22" s="125" t="s">
        <v>222</v>
      </c>
      <c r="B22" s="27" t="s">
        <v>221</v>
      </c>
      <c r="C22" s="125" t="s">
        <v>9</v>
      </c>
      <c r="D22" s="28">
        <v>0</v>
      </c>
      <c r="E22" s="28">
        <f>'[6]форма ДАРЕМ 2020'!D366</f>
        <v>1193</v>
      </c>
      <c r="F22" s="20">
        <v>0</v>
      </c>
    </row>
    <row r="23" spans="1:6" ht="15">
      <c r="A23" s="25">
        <v>3</v>
      </c>
      <c r="B23" s="26" t="s">
        <v>10</v>
      </c>
      <c r="C23" s="125" t="s">
        <v>9</v>
      </c>
      <c r="D23" s="36">
        <v>36939</v>
      </c>
      <c r="E23" s="36">
        <f>'[6]форма ДАРЕМ 2020'!D368</f>
        <v>44402</v>
      </c>
      <c r="F23" s="65">
        <f t="shared" si="0"/>
        <v>1.2</v>
      </c>
    </row>
    <row r="24" spans="1:6" ht="15">
      <c r="A24" s="25">
        <v>4</v>
      </c>
      <c r="B24" s="26" t="s">
        <v>151</v>
      </c>
      <c r="C24" s="25" t="s">
        <v>9</v>
      </c>
      <c r="D24" s="36">
        <v>0</v>
      </c>
      <c r="E24" s="36">
        <f>E25</f>
        <v>0</v>
      </c>
      <c r="F24" s="65">
        <f t="shared" si="0"/>
        <v>0</v>
      </c>
    </row>
    <row r="25" spans="1:6" s="29" customFormat="1" ht="15">
      <c r="A25" s="33" t="s">
        <v>152</v>
      </c>
      <c r="B25" s="27" t="s">
        <v>215</v>
      </c>
      <c r="C25" s="125" t="s">
        <v>9</v>
      </c>
      <c r="D25" s="157">
        <v>0</v>
      </c>
      <c r="E25" s="157">
        <f>0</f>
        <v>0</v>
      </c>
      <c r="F25" s="20">
        <f t="shared" si="0"/>
        <v>0</v>
      </c>
    </row>
    <row r="26" spans="1:6" s="29" customFormat="1" ht="18" customHeight="1">
      <c r="A26" s="25">
        <v>5</v>
      </c>
      <c r="B26" s="26" t="s">
        <v>87</v>
      </c>
      <c r="C26" s="25" t="s">
        <v>9</v>
      </c>
      <c r="D26" s="36">
        <f>SUM(D27:D35)</f>
        <v>166527</v>
      </c>
      <c r="E26" s="36">
        <f>SUM(E27:E35)</f>
        <v>212316</v>
      </c>
      <c r="F26" s="65">
        <f t="shared" si="0"/>
        <v>1.27</v>
      </c>
    </row>
    <row r="27" spans="1:6" s="29" customFormat="1" ht="15">
      <c r="A27" s="37" t="s">
        <v>55</v>
      </c>
      <c r="B27" s="27" t="s">
        <v>19</v>
      </c>
      <c r="C27" s="125" t="s">
        <v>9</v>
      </c>
      <c r="D27" s="157">
        <v>36</v>
      </c>
      <c r="E27" s="157">
        <f>'[6]форма ДАРЕМ 2020'!D372</f>
        <v>40</v>
      </c>
      <c r="F27" s="20">
        <f t="shared" si="0"/>
        <v>1.1100000000000001</v>
      </c>
    </row>
    <row r="28" spans="1:6" s="29" customFormat="1" ht="15">
      <c r="A28" s="125" t="s">
        <v>56</v>
      </c>
      <c r="B28" s="27" t="s">
        <v>21</v>
      </c>
      <c r="C28" s="125" t="s">
        <v>9</v>
      </c>
      <c r="D28" s="157">
        <v>21007</v>
      </c>
      <c r="E28" s="157">
        <f>'[6]форма ДАРЕМ 2020'!D373</f>
        <v>20118</v>
      </c>
      <c r="F28" s="20">
        <f t="shared" si="0"/>
        <v>0.96</v>
      </c>
    </row>
    <row r="29" spans="1:6" s="29" customFormat="1" ht="15">
      <c r="A29" s="125" t="s">
        <v>57</v>
      </c>
      <c r="B29" s="27" t="s">
        <v>17</v>
      </c>
      <c r="C29" s="125" t="s">
        <v>9</v>
      </c>
      <c r="D29" s="157">
        <v>0</v>
      </c>
      <c r="E29" s="157">
        <f>'[6]форма ДАРЕМ 2020'!D374</f>
        <v>0</v>
      </c>
      <c r="F29" s="20">
        <f t="shared" si="0"/>
        <v>0</v>
      </c>
    </row>
    <row r="30" spans="1:6" s="29" customFormat="1" ht="17.25" customHeight="1">
      <c r="A30" s="125" t="s">
        <v>58</v>
      </c>
      <c r="B30" s="27" t="s">
        <v>74</v>
      </c>
      <c r="C30" s="125" t="s">
        <v>9</v>
      </c>
      <c r="D30" s="157">
        <v>269</v>
      </c>
      <c r="E30" s="157">
        <f>'[6]форма ДАРЕМ 2020'!D375</f>
        <v>241</v>
      </c>
      <c r="F30" s="20">
        <f t="shared" si="0"/>
        <v>0.9</v>
      </c>
    </row>
    <row r="31" spans="1:6" s="29" customFormat="1" ht="19.5" customHeight="1">
      <c r="A31" s="125" t="s">
        <v>123</v>
      </c>
      <c r="B31" s="27" t="s">
        <v>22</v>
      </c>
      <c r="C31" s="125" t="s">
        <v>9</v>
      </c>
      <c r="D31" s="157">
        <v>8448</v>
      </c>
      <c r="E31" s="157">
        <f>'[6]форма ДАРЕМ 2020'!D376</f>
        <v>9001</v>
      </c>
      <c r="F31" s="20">
        <f t="shared" si="0"/>
        <v>1.07</v>
      </c>
    </row>
    <row r="32" spans="1:6" ht="48" customHeight="1">
      <c r="A32" s="125" t="s">
        <v>124</v>
      </c>
      <c r="B32" s="27" t="s">
        <v>153</v>
      </c>
      <c r="C32" s="125" t="s">
        <v>9</v>
      </c>
      <c r="D32" s="157">
        <v>27335</v>
      </c>
      <c r="E32" s="157">
        <f>'[6]форма ДАРЕМ 2020'!D382</f>
        <v>34773</v>
      </c>
      <c r="F32" s="20">
        <f t="shared" si="0"/>
        <v>1.27</v>
      </c>
    </row>
    <row r="33" spans="1:6" ht="15">
      <c r="A33" s="125" t="s">
        <v>125</v>
      </c>
      <c r="B33" s="27" t="s">
        <v>126</v>
      </c>
      <c r="C33" s="125" t="s">
        <v>9</v>
      </c>
      <c r="D33" s="157">
        <v>4486</v>
      </c>
      <c r="E33" s="157">
        <f>'[6]форма ДАРЕМ 2020'!D383</f>
        <v>5683</v>
      </c>
      <c r="F33" s="20">
        <f t="shared" si="0"/>
        <v>1.27</v>
      </c>
    </row>
    <row r="34" spans="1:6" ht="15">
      <c r="A34" s="125" t="s">
        <v>127</v>
      </c>
      <c r="B34" s="27" t="s">
        <v>26</v>
      </c>
      <c r="C34" s="125" t="s">
        <v>9</v>
      </c>
      <c r="D34" s="157">
        <v>4660</v>
      </c>
      <c r="E34" s="157">
        <f>'[6]форма ДАРЕМ 2020'!D384</f>
        <v>30201</v>
      </c>
      <c r="F34" s="20">
        <f t="shared" si="0"/>
        <v>6.48</v>
      </c>
    </row>
    <row r="35" spans="1:6" ht="14.25" customHeight="1">
      <c r="A35" s="125" t="s">
        <v>128</v>
      </c>
      <c r="B35" s="27" t="s">
        <v>154</v>
      </c>
      <c r="C35" s="125" t="s">
        <v>9</v>
      </c>
      <c r="D35" s="157">
        <v>100286</v>
      </c>
      <c r="E35" s="157">
        <f>'[6]форма ДАРЕМ 2020'!D391</f>
        <v>112259</v>
      </c>
      <c r="F35" s="20">
        <f t="shared" si="0"/>
        <v>1.1200000000000001</v>
      </c>
    </row>
    <row r="36" spans="1:6" ht="15">
      <c r="A36" s="22" t="s">
        <v>14</v>
      </c>
      <c r="B36" s="23" t="s">
        <v>103</v>
      </c>
      <c r="C36" s="22" t="s">
        <v>9</v>
      </c>
      <c r="D36" s="24">
        <f>D37+D60+D66</f>
        <v>116801</v>
      </c>
      <c r="E36" s="24">
        <f>E37+E60+E66</f>
        <v>201572</v>
      </c>
      <c r="F36" s="50">
        <f t="shared" si="0"/>
        <v>1.73</v>
      </c>
    </row>
    <row r="37" spans="1:6" ht="30">
      <c r="A37" s="158" t="s">
        <v>59</v>
      </c>
      <c r="B37" s="26" t="s">
        <v>104</v>
      </c>
      <c r="C37" s="158" t="s">
        <v>9</v>
      </c>
      <c r="D37" s="36">
        <f>SUM(D38:D42)</f>
        <v>37019</v>
      </c>
      <c r="E37" s="36">
        <f>SUM(E38:E42)</f>
        <v>68472</v>
      </c>
      <c r="F37" s="65">
        <f t="shared" si="0"/>
        <v>1.85</v>
      </c>
    </row>
    <row r="38" spans="1:6" ht="16.5" customHeight="1">
      <c r="A38" s="125" t="s">
        <v>60</v>
      </c>
      <c r="B38" s="38" t="s">
        <v>118</v>
      </c>
      <c r="C38" s="159" t="s">
        <v>9</v>
      </c>
      <c r="D38" s="157">
        <v>17825</v>
      </c>
      <c r="E38" s="157">
        <f>'[6]форма ДАРЕМ 2020'!D412</f>
        <v>44319</v>
      </c>
      <c r="F38" s="20">
        <f t="shared" si="0"/>
        <v>2.4900000000000002</v>
      </c>
    </row>
    <row r="39" spans="1:6" s="29" customFormat="1" ht="15">
      <c r="A39" s="125" t="s">
        <v>62</v>
      </c>
      <c r="B39" s="38" t="s">
        <v>53</v>
      </c>
      <c r="C39" s="159" t="s">
        <v>9</v>
      </c>
      <c r="D39" s="157">
        <v>1524</v>
      </c>
      <c r="E39" s="157">
        <f>'[6]форма ДАРЕМ 2020'!D415+'[6]форма ДАРЕМ 2020'!D416</f>
        <v>3789</v>
      </c>
      <c r="F39" s="20">
        <f t="shared" si="0"/>
        <v>2.4900000000000002</v>
      </c>
    </row>
    <row r="40" spans="1:6" s="29" customFormat="1" ht="14.25" customHeight="1">
      <c r="A40" s="125" t="s">
        <v>63</v>
      </c>
      <c r="B40" s="27" t="s">
        <v>220</v>
      </c>
      <c r="C40" s="159" t="s">
        <v>9</v>
      </c>
      <c r="D40" s="157">
        <v>357</v>
      </c>
      <c r="E40" s="157">
        <f>'[6]форма ДАРЕМ 2020'!D417</f>
        <v>574</v>
      </c>
      <c r="F40" s="20">
        <f t="shared" si="0"/>
        <v>1.61</v>
      </c>
    </row>
    <row r="41" spans="1:6" ht="15">
      <c r="A41" s="125" t="s">
        <v>64</v>
      </c>
      <c r="B41" s="38" t="s">
        <v>13</v>
      </c>
      <c r="C41" s="159" t="s">
        <v>9</v>
      </c>
      <c r="D41" s="157">
        <v>6467</v>
      </c>
      <c r="E41" s="157">
        <f>'[6]форма ДАРЕМ 2020'!D418</f>
        <v>6996</v>
      </c>
      <c r="F41" s="20">
        <f t="shared" si="0"/>
        <v>1.08</v>
      </c>
    </row>
    <row r="42" spans="1:6" ht="15" customHeight="1">
      <c r="A42" s="33" t="s">
        <v>139</v>
      </c>
      <c r="B42" s="18" t="s">
        <v>106</v>
      </c>
      <c r="C42" s="159" t="s">
        <v>9</v>
      </c>
      <c r="D42" s="160">
        <f>SUM(D43:D59)</f>
        <v>10846</v>
      </c>
      <c r="E42" s="160">
        <f>SUM(E43:E59)</f>
        <v>12794</v>
      </c>
      <c r="F42" s="57">
        <f t="shared" si="0"/>
        <v>1.18</v>
      </c>
    </row>
    <row r="43" spans="1:6" ht="15">
      <c r="A43" s="125" t="s">
        <v>197</v>
      </c>
      <c r="B43" s="38" t="s">
        <v>16</v>
      </c>
      <c r="C43" s="159" t="s">
        <v>9</v>
      </c>
      <c r="D43" s="157">
        <v>605</v>
      </c>
      <c r="E43" s="157">
        <f>'[6]форма ДАРЕМ 2020'!D420</f>
        <v>677</v>
      </c>
      <c r="F43" s="20">
        <f t="shared" si="0"/>
        <v>1.1200000000000001</v>
      </c>
    </row>
    <row r="44" spans="1:6" ht="17.25" customHeight="1">
      <c r="A44" s="125" t="s">
        <v>198</v>
      </c>
      <c r="B44" s="38" t="s">
        <v>17</v>
      </c>
      <c r="C44" s="159" t="s">
        <v>9</v>
      </c>
      <c r="D44" s="157">
        <v>160</v>
      </c>
      <c r="E44" s="157">
        <f>'[6]форма ДАРЕМ 2020'!D421</f>
        <v>206</v>
      </c>
      <c r="F44" s="20">
        <f t="shared" si="0"/>
        <v>1.29</v>
      </c>
    </row>
    <row r="45" spans="1:6" ht="15">
      <c r="A45" s="125" t="s">
        <v>199</v>
      </c>
      <c r="B45" s="38" t="s">
        <v>18</v>
      </c>
      <c r="C45" s="159" t="s">
        <v>9</v>
      </c>
      <c r="D45" s="157">
        <v>441</v>
      </c>
      <c r="E45" s="157">
        <f>'[6]форма ДАРЕМ 2020'!D422</f>
        <v>426</v>
      </c>
      <c r="F45" s="20">
        <f t="shared" si="0"/>
        <v>0.97</v>
      </c>
    </row>
    <row r="46" spans="1:6" ht="15" customHeight="1">
      <c r="A46" s="125" t="s">
        <v>200</v>
      </c>
      <c r="B46" s="38" t="s">
        <v>39</v>
      </c>
      <c r="C46" s="159" t="s">
        <v>9</v>
      </c>
      <c r="D46" s="157">
        <v>0</v>
      </c>
      <c r="E46" s="157">
        <f>'[6]форма ДАРЕМ 2020'!D429</f>
        <v>0</v>
      </c>
      <c r="F46" s="20">
        <f t="shared" si="0"/>
        <v>0</v>
      </c>
    </row>
    <row r="47" spans="1:6" ht="15" customHeight="1">
      <c r="A47" s="125" t="s">
        <v>201</v>
      </c>
      <c r="B47" s="38" t="s">
        <v>19</v>
      </c>
      <c r="C47" s="159" t="s">
        <v>9</v>
      </c>
      <c r="D47" s="157">
        <v>174</v>
      </c>
      <c r="E47" s="157">
        <f>'[6]форма ДАРЕМ 2020'!D430</f>
        <v>165</v>
      </c>
      <c r="F47" s="20">
        <f t="shared" si="0"/>
        <v>0.95</v>
      </c>
    </row>
    <row r="48" spans="1:6" ht="30">
      <c r="A48" s="125" t="s">
        <v>202</v>
      </c>
      <c r="B48" s="38" t="s">
        <v>129</v>
      </c>
      <c r="C48" s="159" t="s">
        <v>9</v>
      </c>
      <c r="D48" s="157">
        <v>0</v>
      </c>
      <c r="E48" s="157">
        <f>'[6]форма ДАРЕМ 2020'!D431</f>
        <v>147</v>
      </c>
      <c r="F48" s="20">
        <v>0</v>
      </c>
    </row>
    <row r="49" spans="1:6" ht="15">
      <c r="A49" s="125" t="s">
        <v>203</v>
      </c>
      <c r="B49" s="38" t="s">
        <v>130</v>
      </c>
      <c r="C49" s="159" t="s">
        <v>9</v>
      </c>
      <c r="D49" s="157">
        <v>14</v>
      </c>
      <c r="E49" s="157">
        <f>'[6]форма ДАРЕМ 2020'!D432</f>
        <v>-18</v>
      </c>
      <c r="F49" s="20">
        <f t="shared" si="0"/>
        <v>-1.29</v>
      </c>
    </row>
    <row r="50" spans="1:6" ht="15">
      <c r="A50" s="125" t="s">
        <v>204</v>
      </c>
      <c r="B50" s="38" t="s">
        <v>21</v>
      </c>
      <c r="C50" s="159" t="s">
        <v>9</v>
      </c>
      <c r="D50" s="157">
        <v>0</v>
      </c>
      <c r="E50" s="157">
        <f>'[6]форма ДАРЕМ 2020'!D433</f>
        <v>0</v>
      </c>
      <c r="F50" s="20">
        <f t="shared" si="0"/>
        <v>0</v>
      </c>
    </row>
    <row r="51" spans="1:6" ht="21.75" customHeight="1">
      <c r="A51" s="125" t="s">
        <v>205</v>
      </c>
      <c r="B51" s="38" t="s">
        <v>74</v>
      </c>
      <c r="C51" s="159" t="s">
        <v>9</v>
      </c>
      <c r="D51" s="157">
        <v>267</v>
      </c>
      <c r="E51" s="157">
        <f>'[6]форма ДАРЕМ 2020'!D434</f>
        <v>365</v>
      </c>
      <c r="F51" s="20">
        <f t="shared" si="0"/>
        <v>1.37</v>
      </c>
    </row>
    <row r="52" spans="1:6" ht="18" customHeight="1">
      <c r="A52" s="125" t="s">
        <v>206</v>
      </c>
      <c r="B52" s="38" t="s">
        <v>22</v>
      </c>
      <c r="C52" s="159" t="s">
        <v>9</v>
      </c>
      <c r="D52" s="157">
        <v>24</v>
      </c>
      <c r="E52" s="157">
        <f>'[6]форма ДАРЕМ 2020'!D435</f>
        <v>108</v>
      </c>
      <c r="F52" s="20">
        <f t="shared" si="0"/>
        <v>4.5</v>
      </c>
    </row>
    <row r="53" spans="1:6" ht="18" customHeight="1">
      <c r="A53" s="125" t="s">
        <v>207</v>
      </c>
      <c r="B53" s="38" t="s">
        <v>23</v>
      </c>
      <c r="C53" s="159" t="s">
        <v>9</v>
      </c>
      <c r="D53" s="157">
        <v>3365</v>
      </c>
      <c r="E53" s="157">
        <f>'[6]форма ДАРЕМ 2020'!D441</f>
        <v>4004</v>
      </c>
      <c r="F53" s="20">
        <f t="shared" si="0"/>
        <v>1.19</v>
      </c>
    </row>
    <row r="54" spans="1:6" ht="14.25" customHeight="1">
      <c r="A54" s="125" t="s">
        <v>208</v>
      </c>
      <c r="B54" s="38" t="s">
        <v>131</v>
      </c>
      <c r="C54" s="159" t="s">
        <v>9</v>
      </c>
      <c r="D54" s="157">
        <v>224</v>
      </c>
      <c r="E54" s="157">
        <f>'[6]форма ДАРЕМ 2020'!D442</f>
        <v>306</v>
      </c>
      <c r="F54" s="20">
        <f t="shared" si="0"/>
        <v>1.37</v>
      </c>
    </row>
    <row r="55" spans="1:6" s="29" customFormat="1" ht="15" customHeight="1">
      <c r="A55" s="125" t="s">
        <v>209</v>
      </c>
      <c r="B55" s="38" t="s">
        <v>25</v>
      </c>
      <c r="C55" s="159" t="s">
        <v>9</v>
      </c>
      <c r="D55" s="157">
        <v>0</v>
      </c>
      <c r="E55" s="157">
        <f>'[6]форма ДАРЕМ 2020'!D443</f>
        <v>0</v>
      </c>
      <c r="F55" s="20">
        <f t="shared" si="0"/>
        <v>0</v>
      </c>
    </row>
    <row r="56" spans="1:6" ht="19.5" customHeight="1">
      <c r="A56" s="125" t="s">
        <v>210</v>
      </c>
      <c r="B56" s="38" t="s">
        <v>110</v>
      </c>
      <c r="C56" s="159" t="s">
        <v>9</v>
      </c>
      <c r="D56" s="157">
        <v>2989</v>
      </c>
      <c r="E56" s="157">
        <f>'[6]форма ДАРЕМ 2020'!D444</f>
        <v>3558</v>
      </c>
      <c r="F56" s="20">
        <f t="shared" si="0"/>
        <v>1.19</v>
      </c>
    </row>
    <row r="57" spans="1:6" ht="16.5" customHeight="1">
      <c r="A57" s="125" t="s">
        <v>211</v>
      </c>
      <c r="B57" s="38" t="s">
        <v>26</v>
      </c>
      <c r="C57" s="159" t="s">
        <v>9</v>
      </c>
      <c r="D57" s="157">
        <v>1212</v>
      </c>
      <c r="E57" s="157">
        <f>'[6]форма ДАРЕМ 2020'!D445</f>
        <v>1736</v>
      </c>
      <c r="F57" s="20">
        <f t="shared" si="0"/>
        <v>1.43</v>
      </c>
    </row>
    <row r="58" spans="1:6" ht="18" customHeight="1">
      <c r="A58" s="125" t="s">
        <v>212</v>
      </c>
      <c r="B58" s="38" t="s">
        <v>27</v>
      </c>
      <c r="C58" s="159" t="s">
        <v>9</v>
      </c>
      <c r="D58" s="157">
        <v>255</v>
      </c>
      <c r="E58" s="157">
        <f>'[6]форма ДАРЕМ 2020'!D459</f>
        <v>227</v>
      </c>
      <c r="F58" s="20">
        <f t="shared" si="0"/>
        <v>0.89</v>
      </c>
    </row>
    <row r="59" spans="1:6" ht="15" customHeight="1">
      <c r="A59" s="125" t="s">
        <v>213</v>
      </c>
      <c r="B59" s="38" t="s">
        <v>28</v>
      </c>
      <c r="C59" s="159" t="s">
        <v>9</v>
      </c>
      <c r="D59" s="157">
        <v>1116</v>
      </c>
      <c r="E59" s="157">
        <f>'[6]форма ДАРЕМ 2020'!D460+1</f>
        <v>887</v>
      </c>
      <c r="F59" s="20">
        <f t="shared" si="0"/>
        <v>0.79</v>
      </c>
    </row>
    <row r="60" spans="1:6" ht="29.25" customHeight="1">
      <c r="A60" s="22">
        <v>7</v>
      </c>
      <c r="B60" s="26" t="s">
        <v>155</v>
      </c>
      <c r="C60" s="25" t="s">
        <v>9</v>
      </c>
      <c r="D60" s="36">
        <f>D61+D62+D63+D64+D65</f>
        <v>79782</v>
      </c>
      <c r="E60" s="36">
        <f>E61+E62+E63+E64+E65</f>
        <v>133100</v>
      </c>
      <c r="F60" s="65">
        <f t="shared" si="0"/>
        <v>1.67</v>
      </c>
    </row>
    <row r="61" spans="1:6" ht="16.5" customHeight="1">
      <c r="A61" s="161" t="s">
        <v>132</v>
      </c>
      <c r="B61" s="39" t="s">
        <v>118</v>
      </c>
      <c r="C61" s="125" t="s">
        <v>9</v>
      </c>
      <c r="D61" s="28">
        <v>0</v>
      </c>
      <c r="E61" s="28">
        <v>0</v>
      </c>
      <c r="F61" s="20">
        <f t="shared" si="0"/>
        <v>0</v>
      </c>
    </row>
    <row r="62" spans="1:6" s="40" customFormat="1" ht="15">
      <c r="A62" s="161" t="s">
        <v>133</v>
      </c>
      <c r="B62" s="38" t="s">
        <v>53</v>
      </c>
      <c r="C62" s="125" t="s">
        <v>9</v>
      </c>
      <c r="D62" s="28">
        <v>0</v>
      </c>
      <c r="E62" s="28">
        <v>0</v>
      </c>
      <c r="F62" s="20">
        <f t="shared" si="0"/>
        <v>0</v>
      </c>
    </row>
    <row r="63" spans="1:6" s="29" customFormat="1" ht="15">
      <c r="A63" s="161" t="s">
        <v>134</v>
      </c>
      <c r="B63" s="39" t="s">
        <v>119</v>
      </c>
      <c r="C63" s="125" t="s">
        <v>9</v>
      </c>
      <c r="D63" s="28">
        <v>0</v>
      </c>
      <c r="E63" s="28">
        <v>0</v>
      </c>
      <c r="F63" s="20">
        <f t="shared" si="0"/>
        <v>0</v>
      </c>
    </row>
    <row r="64" spans="1:6" s="29" customFormat="1" ht="15">
      <c r="A64" s="161" t="s">
        <v>135</v>
      </c>
      <c r="B64" s="39" t="s">
        <v>156</v>
      </c>
      <c r="C64" s="125" t="s">
        <v>9</v>
      </c>
      <c r="D64" s="28">
        <v>0</v>
      </c>
      <c r="E64" s="28">
        <v>0</v>
      </c>
      <c r="F64" s="20">
        <f t="shared" si="0"/>
        <v>0</v>
      </c>
    </row>
    <row r="65" spans="1:6" ht="15">
      <c r="A65" s="161" t="s">
        <v>136</v>
      </c>
      <c r="B65" s="39" t="s">
        <v>137</v>
      </c>
      <c r="C65" s="125" t="s">
        <v>9</v>
      </c>
      <c r="D65" s="28">
        <v>79782</v>
      </c>
      <c r="E65" s="28">
        <f>'[6]форма ДАРЕМ 2020'!D493</f>
        <v>133100</v>
      </c>
      <c r="F65" s="20">
        <f t="shared" si="0"/>
        <v>1.67</v>
      </c>
    </row>
    <row r="66" spans="1:6" s="29" customFormat="1" ht="17.25" customHeight="1">
      <c r="A66" s="162" t="s">
        <v>157</v>
      </c>
      <c r="B66" s="26" t="s">
        <v>29</v>
      </c>
      <c r="C66" s="25" t="s">
        <v>9</v>
      </c>
      <c r="D66" s="36">
        <v>0</v>
      </c>
      <c r="E66" s="36">
        <v>0</v>
      </c>
      <c r="F66" s="65">
        <f t="shared" si="0"/>
        <v>0</v>
      </c>
    </row>
    <row r="67" spans="1:6" s="29" customFormat="1" ht="19.5" customHeight="1">
      <c r="A67" s="22" t="s">
        <v>30</v>
      </c>
      <c r="B67" s="41" t="s">
        <v>113</v>
      </c>
      <c r="C67" s="25" t="s">
        <v>9</v>
      </c>
      <c r="D67" s="24">
        <f>D36+D8</f>
        <v>2065487</v>
      </c>
      <c r="E67" s="24">
        <f>E36+E8</f>
        <v>3023942</v>
      </c>
      <c r="F67" s="50">
        <f t="shared" si="0"/>
        <v>1.46</v>
      </c>
    </row>
    <row r="68" spans="1:6" s="29" customFormat="1" ht="15">
      <c r="A68" s="22" t="s">
        <v>32</v>
      </c>
      <c r="B68" s="41" t="s">
        <v>114</v>
      </c>
      <c r="C68" s="25" t="s">
        <v>9</v>
      </c>
      <c r="D68" s="24">
        <v>29508</v>
      </c>
      <c r="E68" s="24">
        <f>E70-E67</f>
        <v>-879806</v>
      </c>
      <c r="F68" s="50">
        <f t="shared" si="0"/>
        <v>-29.82</v>
      </c>
    </row>
    <row r="69" spans="1:6" s="29" customFormat="1" ht="30">
      <c r="A69" s="163" t="s">
        <v>33</v>
      </c>
      <c r="B69" s="42" t="s">
        <v>158</v>
      </c>
      <c r="C69" s="22" t="s">
        <v>9</v>
      </c>
      <c r="D69" s="35">
        <v>209572</v>
      </c>
      <c r="E69" s="35">
        <f>'[6]РБА ПВ'!F8</f>
        <v>183729</v>
      </c>
      <c r="F69" s="57">
        <f t="shared" si="0"/>
        <v>0.88</v>
      </c>
    </row>
    <row r="70" spans="1:6" s="29" customFormat="1" ht="15">
      <c r="A70" s="164" t="s">
        <v>35</v>
      </c>
      <c r="B70" s="23" t="s">
        <v>34</v>
      </c>
      <c r="C70" s="22" t="s">
        <v>9</v>
      </c>
      <c r="D70" s="24">
        <f>D67+D68</f>
        <v>2094995</v>
      </c>
      <c r="E70" s="24">
        <f>'[6]Доход 2020'!BJ13/1000</f>
        <v>2144136</v>
      </c>
      <c r="F70" s="50">
        <f t="shared" si="0"/>
        <v>1.02</v>
      </c>
    </row>
    <row r="71" spans="1:6" ht="15">
      <c r="A71" s="164" t="s">
        <v>41</v>
      </c>
      <c r="B71" s="41" t="s">
        <v>216</v>
      </c>
      <c r="C71" s="22" t="s">
        <v>36</v>
      </c>
      <c r="D71" s="43">
        <v>11676</v>
      </c>
      <c r="E71" s="165">
        <f>'[6]Доход 2020'!BH13/1000</f>
        <v>13858.828</v>
      </c>
      <c r="F71" s="50">
        <f t="shared" si="0"/>
        <v>1.19</v>
      </c>
    </row>
    <row r="72" spans="1:6" ht="15">
      <c r="A72" s="166" t="s">
        <v>83</v>
      </c>
      <c r="B72" s="130" t="s">
        <v>116</v>
      </c>
      <c r="C72" s="125" t="s">
        <v>236</v>
      </c>
      <c r="D72" s="165" t="s">
        <v>160</v>
      </c>
      <c r="E72" s="165" t="s">
        <v>160</v>
      </c>
      <c r="F72" s="20" t="s">
        <v>190</v>
      </c>
    </row>
    <row r="73" spans="1:6" ht="15">
      <c r="A73" s="167"/>
      <c r="B73" s="131"/>
      <c r="C73" s="85" t="s">
        <v>42</v>
      </c>
      <c r="D73" s="165" t="s">
        <v>160</v>
      </c>
      <c r="E73" s="165" t="s">
        <v>160</v>
      </c>
      <c r="F73" s="20" t="s">
        <v>190</v>
      </c>
    </row>
    <row r="74" spans="1:6" s="45" customFormat="1" ht="32.25" customHeight="1">
      <c r="A74" s="164" t="s">
        <v>145</v>
      </c>
      <c r="B74" s="41" t="s">
        <v>217</v>
      </c>
      <c r="C74" s="22" t="s">
        <v>238</v>
      </c>
      <c r="D74" s="43">
        <f>D70/D71</f>
        <v>179.43</v>
      </c>
      <c r="E74" s="43">
        <f>E70/E71</f>
        <v>154.71</v>
      </c>
      <c r="F74" s="50">
        <f t="shared" si="0"/>
        <v>0.86</v>
      </c>
    </row>
    <row r="75" spans="1:6" s="45" customFormat="1" ht="15.75" customHeight="1">
      <c r="A75" s="168"/>
      <c r="B75" s="87"/>
      <c r="C75" s="80"/>
      <c r="D75" s="82"/>
      <c r="E75" s="82"/>
      <c r="F75" s="169"/>
    </row>
  </sheetData>
  <mergeCells count="6">
    <mergeCell ref="A72:A73"/>
    <mergeCell ref="B72:B73"/>
    <mergeCell ref="E1:F1"/>
    <mergeCell ref="A2:F2"/>
    <mergeCell ref="A3:F3"/>
    <mergeCell ref="A4:F4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72"/>
  <sheetViews>
    <sheetView topLeftCell="A2" zoomScaleNormal="100" zoomScaleSheetLayoutView="100" workbookViewId="0">
      <selection activeCell="Y14" sqref="Y14"/>
    </sheetView>
  </sheetViews>
  <sheetFormatPr defaultRowHeight="15"/>
  <cols>
    <col min="1" max="1" width="7" style="47" customWidth="1"/>
    <col min="2" max="2" width="39.7109375" style="47" customWidth="1"/>
    <col min="3" max="3" width="11.85546875" style="46" customWidth="1"/>
    <col min="4" max="4" width="15" style="47" customWidth="1"/>
    <col min="5" max="5" width="15.42578125" style="47" customWidth="1"/>
    <col min="6" max="6" width="11.7109375" style="46" customWidth="1"/>
    <col min="7" max="16384" width="9.140625" style="1"/>
  </cols>
  <sheetData>
    <row r="1" spans="1:6" ht="12.75" hidden="1" customHeight="1"/>
    <row r="2" spans="1:6">
      <c r="E2" s="170"/>
    </row>
    <row r="3" spans="1:6" ht="14.25" customHeight="1">
      <c r="A3" s="136" t="s">
        <v>187</v>
      </c>
      <c r="B3" s="136"/>
      <c r="C3" s="136"/>
      <c r="D3" s="136"/>
      <c r="E3" s="136"/>
      <c r="F3" s="136"/>
    </row>
    <row r="4" spans="1:6" ht="14.25" customHeight="1">
      <c r="A4" s="136" t="s">
        <v>162</v>
      </c>
      <c r="B4" s="136"/>
      <c r="C4" s="136"/>
      <c r="D4" s="136"/>
      <c r="E4" s="136"/>
      <c r="F4" s="136"/>
    </row>
    <row r="5" spans="1:6" ht="14.25" customHeight="1">
      <c r="A5" s="136" t="s">
        <v>218</v>
      </c>
      <c r="B5" s="136"/>
      <c r="C5" s="136"/>
      <c r="D5" s="136"/>
      <c r="E5" s="136"/>
      <c r="F5" s="136"/>
    </row>
    <row r="6" spans="1:6" ht="16.5" customHeight="1"/>
    <row r="7" spans="1:6" ht="78" customHeight="1">
      <c r="A7" s="123" t="s">
        <v>2</v>
      </c>
      <c r="B7" s="123" t="s">
        <v>4</v>
      </c>
      <c r="C7" s="123" t="s">
        <v>5</v>
      </c>
      <c r="D7" s="126" t="s">
        <v>191</v>
      </c>
      <c r="E7" s="126" t="s">
        <v>225</v>
      </c>
      <c r="F7" s="121" t="s">
        <v>194</v>
      </c>
    </row>
    <row r="8" spans="1:6">
      <c r="A8" s="125">
        <v>1</v>
      </c>
      <c r="B8" s="125">
        <v>2</v>
      </c>
      <c r="C8" s="125">
        <v>3</v>
      </c>
      <c r="D8" s="126">
        <v>4</v>
      </c>
      <c r="E8" s="126">
        <v>5</v>
      </c>
      <c r="F8" s="85" t="s">
        <v>195</v>
      </c>
    </row>
    <row r="9" spans="1:6" s="12" customFormat="1" ht="34.5" customHeight="1">
      <c r="A9" s="49" t="s">
        <v>6</v>
      </c>
      <c r="B9" s="41" t="s">
        <v>163</v>
      </c>
      <c r="C9" s="49" t="s">
        <v>8</v>
      </c>
      <c r="D9" s="16">
        <f>D10+D18+D23+D24+D26</f>
        <v>254772</v>
      </c>
      <c r="E9" s="16">
        <f>E10+E18+E23+E24+E26</f>
        <v>357567</v>
      </c>
      <c r="F9" s="50">
        <f>IF(E9=0,0,E9/D9)</f>
        <v>1.4</v>
      </c>
    </row>
    <row r="10" spans="1:6" s="12" customFormat="1" ht="14.25" customHeight="1">
      <c r="A10" s="49">
        <v>1</v>
      </c>
      <c r="B10" s="41" t="s">
        <v>164</v>
      </c>
      <c r="C10" s="49"/>
      <c r="D10" s="16">
        <f>SUM(D11:D15)</f>
        <v>127100</v>
      </c>
      <c r="E10" s="16">
        <f>SUM(E11:E15)</f>
        <v>187928</v>
      </c>
      <c r="F10" s="50">
        <f>IF(E10=0,0,E10/D10)</f>
        <v>1.48</v>
      </c>
    </row>
    <row r="11" spans="1:6">
      <c r="A11" s="51" t="s">
        <v>37</v>
      </c>
      <c r="B11" s="30" t="s">
        <v>85</v>
      </c>
      <c r="C11" s="85" t="s">
        <v>84</v>
      </c>
      <c r="D11" s="3">
        <f>'[7]Утверждено ДКРЕМ 2020-2024г'!AA12</f>
        <v>21078</v>
      </c>
      <c r="E11" s="3">
        <f>'[7]форма ДАРЕМ 2020'!D512</f>
        <v>27962</v>
      </c>
      <c r="F11" s="20">
        <f>IF(E11=0,0,E11/D11)</f>
        <v>1.33</v>
      </c>
    </row>
    <row r="12" spans="1:6" ht="12.75" customHeight="1">
      <c r="A12" s="51" t="s">
        <v>47</v>
      </c>
      <c r="B12" s="30" t="s">
        <v>143</v>
      </c>
      <c r="C12" s="85" t="s">
        <v>84</v>
      </c>
      <c r="D12" s="3">
        <v>0</v>
      </c>
      <c r="E12" s="3">
        <v>0</v>
      </c>
      <c r="F12" s="20">
        <f t="shared" ref="F12:F69" si="0">IF(E12=0,0,E12/D12)</f>
        <v>0</v>
      </c>
    </row>
    <row r="13" spans="1:6">
      <c r="A13" s="51" t="s">
        <v>88</v>
      </c>
      <c r="B13" s="30" t="s">
        <v>189</v>
      </c>
      <c r="C13" s="85" t="s">
        <v>84</v>
      </c>
      <c r="D13" s="3">
        <f>'[7]Утверждено ДКРЕМ 2020-2024г'!AA14</f>
        <v>362</v>
      </c>
      <c r="E13" s="3">
        <f>'[7]форма ДАРЕМ 2020'!D514</f>
        <v>410</v>
      </c>
      <c r="F13" s="20">
        <f t="shared" si="0"/>
        <v>1.1299999999999999</v>
      </c>
    </row>
    <row r="14" spans="1:6" ht="13.5" customHeight="1">
      <c r="A14" s="51" t="s">
        <v>49</v>
      </c>
      <c r="B14" s="30" t="s">
        <v>166</v>
      </c>
      <c r="C14" s="85" t="s">
        <v>84</v>
      </c>
      <c r="D14" s="3">
        <v>0</v>
      </c>
      <c r="E14" s="3">
        <v>0</v>
      </c>
      <c r="F14" s="20">
        <f t="shared" si="0"/>
        <v>0</v>
      </c>
    </row>
    <row r="15" spans="1:6" s="52" customFormat="1" ht="30">
      <c r="A15" s="51" t="s">
        <v>50</v>
      </c>
      <c r="B15" s="30" t="s">
        <v>51</v>
      </c>
      <c r="C15" s="85" t="s">
        <v>84</v>
      </c>
      <c r="D15" s="3">
        <f>SUM(D16:D17)</f>
        <v>105660</v>
      </c>
      <c r="E15" s="3">
        <f>E16+E17</f>
        <v>159556</v>
      </c>
      <c r="F15" s="20">
        <f t="shared" si="0"/>
        <v>1.51</v>
      </c>
    </row>
    <row r="16" spans="1:6" s="58" customFormat="1" ht="15.75" customHeight="1">
      <c r="A16" s="53" t="s">
        <v>140</v>
      </c>
      <c r="B16" s="54" t="s">
        <v>167</v>
      </c>
      <c r="C16" s="55" t="s">
        <v>84</v>
      </c>
      <c r="D16" s="56">
        <f>'[7]Утверждено ДКРЕМ 2020-2024г'!AA17</f>
        <v>76867</v>
      </c>
      <c r="E16" s="56">
        <f>'[7]форма ДАРЕМ 2020'!D522</f>
        <v>132530</v>
      </c>
      <c r="F16" s="57">
        <f t="shared" si="0"/>
        <v>1.72</v>
      </c>
    </row>
    <row r="17" spans="1:6" s="58" customFormat="1" ht="15.75" customHeight="1">
      <c r="A17" s="53" t="s">
        <v>141</v>
      </c>
      <c r="B17" s="54" t="s">
        <v>168</v>
      </c>
      <c r="C17" s="55" t="s">
        <v>84</v>
      </c>
      <c r="D17" s="56">
        <f>'[7]Утверждено ДКРЕМ 2020-2024г'!AA18</f>
        <v>28793</v>
      </c>
      <c r="E17" s="56">
        <f>'[7]форма ДАРЕМ 2020'!D523</f>
        <v>27026</v>
      </c>
      <c r="F17" s="57">
        <f t="shared" si="0"/>
        <v>0.94</v>
      </c>
    </row>
    <row r="18" spans="1:6" s="12" customFormat="1" ht="15.75" customHeight="1">
      <c r="A18" s="49">
        <v>2</v>
      </c>
      <c r="B18" s="41" t="s">
        <v>169</v>
      </c>
      <c r="C18" s="85" t="s">
        <v>84</v>
      </c>
      <c r="D18" s="16">
        <f>D19+D20+D21+D22</f>
        <v>81179</v>
      </c>
      <c r="E18" s="16">
        <f>E19+E20+E21+E22</f>
        <v>101877</v>
      </c>
      <c r="F18" s="50">
        <f t="shared" si="0"/>
        <v>1.25</v>
      </c>
    </row>
    <row r="19" spans="1:6" ht="30">
      <c r="A19" s="51" t="s">
        <v>95</v>
      </c>
      <c r="B19" s="30" t="s">
        <v>96</v>
      </c>
      <c r="C19" s="85" t="s">
        <v>84</v>
      </c>
      <c r="D19" s="3">
        <f>'[7]Утверждено ДКРЕМ 2020-2024г'!AA20</f>
        <v>73432</v>
      </c>
      <c r="E19" s="3">
        <f>'[7]форма ДАРЕМ 2020'!D525</f>
        <v>92235</v>
      </c>
      <c r="F19" s="20">
        <f t="shared" si="0"/>
        <v>1.26</v>
      </c>
    </row>
    <row r="20" spans="1:6" ht="30">
      <c r="A20" s="51" t="s">
        <v>38</v>
      </c>
      <c r="B20" s="30" t="s">
        <v>239</v>
      </c>
      <c r="C20" s="85" t="s">
        <v>84</v>
      </c>
      <c r="D20" s="3">
        <v>6278</v>
      </c>
      <c r="E20" s="3">
        <f>'[7]форма ДАРЕМ 2020'!D528+'[7]форма ДАРЕМ 2020'!D529</f>
        <v>7816</v>
      </c>
      <c r="F20" s="20">
        <f t="shared" si="0"/>
        <v>1.24</v>
      </c>
    </row>
    <row r="21" spans="1:6" ht="13.5" customHeight="1">
      <c r="A21" s="51" t="s">
        <v>196</v>
      </c>
      <c r="B21" s="27" t="s">
        <v>220</v>
      </c>
      <c r="C21" s="85" t="s">
        <v>84</v>
      </c>
      <c r="D21" s="3">
        <f>'[7]Утверждено ДКРЕМ 2020-2024г'!AA24</f>
        <v>1469</v>
      </c>
      <c r="E21" s="3">
        <f>'[7]форма ДАРЕМ 2020'!D531</f>
        <v>1745</v>
      </c>
      <c r="F21" s="20">
        <f t="shared" si="0"/>
        <v>1.19</v>
      </c>
    </row>
    <row r="22" spans="1:6" ht="29.25" customHeight="1">
      <c r="A22" s="51" t="s">
        <v>222</v>
      </c>
      <c r="B22" s="27" t="s">
        <v>240</v>
      </c>
      <c r="C22" s="85" t="s">
        <v>84</v>
      </c>
      <c r="D22" s="3">
        <f>'[7]Утверждено ДКРЕМ 2020-2024г'!AA25</f>
        <v>0</v>
      </c>
      <c r="E22" s="3">
        <f>'[7]форма ДАРЕМ 2020'!D530</f>
        <v>81</v>
      </c>
      <c r="F22" s="20">
        <v>0</v>
      </c>
    </row>
    <row r="23" spans="1:6" s="12" customFormat="1" ht="12.75" customHeight="1">
      <c r="A23" s="49">
        <v>3</v>
      </c>
      <c r="B23" s="41" t="s">
        <v>10</v>
      </c>
      <c r="C23" s="85" t="s">
        <v>84</v>
      </c>
      <c r="D23" s="16">
        <f>'[7]Утверждено ДКРЕМ 2020-2024г'!AA26</f>
        <v>27824</v>
      </c>
      <c r="E23" s="16">
        <f>'[7]форма ДАРЕМ 2020'!D532</f>
        <v>20795</v>
      </c>
      <c r="F23" s="50">
        <f t="shared" si="0"/>
        <v>0.75</v>
      </c>
    </row>
    <row r="24" spans="1:6" s="12" customFormat="1">
      <c r="A24" s="49">
        <v>4</v>
      </c>
      <c r="B24" s="41" t="s">
        <v>170</v>
      </c>
      <c r="C24" s="85" t="s">
        <v>84</v>
      </c>
      <c r="D24" s="16">
        <v>0</v>
      </c>
      <c r="E24" s="16">
        <f>'[7]форма ДАРЕМ 2020'!D533</f>
        <v>9034</v>
      </c>
      <c r="F24" s="50">
        <v>0</v>
      </c>
    </row>
    <row r="25" spans="1:6" ht="16.5" customHeight="1">
      <c r="A25" s="51" t="s">
        <v>98</v>
      </c>
      <c r="B25" s="27" t="s">
        <v>215</v>
      </c>
      <c r="C25" s="85" t="s">
        <v>84</v>
      </c>
      <c r="D25" s="3">
        <v>0</v>
      </c>
      <c r="E25" s="3">
        <f>'[7]форма ДАРЕМ 2020'!D534</f>
        <v>4209</v>
      </c>
      <c r="F25" s="20">
        <v>0</v>
      </c>
    </row>
    <row r="26" spans="1:6" s="12" customFormat="1" ht="15" customHeight="1">
      <c r="A26" s="49">
        <v>5</v>
      </c>
      <c r="B26" s="41" t="s">
        <v>171</v>
      </c>
      <c r="C26" s="85" t="s">
        <v>84</v>
      </c>
      <c r="D26" s="16">
        <f>SUM(D27:D35)</f>
        <v>18669</v>
      </c>
      <c r="E26" s="16">
        <f>SUM(E27:E35)</f>
        <v>37933</v>
      </c>
      <c r="F26" s="50">
        <f t="shared" si="0"/>
        <v>2.0299999999999998</v>
      </c>
    </row>
    <row r="27" spans="1:6" ht="14.25" customHeight="1">
      <c r="A27" s="85" t="s">
        <v>55</v>
      </c>
      <c r="B27" s="124" t="s">
        <v>241</v>
      </c>
      <c r="C27" s="85" t="s">
        <v>84</v>
      </c>
      <c r="D27" s="3">
        <f>'[7]Утверждено ДКРЕМ 2020-2024г'!AA30</f>
        <v>36</v>
      </c>
      <c r="E27" s="3">
        <f>'[7]форма ДАРЕМ 2020'!D536</f>
        <v>40</v>
      </c>
      <c r="F27" s="20">
        <f t="shared" si="0"/>
        <v>1.1100000000000001</v>
      </c>
    </row>
    <row r="28" spans="1:6" ht="12.75" customHeight="1">
      <c r="A28" s="85" t="s">
        <v>56</v>
      </c>
      <c r="B28" s="30" t="s">
        <v>242</v>
      </c>
      <c r="C28" s="85" t="s">
        <v>84</v>
      </c>
      <c r="D28" s="3">
        <f>'[7]Утверждено ДКРЕМ 2020-2024г'!AA31</f>
        <v>8552</v>
      </c>
      <c r="E28" s="3">
        <f>'[7]форма ДАРЕМ 2020'!D537</f>
        <v>20352</v>
      </c>
      <c r="F28" s="20">
        <f t="shared" si="0"/>
        <v>2.38</v>
      </c>
    </row>
    <row r="29" spans="1:6">
      <c r="A29" s="85" t="s">
        <v>57</v>
      </c>
      <c r="B29" s="30" t="s">
        <v>243</v>
      </c>
      <c r="C29" s="85" t="s">
        <v>84</v>
      </c>
      <c r="D29" s="3">
        <f>'[7]Утверждено ДКРЕМ 2020-2024г'!AA32</f>
        <v>0</v>
      </c>
      <c r="E29" s="3">
        <f>'[7]форма ДАРЕМ 2020'!D538</f>
        <v>0</v>
      </c>
      <c r="F29" s="20">
        <f t="shared" si="0"/>
        <v>0</v>
      </c>
    </row>
    <row r="30" spans="1:6" ht="30">
      <c r="A30" s="85" t="s">
        <v>58</v>
      </c>
      <c r="B30" s="30" t="s">
        <v>244</v>
      </c>
      <c r="C30" s="85" t="s">
        <v>84</v>
      </c>
      <c r="D30" s="3">
        <f>'[7]Утверждено ДКРЕМ 2020-2024г'!AA33</f>
        <v>7</v>
      </c>
      <c r="E30" s="3">
        <f>'[7]форма ДАРЕМ 2020'!D539</f>
        <v>32</v>
      </c>
      <c r="F30" s="20">
        <f t="shared" si="0"/>
        <v>4.57</v>
      </c>
    </row>
    <row r="31" spans="1:6" ht="15.75" customHeight="1">
      <c r="A31" s="85" t="s">
        <v>123</v>
      </c>
      <c r="B31" s="30" t="s">
        <v>245</v>
      </c>
      <c r="C31" s="85" t="s">
        <v>84</v>
      </c>
      <c r="D31" s="3">
        <f>'[7]Утверждено ДКРЕМ 2020-2024г'!AA34</f>
        <v>1159</v>
      </c>
      <c r="E31" s="3">
        <f>'[7]форма ДАРЕМ 2020'!D540</f>
        <v>1194</v>
      </c>
      <c r="F31" s="20">
        <f t="shared" si="0"/>
        <v>1.03</v>
      </c>
    </row>
    <row r="32" spans="1:6" ht="32.25" customHeight="1">
      <c r="A32" s="85" t="s">
        <v>124</v>
      </c>
      <c r="B32" s="30" t="s">
        <v>246</v>
      </c>
      <c r="C32" s="85" t="s">
        <v>84</v>
      </c>
      <c r="D32" s="3">
        <f>'[7]Утверждено ДКРЕМ 2020-2024г'!AA35</f>
        <v>1636</v>
      </c>
      <c r="E32" s="3">
        <f>'[7]форма ДАРЕМ 2020'!D546</f>
        <v>4618</v>
      </c>
      <c r="F32" s="20">
        <f t="shared" si="0"/>
        <v>2.82</v>
      </c>
    </row>
    <row r="33" spans="1:6">
      <c r="A33" s="85" t="s">
        <v>125</v>
      </c>
      <c r="B33" s="30" t="s">
        <v>247</v>
      </c>
      <c r="C33" s="85" t="s">
        <v>84</v>
      </c>
      <c r="D33" s="3">
        <f>'[7]Утверждено ДКРЕМ 2020-2024г'!AA36</f>
        <v>275</v>
      </c>
      <c r="E33" s="3">
        <f>'[7]форма ДАРЕМ 2020'!D547</f>
        <v>756</v>
      </c>
      <c r="F33" s="20">
        <f t="shared" si="0"/>
        <v>2.75</v>
      </c>
    </row>
    <row r="34" spans="1:6">
      <c r="A34" s="85" t="s">
        <v>127</v>
      </c>
      <c r="B34" s="30" t="s">
        <v>248</v>
      </c>
      <c r="C34" s="85" t="s">
        <v>84</v>
      </c>
      <c r="D34" s="3">
        <f>'[7]Утверждено ДКРЕМ 2020-2024г'!AA37</f>
        <v>245</v>
      </c>
      <c r="E34" s="3">
        <f>'[7]форма ДАРЕМ 2020'!D548</f>
        <v>4277</v>
      </c>
      <c r="F34" s="20">
        <f t="shared" si="0"/>
        <v>17.46</v>
      </c>
    </row>
    <row r="35" spans="1:6" ht="30" customHeight="1">
      <c r="A35" s="85" t="s">
        <v>128</v>
      </c>
      <c r="B35" s="30" t="s">
        <v>249</v>
      </c>
      <c r="C35" s="85" t="s">
        <v>84</v>
      </c>
      <c r="D35" s="3">
        <f>'[7]Утверждено ДКРЕМ 2020-2024г'!AA38</f>
        <v>6759</v>
      </c>
      <c r="E35" s="3">
        <f>'[7]форма ДАРЕМ 2020'!D554</f>
        <v>6664</v>
      </c>
      <c r="F35" s="20">
        <f t="shared" si="0"/>
        <v>0.99</v>
      </c>
    </row>
    <row r="36" spans="1:6" s="12" customFormat="1" ht="15" customHeight="1">
      <c r="A36" s="49" t="s">
        <v>14</v>
      </c>
      <c r="B36" s="41" t="s">
        <v>103</v>
      </c>
      <c r="C36" s="85" t="s">
        <v>84</v>
      </c>
      <c r="D36" s="16">
        <f>D37+D60+D62</f>
        <v>20094</v>
      </c>
      <c r="E36" s="16">
        <f>E37+E60+E62</f>
        <v>23124</v>
      </c>
      <c r="F36" s="50">
        <f t="shared" si="0"/>
        <v>1.1499999999999999</v>
      </c>
    </row>
    <row r="37" spans="1:6" s="12" customFormat="1" ht="28.5">
      <c r="A37" s="49">
        <v>6</v>
      </c>
      <c r="B37" s="41" t="s">
        <v>173</v>
      </c>
      <c r="C37" s="85" t="s">
        <v>84</v>
      </c>
      <c r="D37" s="16">
        <f>D38+D39+D40+D41+D42</f>
        <v>4154</v>
      </c>
      <c r="E37" s="16">
        <f>E38+E39+E40+E41+E42</f>
        <v>4067</v>
      </c>
      <c r="F37" s="50">
        <f t="shared" si="0"/>
        <v>0.98</v>
      </c>
    </row>
    <row r="38" spans="1:6" ht="30">
      <c r="A38" s="51" t="s">
        <v>60</v>
      </c>
      <c r="B38" s="30" t="s">
        <v>61</v>
      </c>
      <c r="C38" s="85" t="s">
        <v>84</v>
      </c>
      <c r="D38" s="3">
        <f>'[7]Утверждено ДКРЕМ 2020-2024г'!AA41</f>
        <v>2688</v>
      </c>
      <c r="E38" s="3">
        <f>'[7]форма ДАРЕМ 2020'!D575</f>
        <v>2633</v>
      </c>
      <c r="F38" s="20">
        <f t="shared" si="0"/>
        <v>0.98</v>
      </c>
    </row>
    <row r="39" spans="1:6" ht="30">
      <c r="A39" s="51" t="s">
        <v>62</v>
      </c>
      <c r="B39" s="30" t="s">
        <v>239</v>
      </c>
      <c r="C39" s="85" t="s">
        <v>84</v>
      </c>
      <c r="D39" s="3">
        <v>230</v>
      </c>
      <c r="E39" s="3">
        <f>'[7]форма ДАРЕМ 2020'!D578+'[7]форма ДАРЕМ 2020'!D579</f>
        <v>225</v>
      </c>
      <c r="F39" s="20">
        <f t="shared" si="0"/>
        <v>0.98</v>
      </c>
    </row>
    <row r="40" spans="1:6">
      <c r="A40" s="51" t="s">
        <v>63</v>
      </c>
      <c r="B40" s="27" t="s">
        <v>220</v>
      </c>
      <c r="C40" s="85" t="s">
        <v>84</v>
      </c>
      <c r="D40" s="3">
        <f>'[7]Утверждено ДКРЕМ 2020-2024г'!AA45</f>
        <v>54</v>
      </c>
      <c r="E40" s="3">
        <f>'[7]форма ДАРЕМ 2020'!D580</f>
        <v>34</v>
      </c>
      <c r="F40" s="20">
        <f t="shared" si="0"/>
        <v>0.63</v>
      </c>
    </row>
    <row r="41" spans="1:6">
      <c r="A41" s="51" t="s">
        <v>64</v>
      </c>
      <c r="B41" s="30" t="s">
        <v>13</v>
      </c>
      <c r="C41" s="85" t="s">
        <v>84</v>
      </c>
      <c r="D41" s="3">
        <f>'[7]Утверждено ДКРЕМ 2020-2024г'!AA46</f>
        <v>436</v>
      </c>
      <c r="E41" s="3">
        <f>'[7]форма ДАРЕМ 2020'!D581</f>
        <v>408</v>
      </c>
      <c r="F41" s="20">
        <f t="shared" si="0"/>
        <v>0.94</v>
      </c>
    </row>
    <row r="42" spans="1:6" s="2" customFormat="1">
      <c r="A42" s="53" t="s">
        <v>139</v>
      </c>
      <c r="B42" s="34" t="s">
        <v>174</v>
      </c>
      <c r="C42" s="55" t="s">
        <v>84</v>
      </c>
      <c r="D42" s="56">
        <f>SUM(D43:D59)</f>
        <v>746</v>
      </c>
      <c r="E42" s="56">
        <f>SUM(E43:E59)</f>
        <v>767</v>
      </c>
      <c r="F42" s="57">
        <f t="shared" si="0"/>
        <v>1.03</v>
      </c>
    </row>
    <row r="43" spans="1:6" ht="12.75" customHeight="1">
      <c r="A43" s="51" t="s">
        <v>197</v>
      </c>
      <c r="B43" s="30" t="s">
        <v>10</v>
      </c>
      <c r="C43" s="85" t="s">
        <v>84</v>
      </c>
      <c r="D43" s="3">
        <f>'[7]Утверждено ДКРЕМ 2020-2024г'!AA48</f>
        <v>44</v>
      </c>
      <c r="E43" s="3">
        <f>'[7]форма ДАРЕМ 2020'!D583</f>
        <v>40</v>
      </c>
      <c r="F43" s="20">
        <f t="shared" si="0"/>
        <v>0.91</v>
      </c>
    </row>
    <row r="44" spans="1:6" ht="12.75" customHeight="1">
      <c r="A44" s="51" t="s">
        <v>198</v>
      </c>
      <c r="B44" s="30" t="s">
        <v>243</v>
      </c>
      <c r="C44" s="85" t="s">
        <v>84</v>
      </c>
      <c r="D44" s="3">
        <f>'[7]Утверждено ДКРЕМ 2020-2024г'!AA49</f>
        <v>0</v>
      </c>
      <c r="E44" s="3">
        <f>'[7]форма ДАРЕМ 2020'!D584</f>
        <v>14</v>
      </c>
      <c r="F44" s="20">
        <v>0</v>
      </c>
    </row>
    <row r="45" spans="1:6" ht="12.75" customHeight="1">
      <c r="A45" s="51" t="s">
        <v>199</v>
      </c>
      <c r="B45" s="30" t="s">
        <v>250</v>
      </c>
      <c r="C45" s="85" t="s">
        <v>84</v>
      </c>
      <c r="D45" s="3">
        <f>'[7]Утверждено ДКРЕМ 2020-2024г'!AA50</f>
        <v>27</v>
      </c>
      <c r="E45" s="3">
        <f>'[7]форма ДАРЕМ 2020'!D585</f>
        <v>26</v>
      </c>
      <c r="F45" s="20">
        <f t="shared" si="0"/>
        <v>0.96</v>
      </c>
    </row>
    <row r="46" spans="1:6" ht="12.75" customHeight="1">
      <c r="A46" s="51" t="s">
        <v>200</v>
      </c>
      <c r="B46" s="30" t="s">
        <v>251</v>
      </c>
      <c r="C46" s="85" t="s">
        <v>84</v>
      </c>
      <c r="D46" s="3">
        <f>'[7]Утверждено ДКРЕМ 2020-2024г'!AA51</f>
        <v>0</v>
      </c>
      <c r="E46" s="3">
        <f>'[7]форма ДАРЕМ 2020'!D592</f>
        <v>0</v>
      </c>
      <c r="F46" s="20">
        <f t="shared" si="0"/>
        <v>0</v>
      </c>
    </row>
    <row r="47" spans="1:6" ht="12.75" customHeight="1">
      <c r="A47" s="51" t="s">
        <v>201</v>
      </c>
      <c r="B47" s="30" t="s">
        <v>241</v>
      </c>
      <c r="C47" s="85" t="s">
        <v>84</v>
      </c>
      <c r="D47" s="3">
        <f>'[7]Утверждено ДКРЕМ 2020-2024г'!AA52</f>
        <v>0</v>
      </c>
      <c r="E47" s="3">
        <f>'[7]форма ДАРЕМ 2020'!D593</f>
        <v>10</v>
      </c>
      <c r="F47" s="20">
        <v>0</v>
      </c>
    </row>
    <row r="48" spans="1:6" ht="27.75" customHeight="1">
      <c r="A48" s="51" t="s">
        <v>202</v>
      </c>
      <c r="B48" s="30" t="s">
        <v>252</v>
      </c>
      <c r="C48" s="85" t="s">
        <v>84</v>
      </c>
      <c r="D48" s="3">
        <f>'[7]Утверждено ДКРЕМ 2020-2024г'!AA53</f>
        <v>9</v>
      </c>
      <c r="E48" s="3">
        <f>'[7]форма ДАРЕМ 2020'!D594</f>
        <v>10</v>
      </c>
      <c r="F48" s="20">
        <f t="shared" si="0"/>
        <v>1.1100000000000001</v>
      </c>
    </row>
    <row r="49" spans="1:6" ht="12.75" customHeight="1">
      <c r="A49" s="171" t="s">
        <v>203</v>
      </c>
      <c r="B49" s="172" t="s">
        <v>253</v>
      </c>
      <c r="C49" s="118" t="s">
        <v>84</v>
      </c>
      <c r="D49" s="117">
        <f>'[7]Утверждено ДКРЕМ 2020-2024г'!AA54</f>
        <v>3</v>
      </c>
      <c r="E49" s="117">
        <f>'[7]форма ДАРЕМ 2020'!D595</f>
        <v>1</v>
      </c>
      <c r="F49" s="173">
        <f t="shared" si="0"/>
        <v>0.33</v>
      </c>
    </row>
    <row r="50" spans="1:6">
      <c r="A50" s="51" t="s">
        <v>204</v>
      </c>
      <c r="B50" s="30" t="s">
        <v>242</v>
      </c>
      <c r="C50" s="85" t="s">
        <v>84</v>
      </c>
      <c r="D50" s="3">
        <f>'[7]Утверждено ДКРЕМ 2020-2024г'!AA55</f>
        <v>0</v>
      </c>
      <c r="E50" s="3">
        <f>'[7]форма ДАРЕМ 2020'!D596</f>
        <v>0</v>
      </c>
      <c r="F50" s="20">
        <f t="shared" si="0"/>
        <v>0</v>
      </c>
    </row>
    <row r="51" spans="1:6" ht="30" customHeight="1">
      <c r="A51" s="51" t="s">
        <v>205</v>
      </c>
      <c r="B51" s="30" t="s">
        <v>244</v>
      </c>
      <c r="C51" s="85" t="s">
        <v>84</v>
      </c>
      <c r="D51" s="3">
        <f>'[7]Утверждено ДКРЕМ 2020-2024г'!AA56</f>
        <v>18</v>
      </c>
      <c r="E51" s="3">
        <f>'[7]форма ДАРЕМ 2020'!D597</f>
        <v>20</v>
      </c>
      <c r="F51" s="20">
        <f t="shared" si="0"/>
        <v>1.1100000000000001</v>
      </c>
    </row>
    <row r="52" spans="1:6" ht="12.75" customHeight="1">
      <c r="A52" s="51" t="s">
        <v>206</v>
      </c>
      <c r="B52" s="30" t="s">
        <v>245</v>
      </c>
      <c r="C52" s="85" t="s">
        <v>84</v>
      </c>
      <c r="D52" s="3">
        <f>'[7]Утверждено ДКРЕМ 2020-2024г'!AA57</f>
        <v>2</v>
      </c>
      <c r="E52" s="3">
        <f>'[7]форма ДАРЕМ 2020'!D598</f>
        <v>6</v>
      </c>
      <c r="F52" s="20">
        <f t="shared" si="0"/>
        <v>3</v>
      </c>
    </row>
    <row r="53" spans="1:6" ht="14.25" customHeight="1">
      <c r="A53" s="51" t="s">
        <v>207</v>
      </c>
      <c r="B53" s="30" t="s">
        <v>254</v>
      </c>
      <c r="C53" s="85" t="s">
        <v>84</v>
      </c>
      <c r="D53" s="3">
        <f>'[7]Утверждено ДКРЕМ 2020-2024г'!AA58</f>
        <v>239</v>
      </c>
      <c r="E53" s="3">
        <f>'[7]форма ДАРЕМ 2020'!D604</f>
        <v>237</v>
      </c>
      <c r="F53" s="20">
        <f t="shared" si="0"/>
        <v>0.99</v>
      </c>
    </row>
    <row r="54" spans="1:6" ht="12.75" customHeight="1">
      <c r="A54" s="51" t="s">
        <v>208</v>
      </c>
      <c r="B54" s="30" t="s">
        <v>255</v>
      </c>
      <c r="C54" s="85" t="s">
        <v>84</v>
      </c>
      <c r="D54" s="3">
        <f>'[7]Утверждено ДКРЕМ 2020-2024г'!AA59</f>
        <v>19</v>
      </c>
      <c r="E54" s="3">
        <f>'[7]форма ДАРЕМ 2020'!D605</f>
        <v>18</v>
      </c>
      <c r="F54" s="20">
        <f t="shared" si="0"/>
        <v>0.95</v>
      </c>
    </row>
    <row r="55" spans="1:6" ht="12.75" customHeight="1">
      <c r="A55" s="51" t="s">
        <v>209</v>
      </c>
      <c r="B55" s="30" t="s">
        <v>256</v>
      </c>
      <c r="C55" s="85" t="s">
        <v>84</v>
      </c>
      <c r="D55" s="3">
        <f>'[7]Утверждено ДКРЕМ 2020-2024г'!AA60</f>
        <v>0</v>
      </c>
      <c r="E55" s="3">
        <f>'[7]форма ДАРЕМ 2020'!D606</f>
        <v>0</v>
      </c>
      <c r="F55" s="20">
        <f t="shared" si="0"/>
        <v>0</v>
      </c>
    </row>
    <row r="56" spans="1:6" ht="16.5" customHeight="1">
      <c r="A56" s="51" t="s">
        <v>210</v>
      </c>
      <c r="B56" s="30" t="s">
        <v>257</v>
      </c>
      <c r="C56" s="85" t="s">
        <v>84</v>
      </c>
      <c r="D56" s="3">
        <f>'[7]Утверждено ДКРЕМ 2020-2024г'!AA61</f>
        <v>230</v>
      </c>
      <c r="E56" s="3">
        <f>'[7]форма ДАРЕМ 2020'!D607</f>
        <v>216</v>
      </c>
      <c r="F56" s="20">
        <f t="shared" si="0"/>
        <v>0.94</v>
      </c>
    </row>
    <row r="57" spans="1:6" ht="12.75" customHeight="1">
      <c r="A57" s="51" t="s">
        <v>211</v>
      </c>
      <c r="B57" s="30" t="s">
        <v>248</v>
      </c>
      <c r="C57" s="85" t="s">
        <v>84</v>
      </c>
      <c r="D57" s="3">
        <f>'[7]Утверждено ДКРЕМ 2020-2024г'!AA62</f>
        <v>91</v>
      </c>
      <c r="E57" s="3">
        <f>'[7]форма ДАРЕМ 2020'!D608</f>
        <v>101</v>
      </c>
      <c r="F57" s="20">
        <f t="shared" si="0"/>
        <v>1.1100000000000001</v>
      </c>
    </row>
    <row r="58" spans="1:6" ht="12.75" customHeight="1">
      <c r="A58" s="51" t="s">
        <v>212</v>
      </c>
      <c r="B58" s="30" t="s">
        <v>258</v>
      </c>
      <c r="C58" s="85" t="s">
        <v>84</v>
      </c>
      <c r="D58" s="3">
        <f>'[7]Утверждено ДКРЕМ 2020-2024г'!AA63</f>
        <v>16</v>
      </c>
      <c r="E58" s="3">
        <f>'[7]форма ДАРЕМ 2020'!D622</f>
        <v>14</v>
      </c>
      <c r="F58" s="20">
        <f t="shared" si="0"/>
        <v>0.88</v>
      </c>
    </row>
    <row r="59" spans="1:6" ht="15.75" customHeight="1">
      <c r="A59" s="51" t="s">
        <v>213</v>
      </c>
      <c r="B59" s="30" t="s">
        <v>185</v>
      </c>
      <c r="C59" s="85" t="s">
        <v>84</v>
      </c>
      <c r="D59" s="3">
        <f>'[7]Утверждено ДКРЕМ 2020-2024г'!AA64</f>
        <v>48</v>
      </c>
      <c r="E59" s="3">
        <f>'[7]форма ДАРЕМ 2020'!D623</f>
        <v>54</v>
      </c>
      <c r="F59" s="20">
        <f t="shared" si="0"/>
        <v>1.1299999999999999</v>
      </c>
    </row>
    <row r="60" spans="1:6" s="12" customFormat="1" ht="15" customHeight="1">
      <c r="A60" s="49">
        <v>7</v>
      </c>
      <c r="B60" s="41" t="s">
        <v>175</v>
      </c>
      <c r="C60" s="85" t="s">
        <v>84</v>
      </c>
      <c r="D60" s="16">
        <f>SUM(D61:D61)</f>
        <v>15940</v>
      </c>
      <c r="E60" s="16">
        <f>SUM(E61:E61)</f>
        <v>19057</v>
      </c>
      <c r="F60" s="50">
        <f t="shared" si="0"/>
        <v>1.2</v>
      </c>
    </row>
    <row r="61" spans="1:6">
      <c r="A61" s="85" t="s">
        <v>132</v>
      </c>
      <c r="B61" s="30" t="s">
        <v>259</v>
      </c>
      <c r="C61" s="85" t="s">
        <v>84</v>
      </c>
      <c r="D61" s="3">
        <f>'[7]Утверждено ДКРЕМ 2020-2024г'!AA73</f>
        <v>15940</v>
      </c>
      <c r="E61" s="3">
        <f>'[7]форма ДАРЕМ 2020'!D640</f>
        <v>19057</v>
      </c>
      <c r="F61" s="20">
        <f t="shared" si="0"/>
        <v>1.2</v>
      </c>
    </row>
    <row r="62" spans="1:6" s="12" customFormat="1" ht="15" customHeight="1">
      <c r="A62" s="49">
        <v>8</v>
      </c>
      <c r="B62" s="41" t="s">
        <v>29</v>
      </c>
      <c r="C62" s="85" t="s">
        <v>84</v>
      </c>
      <c r="D62" s="16">
        <v>0</v>
      </c>
      <c r="E62" s="16">
        <v>0</v>
      </c>
      <c r="F62" s="20">
        <f t="shared" si="0"/>
        <v>0</v>
      </c>
    </row>
    <row r="63" spans="1:6" s="12" customFormat="1" ht="19.5" customHeight="1">
      <c r="A63" s="49" t="s">
        <v>30</v>
      </c>
      <c r="B63" s="41" t="s">
        <v>113</v>
      </c>
      <c r="C63" s="85" t="s">
        <v>84</v>
      </c>
      <c r="D63" s="16">
        <f>D9+D36</f>
        <v>274866</v>
      </c>
      <c r="E63" s="16">
        <f>E9+E36</f>
        <v>380691</v>
      </c>
      <c r="F63" s="50">
        <f t="shared" si="0"/>
        <v>1.39</v>
      </c>
    </row>
    <row r="64" spans="1:6" s="12" customFormat="1">
      <c r="A64" s="49" t="s">
        <v>32</v>
      </c>
      <c r="B64" s="41" t="s">
        <v>114</v>
      </c>
      <c r="C64" s="85" t="s">
        <v>84</v>
      </c>
      <c r="D64" s="16">
        <f>'[7]Утверждено ДКРЕМ 2020-2024г'!AA76</f>
        <v>2706</v>
      </c>
      <c r="E64" s="16">
        <f>E66-E63</f>
        <v>-252985</v>
      </c>
      <c r="F64" s="50">
        <f t="shared" si="0"/>
        <v>-93.49</v>
      </c>
    </row>
    <row r="65" spans="1:6" ht="30">
      <c r="A65" s="55" t="s">
        <v>33</v>
      </c>
      <c r="B65" s="34" t="s">
        <v>176</v>
      </c>
      <c r="C65" s="55" t="s">
        <v>84</v>
      </c>
      <c r="D65" s="56">
        <f>'[7]Утверждено ДКРЕМ 2020-2024г'!AA77</f>
        <v>19219</v>
      </c>
      <c r="E65" s="56">
        <f>'[7]РБА ТВ'!F8</f>
        <v>12887</v>
      </c>
      <c r="F65" s="57">
        <f t="shared" si="0"/>
        <v>0.67</v>
      </c>
    </row>
    <row r="66" spans="1:6" s="12" customFormat="1" ht="15" customHeight="1">
      <c r="A66" s="49" t="s">
        <v>35</v>
      </c>
      <c r="B66" s="41" t="s">
        <v>34</v>
      </c>
      <c r="C66" s="49" t="s">
        <v>84</v>
      </c>
      <c r="D66" s="16">
        <f>D63+D64</f>
        <v>277572</v>
      </c>
      <c r="E66" s="16">
        <f>'[7]Доход 2020'!BJ14/1000</f>
        <v>127706</v>
      </c>
      <c r="F66" s="50">
        <f>IF(E66=0,0,E66/D66)</f>
        <v>0.46</v>
      </c>
    </row>
    <row r="67" spans="1:6" s="60" customFormat="1" ht="14.25" customHeight="1">
      <c r="A67" s="174" t="s">
        <v>41</v>
      </c>
      <c r="B67" s="41" t="s">
        <v>216</v>
      </c>
      <c r="C67" s="49" t="s">
        <v>36</v>
      </c>
      <c r="D67" s="89">
        <f>'[7]Утверждено ДКРЕМ 2020-2024г'!AA82</f>
        <v>4821</v>
      </c>
      <c r="E67" s="89">
        <f>'[7]Доход 2020'!BH14/1000</f>
        <v>2596.8119999999999</v>
      </c>
      <c r="F67" s="50">
        <f t="shared" si="0"/>
        <v>0.54</v>
      </c>
    </row>
    <row r="68" spans="1:6" ht="14.25" customHeight="1">
      <c r="A68" s="175" t="s">
        <v>83</v>
      </c>
      <c r="B68" s="138" t="s">
        <v>116</v>
      </c>
      <c r="C68" s="85" t="s">
        <v>42</v>
      </c>
      <c r="D68" s="61">
        <v>0</v>
      </c>
      <c r="E68" s="61">
        <v>0</v>
      </c>
      <c r="F68" s="20">
        <f t="shared" si="0"/>
        <v>0</v>
      </c>
    </row>
    <row r="69" spans="1:6" ht="17.25" customHeight="1">
      <c r="A69" s="176"/>
      <c r="B69" s="138"/>
      <c r="C69" s="85" t="s">
        <v>214</v>
      </c>
      <c r="D69" s="3">
        <v>0</v>
      </c>
      <c r="E69" s="3">
        <v>0</v>
      </c>
      <c r="F69" s="20">
        <f t="shared" si="0"/>
        <v>0</v>
      </c>
    </row>
    <row r="70" spans="1:6" s="12" customFormat="1" ht="28.5" customHeight="1">
      <c r="A70" s="49" t="s">
        <v>145</v>
      </c>
      <c r="B70" s="41" t="s">
        <v>217</v>
      </c>
      <c r="C70" s="22" t="s">
        <v>238</v>
      </c>
      <c r="D70" s="59">
        <f>D66/D67</f>
        <v>57.58</v>
      </c>
      <c r="E70" s="59">
        <f>E66/E67</f>
        <v>49.18</v>
      </c>
      <c r="F70" s="50">
        <f>IF(E70=0,0,E70/D70)</f>
        <v>0.85</v>
      </c>
    </row>
    <row r="71" spans="1:6" s="12" customFormat="1" ht="15" customHeight="1">
      <c r="A71" s="144"/>
      <c r="B71" s="87"/>
      <c r="C71" s="144"/>
      <c r="D71" s="88"/>
      <c r="E71" s="88"/>
      <c r="F71" s="46"/>
    </row>
    <row r="72" spans="1:6" s="2" customFormat="1" ht="12" customHeight="1">
      <c r="A72" s="133"/>
      <c r="B72" s="133"/>
      <c r="C72" s="133"/>
      <c r="D72" s="177"/>
      <c r="E72" s="178"/>
      <c r="F72" s="179"/>
    </row>
  </sheetData>
  <mergeCells count="6">
    <mergeCell ref="A68:A69"/>
    <mergeCell ref="B68:B69"/>
    <mergeCell ref="A72:C72"/>
    <mergeCell ref="A3:F3"/>
    <mergeCell ref="A4:F4"/>
    <mergeCell ref="A5:F5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56"/>
  <sheetViews>
    <sheetView zoomScaleNormal="100" zoomScaleSheetLayoutView="100" workbookViewId="0">
      <selection activeCell="A57" sqref="A57:XFD75"/>
    </sheetView>
  </sheetViews>
  <sheetFormatPr defaultRowHeight="15"/>
  <cols>
    <col min="1" max="1" width="6.85546875" style="63" customWidth="1"/>
    <col min="2" max="2" width="44.42578125" style="63" customWidth="1"/>
    <col min="3" max="3" width="12.28515625" style="68" customWidth="1"/>
    <col min="4" max="4" width="12.42578125" style="63" customWidth="1"/>
    <col min="5" max="5" width="13.140625" style="146" customWidth="1"/>
    <col min="6" max="6" width="12.28515625" style="68" customWidth="1"/>
    <col min="7" max="16384" width="9.140625" style="62"/>
  </cols>
  <sheetData>
    <row r="1" spans="1:6" ht="15.75">
      <c r="D1" s="140"/>
      <c r="E1" s="120"/>
      <c r="F1" s="120"/>
    </row>
    <row r="2" spans="1:6" ht="38.25" customHeight="1">
      <c r="A2" s="141" t="s">
        <v>224</v>
      </c>
      <c r="B2" s="141"/>
      <c r="C2" s="141"/>
      <c r="D2" s="141"/>
      <c r="E2" s="141"/>
      <c r="F2" s="141"/>
    </row>
    <row r="3" spans="1:6" ht="15" customHeight="1">
      <c r="A3" s="142" t="s">
        <v>218</v>
      </c>
      <c r="B3" s="142"/>
      <c r="C3" s="142"/>
      <c r="D3" s="142"/>
      <c r="E3" s="142"/>
      <c r="F3" s="142"/>
    </row>
    <row r="4" spans="1:6">
      <c r="A4" s="143"/>
      <c r="B4" s="143"/>
      <c r="C4" s="143"/>
      <c r="D4" s="143"/>
      <c r="E4" s="143"/>
    </row>
    <row r="5" spans="1:6" s="1" customFormat="1" ht="91.5" customHeight="1">
      <c r="A5" s="123" t="s">
        <v>2</v>
      </c>
      <c r="B5" s="123" t="s">
        <v>4</v>
      </c>
      <c r="C5" s="123" t="s">
        <v>5</v>
      </c>
      <c r="D5" s="126" t="s">
        <v>191</v>
      </c>
      <c r="E5" s="126" t="s">
        <v>225</v>
      </c>
      <c r="F5" s="121" t="s">
        <v>194</v>
      </c>
    </row>
    <row r="6" spans="1:6" s="1" customFormat="1">
      <c r="A6" s="125">
        <v>1</v>
      </c>
      <c r="B6" s="125">
        <v>2</v>
      </c>
      <c r="C6" s="125">
        <v>3</v>
      </c>
      <c r="D6" s="126">
        <v>4</v>
      </c>
      <c r="E6" s="126">
        <v>5</v>
      </c>
      <c r="F6" s="126" t="s">
        <v>192</v>
      </c>
    </row>
    <row r="7" spans="1:6" s="64" customFormat="1" ht="30" customHeight="1">
      <c r="A7" s="49" t="s">
        <v>6</v>
      </c>
      <c r="B7" s="41" t="s">
        <v>163</v>
      </c>
      <c r="C7" s="49" t="s">
        <v>8</v>
      </c>
      <c r="D7" s="16">
        <f>D8+D16+D19+D20+D22</f>
        <v>342310</v>
      </c>
      <c r="E7" s="16">
        <f>E8+E16+E19+E20+E22</f>
        <v>497717</v>
      </c>
      <c r="F7" s="50">
        <f>IF(E7=0,0,E7/D7)</f>
        <v>1.45</v>
      </c>
    </row>
    <row r="8" spans="1:6" s="64" customFormat="1">
      <c r="A8" s="49">
        <v>1</v>
      </c>
      <c r="B8" s="41" t="s">
        <v>164</v>
      </c>
      <c r="C8" s="85" t="s">
        <v>84</v>
      </c>
      <c r="D8" s="16">
        <f>SUM(D9:D13)</f>
        <v>332007</v>
      </c>
      <c r="E8" s="16">
        <f>SUM(E9:E13)</f>
        <v>486498</v>
      </c>
      <c r="F8" s="50">
        <f t="shared" ref="F8:F55" si="0">IF(E8=0,0,E8/D8)</f>
        <v>1.47</v>
      </c>
    </row>
    <row r="9" spans="1:6">
      <c r="A9" s="51" t="s">
        <v>37</v>
      </c>
      <c r="B9" s="30" t="s">
        <v>165</v>
      </c>
      <c r="C9" s="85" t="s">
        <v>84</v>
      </c>
      <c r="D9" s="3">
        <v>0</v>
      </c>
      <c r="E9" s="3">
        <v>0</v>
      </c>
      <c r="F9" s="20">
        <f>IF(E9=0,0,E9/D9)</f>
        <v>0</v>
      </c>
    </row>
    <row r="10" spans="1:6">
      <c r="A10" s="51" t="s">
        <v>47</v>
      </c>
      <c r="B10" s="30" t="s">
        <v>48</v>
      </c>
      <c r="C10" s="85" t="s">
        <v>84</v>
      </c>
      <c r="D10" s="3">
        <v>0</v>
      </c>
      <c r="E10" s="3">
        <v>0</v>
      </c>
      <c r="F10" s="20">
        <f t="shared" si="0"/>
        <v>0</v>
      </c>
    </row>
    <row r="11" spans="1:6">
      <c r="A11" s="51" t="s">
        <v>88</v>
      </c>
      <c r="B11" s="30" t="s">
        <v>149</v>
      </c>
      <c r="C11" s="85" t="s">
        <v>84</v>
      </c>
      <c r="D11" s="3">
        <v>0</v>
      </c>
      <c r="E11" s="3">
        <v>0</v>
      </c>
      <c r="F11" s="20">
        <f t="shared" si="0"/>
        <v>0</v>
      </c>
    </row>
    <row r="12" spans="1:6">
      <c r="A12" s="51" t="s">
        <v>49</v>
      </c>
      <c r="B12" s="30" t="s">
        <v>166</v>
      </c>
      <c r="C12" s="85" t="s">
        <v>84</v>
      </c>
      <c r="D12" s="3">
        <v>0</v>
      </c>
      <c r="E12" s="3">
        <v>0</v>
      </c>
      <c r="F12" s="20">
        <f>IF(E12=0,0,E12/D12)</f>
        <v>0</v>
      </c>
    </row>
    <row r="13" spans="1:6" s="66" customFormat="1" ht="12.75" customHeight="1">
      <c r="A13" s="51" t="s">
        <v>50</v>
      </c>
      <c r="B13" s="30" t="s">
        <v>51</v>
      </c>
      <c r="C13" s="85" t="s">
        <v>84</v>
      </c>
      <c r="D13" s="3">
        <f>D14+D15</f>
        <v>332007</v>
      </c>
      <c r="E13" s="3">
        <f>E14+E15</f>
        <v>486498</v>
      </c>
      <c r="F13" s="20">
        <f t="shared" si="0"/>
        <v>1.47</v>
      </c>
    </row>
    <row r="14" spans="1:6" s="90" customFormat="1">
      <c r="A14" s="53" t="s">
        <v>140</v>
      </c>
      <c r="B14" s="34" t="s">
        <v>177</v>
      </c>
      <c r="C14" s="55" t="s">
        <v>84</v>
      </c>
      <c r="D14" s="56">
        <v>0</v>
      </c>
      <c r="E14" s="56">
        <v>2310</v>
      </c>
      <c r="F14" s="57">
        <v>0</v>
      </c>
    </row>
    <row r="15" spans="1:6" s="90" customFormat="1">
      <c r="A15" s="53" t="s">
        <v>141</v>
      </c>
      <c r="B15" s="34" t="s">
        <v>178</v>
      </c>
      <c r="C15" s="55" t="s">
        <v>84</v>
      </c>
      <c r="D15" s="56">
        <v>332007</v>
      </c>
      <c r="E15" s="56">
        <v>484188</v>
      </c>
      <c r="F15" s="57">
        <f t="shared" si="0"/>
        <v>1.46</v>
      </c>
    </row>
    <row r="16" spans="1:6" s="64" customFormat="1" ht="17.25" customHeight="1">
      <c r="A16" s="49">
        <v>2</v>
      </c>
      <c r="B16" s="41" t="s">
        <v>86</v>
      </c>
      <c r="C16" s="85" t="s">
        <v>84</v>
      </c>
      <c r="D16" s="16">
        <f>D17+D18</f>
        <v>0</v>
      </c>
      <c r="E16" s="16">
        <f>E17+E18</f>
        <v>0</v>
      </c>
      <c r="F16" s="50">
        <f t="shared" si="0"/>
        <v>0</v>
      </c>
    </row>
    <row r="17" spans="1:6" ht="15.75" customHeight="1">
      <c r="A17" s="51" t="s">
        <v>95</v>
      </c>
      <c r="B17" s="30" t="s">
        <v>52</v>
      </c>
      <c r="C17" s="85" t="s">
        <v>84</v>
      </c>
      <c r="D17" s="3">
        <v>0</v>
      </c>
      <c r="E17" s="3">
        <v>0</v>
      </c>
      <c r="F17" s="20">
        <f t="shared" si="0"/>
        <v>0</v>
      </c>
    </row>
    <row r="18" spans="1:6" ht="15" customHeight="1">
      <c r="A18" s="51" t="s">
        <v>38</v>
      </c>
      <c r="B18" s="30" t="s">
        <v>122</v>
      </c>
      <c r="C18" s="85" t="s">
        <v>84</v>
      </c>
      <c r="D18" s="3">
        <v>0</v>
      </c>
      <c r="E18" s="3">
        <v>0</v>
      </c>
      <c r="F18" s="20">
        <f t="shared" si="0"/>
        <v>0</v>
      </c>
    </row>
    <row r="19" spans="1:6" s="64" customFormat="1" ht="14.25" customHeight="1">
      <c r="A19" s="49">
        <v>3</v>
      </c>
      <c r="B19" s="41" t="s">
        <v>10</v>
      </c>
      <c r="C19" s="85" t="s">
        <v>84</v>
      </c>
      <c r="D19" s="16">
        <v>0</v>
      </c>
      <c r="E19" s="16">
        <v>0</v>
      </c>
      <c r="F19" s="50">
        <f t="shared" si="0"/>
        <v>0</v>
      </c>
    </row>
    <row r="20" spans="1:6" s="64" customFormat="1" ht="18" customHeight="1">
      <c r="A20" s="49">
        <v>4</v>
      </c>
      <c r="B20" s="41" t="s">
        <v>170</v>
      </c>
      <c r="C20" s="85" t="s">
        <v>84</v>
      </c>
      <c r="D20" s="16">
        <v>0</v>
      </c>
      <c r="E20" s="16">
        <v>0</v>
      </c>
      <c r="F20" s="50">
        <f>IF(E20=0,0,E20/D20)</f>
        <v>0</v>
      </c>
    </row>
    <row r="21" spans="1:6" ht="30">
      <c r="A21" s="51" t="s">
        <v>98</v>
      </c>
      <c r="B21" s="30" t="s">
        <v>99</v>
      </c>
      <c r="C21" s="85" t="s">
        <v>84</v>
      </c>
      <c r="D21" s="3">
        <v>0</v>
      </c>
      <c r="E21" s="3">
        <v>0</v>
      </c>
      <c r="F21" s="20">
        <f t="shared" si="0"/>
        <v>0</v>
      </c>
    </row>
    <row r="22" spans="1:6" s="64" customFormat="1" ht="14.25" customHeight="1">
      <c r="A22" s="49">
        <v>5</v>
      </c>
      <c r="B22" s="41" t="s">
        <v>171</v>
      </c>
      <c r="C22" s="85" t="s">
        <v>84</v>
      </c>
      <c r="D22" s="16">
        <f>SUM(D23:D23)</f>
        <v>10303</v>
      </c>
      <c r="E22" s="16">
        <f>SUM(E23:E23)</f>
        <v>11219</v>
      </c>
      <c r="F22" s="50">
        <f t="shared" si="0"/>
        <v>1.0900000000000001</v>
      </c>
    </row>
    <row r="23" spans="1:6" ht="15" customHeight="1">
      <c r="A23" s="85" t="s">
        <v>55</v>
      </c>
      <c r="B23" s="30" t="s">
        <v>172</v>
      </c>
      <c r="C23" s="85" t="s">
        <v>84</v>
      </c>
      <c r="D23" s="3">
        <v>10303</v>
      </c>
      <c r="E23" s="3">
        <f>'[3]форма ДАРЕМ 2020'!D687</f>
        <v>11219</v>
      </c>
      <c r="F23" s="20">
        <f t="shared" si="0"/>
        <v>1.0900000000000001</v>
      </c>
    </row>
    <row r="24" spans="1:6" s="64" customFormat="1" ht="14.25" customHeight="1">
      <c r="A24" s="49" t="s">
        <v>14</v>
      </c>
      <c r="B24" s="41" t="s">
        <v>103</v>
      </c>
      <c r="C24" s="49" t="s">
        <v>84</v>
      </c>
      <c r="D24" s="16">
        <f>D25+D47</f>
        <v>6734</v>
      </c>
      <c r="E24" s="16">
        <f>E25+E47</f>
        <v>6844</v>
      </c>
      <c r="F24" s="50">
        <f t="shared" si="0"/>
        <v>1.02</v>
      </c>
    </row>
    <row r="25" spans="1:6" s="64" customFormat="1" ht="28.5">
      <c r="A25" s="49">
        <v>6</v>
      </c>
      <c r="B25" s="41" t="s">
        <v>173</v>
      </c>
      <c r="C25" s="49" t="s">
        <v>84</v>
      </c>
      <c r="D25" s="16">
        <f>D26+D27+D28+D29</f>
        <v>6734</v>
      </c>
      <c r="E25" s="16">
        <f>E26+E27+E28+E29</f>
        <v>6844</v>
      </c>
      <c r="F25" s="50">
        <f t="shared" si="0"/>
        <v>1.02</v>
      </c>
    </row>
    <row r="26" spans="1:6" ht="14.25" customHeight="1">
      <c r="A26" s="51" t="s">
        <v>60</v>
      </c>
      <c r="B26" s="30" t="s">
        <v>61</v>
      </c>
      <c r="C26" s="85" t="s">
        <v>84</v>
      </c>
      <c r="D26" s="3">
        <v>4369</v>
      </c>
      <c r="E26" s="3">
        <f>'[3]форма ДАРЕМ 2020'!D708</f>
        <v>4418</v>
      </c>
      <c r="F26" s="20">
        <f t="shared" si="0"/>
        <v>1.01</v>
      </c>
    </row>
    <row r="27" spans="1:6">
      <c r="A27" s="51" t="s">
        <v>62</v>
      </c>
      <c r="B27" s="30" t="s">
        <v>53</v>
      </c>
      <c r="C27" s="85" t="s">
        <v>84</v>
      </c>
      <c r="D27" s="3">
        <v>461</v>
      </c>
      <c r="E27" s="3">
        <f>'[3]форма ДАРЕМ 2020'!D709</f>
        <v>435</v>
      </c>
      <c r="F27" s="20">
        <f t="shared" si="0"/>
        <v>0.94</v>
      </c>
    </row>
    <row r="28" spans="1:6">
      <c r="A28" s="51" t="s">
        <v>63</v>
      </c>
      <c r="B28" s="30" t="s">
        <v>13</v>
      </c>
      <c r="C28" s="85" t="s">
        <v>84</v>
      </c>
      <c r="D28" s="3">
        <v>686</v>
      </c>
      <c r="E28" s="3">
        <f>'[3]форма ДАРЕМ 2020'!D714</f>
        <v>692</v>
      </c>
      <c r="F28" s="20">
        <f t="shared" si="0"/>
        <v>1.01</v>
      </c>
    </row>
    <row r="29" spans="1:6" s="67" customFormat="1">
      <c r="A29" s="53" t="s">
        <v>64</v>
      </c>
      <c r="B29" s="34" t="s">
        <v>226</v>
      </c>
      <c r="C29" s="55" t="s">
        <v>84</v>
      </c>
      <c r="D29" s="56">
        <f>SUM(D30:D46)</f>
        <v>1218</v>
      </c>
      <c r="E29" s="56">
        <f>SUM(E30:E46)</f>
        <v>1299</v>
      </c>
      <c r="F29" s="57">
        <f t="shared" si="0"/>
        <v>1.07</v>
      </c>
    </row>
    <row r="30" spans="1:6">
      <c r="A30" s="51" t="s">
        <v>65</v>
      </c>
      <c r="B30" s="30" t="s">
        <v>16</v>
      </c>
      <c r="C30" s="85" t="s">
        <v>84</v>
      </c>
      <c r="D30" s="3">
        <v>0</v>
      </c>
      <c r="E30" s="3">
        <f>'[3]форма ДАРЕМ 2020'!D716</f>
        <v>66</v>
      </c>
      <c r="F30" s="20">
        <v>0</v>
      </c>
    </row>
    <row r="31" spans="1:6">
      <c r="A31" s="51" t="s">
        <v>66</v>
      </c>
      <c r="B31" s="30" t="s">
        <v>17</v>
      </c>
      <c r="C31" s="85" t="s">
        <v>84</v>
      </c>
      <c r="D31" s="3">
        <v>0</v>
      </c>
      <c r="E31" s="3">
        <f>'[3]форма ДАРЕМ 2020'!D717</f>
        <v>28</v>
      </c>
      <c r="F31" s="20">
        <v>0</v>
      </c>
    </row>
    <row r="32" spans="1:6">
      <c r="A32" s="51" t="s">
        <v>67</v>
      </c>
      <c r="B32" s="30" t="s">
        <v>107</v>
      </c>
      <c r="C32" s="85" t="s">
        <v>84</v>
      </c>
      <c r="D32" s="3">
        <v>54</v>
      </c>
      <c r="E32" s="3">
        <f>'[3]форма ДАРЕМ 2020'!D718</f>
        <v>43</v>
      </c>
      <c r="F32" s="20">
        <f t="shared" si="0"/>
        <v>0.8</v>
      </c>
    </row>
    <row r="33" spans="1:6" ht="15" customHeight="1">
      <c r="A33" s="51" t="s">
        <v>68</v>
      </c>
      <c r="B33" s="30" t="s">
        <v>39</v>
      </c>
      <c r="C33" s="85" t="s">
        <v>84</v>
      </c>
      <c r="D33" s="3">
        <v>0</v>
      </c>
      <c r="E33" s="3">
        <f>'[3]форма ДАРЕМ 2020'!D725</f>
        <v>0</v>
      </c>
      <c r="F33" s="20">
        <f t="shared" si="0"/>
        <v>0</v>
      </c>
    </row>
    <row r="34" spans="1:6" ht="15" customHeight="1">
      <c r="A34" s="51" t="s">
        <v>69</v>
      </c>
      <c r="B34" s="30" t="s">
        <v>19</v>
      </c>
      <c r="C34" s="85" t="s">
        <v>84</v>
      </c>
      <c r="D34" s="3">
        <v>16</v>
      </c>
      <c r="E34" s="3">
        <f>'[3]форма ДАРЕМ 2020'!D726</f>
        <v>16</v>
      </c>
      <c r="F34" s="20">
        <f t="shared" si="0"/>
        <v>1</v>
      </c>
    </row>
    <row r="35" spans="1:6" ht="30">
      <c r="A35" s="51" t="s">
        <v>70</v>
      </c>
      <c r="B35" s="30" t="s">
        <v>108</v>
      </c>
      <c r="C35" s="85" t="s">
        <v>84</v>
      </c>
      <c r="D35" s="3">
        <v>15</v>
      </c>
      <c r="E35" s="3">
        <f>'[3]форма ДАРЕМ 2020'!D727</f>
        <v>22</v>
      </c>
      <c r="F35" s="20">
        <f t="shared" si="0"/>
        <v>1.47</v>
      </c>
    </row>
    <row r="36" spans="1:6">
      <c r="A36" s="51" t="s">
        <v>71</v>
      </c>
      <c r="B36" s="30" t="s">
        <v>20</v>
      </c>
      <c r="C36" s="85" t="s">
        <v>84</v>
      </c>
      <c r="D36" s="3">
        <v>18</v>
      </c>
      <c r="E36" s="3">
        <f>'[3]форма ДАРЕМ 2020'!D728</f>
        <v>6</v>
      </c>
      <c r="F36" s="20">
        <f t="shared" si="0"/>
        <v>0.33</v>
      </c>
    </row>
    <row r="37" spans="1:6">
      <c r="A37" s="51" t="s">
        <v>72</v>
      </c>
      <c r="B37" s="30" t="s">
        <v>21</v>
      </c>
      <c r="C37" s="85" t="s">
        <v>84</v>
      </c>
      <c r="D37" s="3">
        <v>0</v>
      </c>
      <c r="E37" s="3">
        <f>'[3]форма ДАРЕМ 2020'!D729</f>
        <v>0</v>
      </c>
      <c r="F37" s="20">
        <v>0</v>
      </c>
    </row>
    <row r="38" spans="1:6" ht="17.25" customHeight="1">
      <c r="A38" s="51" t="s">
        <v>73</v>
      </c>
      <c r="B38" s="30" t="s">
        <v>74</v>
      </c>
      <c r="C38" s="85" t="s">
        <v>84</v>
      </c>
      <c r="D38" s="3">
        <v>25</v>
      </c>
      <c r="E38" s="3">
        <f>'[3]форма ДАРЕМ 2020'!D730</f>
        <v>32</v>
      </c>
      <c r="F38" s="20">
        <f t="shared" si="0"/>
        <v>1.28</v>
      </c>
    </row>
    <row r="39" spans="1:6">
      <c r="A39" s="51" t="s">
        <v>75</v>
      </c>
      <c r="B39" s="30" t="s">
        <v>22</v>
      </c>
      <c r="C39" s="85" t="s">
        <v>84</v>
      </c>
      <c r="D39" s="3">
        <v>3</v>
      </c>
      <c r="E39" s="3">
        <f>'[3]форма ДАРЕМ 2020'!D731</f>
        <v>7</v>
      </c>
      <c r="F39" s="20">
        <f t="shared" si="0"/>
        <v>2.33</v>
      </c>
    </row>
    <row r="40" spans="1:6" ht="18" customHeight="1">
      <c r="A40" s="51" t="s">
        <v>76</v>
      </c>
      <c r="B40" s="30" t="s">
        <v>109</v>
      </c>
      <c r="C40" s="85" t="s">
        <v>84</v>
      </c>
      <c r="D40" s="3">
        <v>444</v>
      </c>
      <c r="E40" s="3">
        <f>'[3]форма ДАРЕМ 2020'!D737</f>
        <v>384</v>
      </c>
      <c r="F40" s="20">
        <f t="shared" si="0"/>
        <v>0.86</v>
      </c>
    </row>
    <row r="41" spans="1:6">
      <c r="A41" s="51" t="s">
        <v>77</v>
      </c>
      <c r="B41" s="30" t="s">
        <v>24</v>
      </c>
      <c r="C41" s="85" t="s">
        <v>84</v>
      </c>
      <c r="D41" s="3">
        <v>25</v>
      </c>
      <c r="E41" s="3">
        <f>'[3]форма ДАРЕМ 2020'!D738</f>
        <v>29</v>
      </c>
      <c r="F41" s="20">
        <f t="shared" si="0"/>
        <v>1.1599999999999999</v>
      </c>
    </row>
    <row r="42" spans="1:6">
      <c r="A42" s="51" t="s">
        <v>78</v>
      </c>
      <c r="B42" s="30" t="s">
        <v>25</v>
      </c>
      <c r="C42" s="85" t="s">
        <v>84</v>
      </c>
      <c r="D42" s="3">
        <v>0</v>
      </c>
      <c r="E42" s="3">
        <f>0</f>
        <v>0</v>
      </c>
      <c r="F42" s="20">
        <f t="shared" si="0"/>
        <v>0</v>
      </c>
    </row>
    <row r="43" spans="1:6">
      <c r="A43" s="51" t="s">
        <v>79</v>
      </c>
      <c r="B43" s="30" t="s">
        <v>110</v>
      </c>
      <c r="C43" s="85" t="s">
        <v>84</v>
      </c>
      <c r="D43" s="3">
        <v>366</v>
      </c>
      <c r="E43" s="3">
        <f>'[3]форма ДАРЕМ 2020'!D740</f>
        <v>369</v>
      </c>
      <c r="F43" s="20">
        <f t="shared" si="0"/>
        <v>1.01</v>
      </c>
    </row>
    <row r="44" spans="1:6">
      <c r="A44" s="51" t="s">
        <v>80</v>
      </c>
      <c r="B44" s="30" t="s">
        <v>111</v>
      </c>
      <c r="C44" s="85" t="s">
        <v>84</v>
      </c>
      <c r="D44" s="3">
        <v>148</v>
      </c>
      <c r="E44" s="3">
        <f>'[3]форма ДАРЕМ 2020'!D741</f>
        <v>171</v>
      </c>
      <c r="F44" s="20">
        <f t="shared" si="0"/>
        <v>1.1599999999999999</v>
      </c>
    </row>
    <row r="45" spans="1:6">
      <c r="A45" s="51" t="s">
        <v>81</v>
      </c>
      <c r="B45" s="30" t="s">
        <v>27</v>
      </c>
      <c r="C45" s="85" t="s">
        <v>84</v>
      </c>
      <c r="D45" s="3">
        <v>24</v>
      </c>
      <c r="E45" s="3">
        <f>'[3]форма ДАРЕМ 2020'!D755</f>
        <v>22</v>
      </c>
      <c r="F45" s="20">
        <f t="shared" si="0"/>
        <v>0.92</v>
      </c>
    </row>
    <row r="46" spans="1:6">
      <c r="A46" s="51" t="s">
        <v>82</v>
      </c>
      <c r="B46" s="30" t="s">
        <v>112</v>
      </c>
      <c r="C46" s="85" t="s">
        <v>84</v>
      </c>
      <c r="D46" s="3">
        <v>80</v>
      </c>
      <c r="E46" s="3">
        <f>'[3]форма ДАРЕМ 2020'!D756+2</f>
        <v>104</v>
      </c>
      <c r="F46" s="20">
        <f t="shared" si="0"/>
        <v>1.3</v>
      </c>
    </row>
    <row r="47" spans="1:6" s="64" customFormat="1" ht="16.5" customHeight="1">
      <c r="A47" s="49">
        <v>7</v>
      </c>
      <c r="B47" s="41" t="s">
        <v>29</v>
      </c>
      <c r="C47" s="49" t="s">
        <v>84</v>
      </c>
      <c r="D47" s="16">
        <v>0</v>
      </c>
      <c r="E47" s="16">
        <v>0</v>
      </c>
      <c r="F47" s="50">
        <f t="shared" si="0"/>
        <v>0</v>
      </c>
    </row>
    <row r="48" spans="1:6" s="64" customFormat="1" ht="18" customHeight="1">
      <c r="A48" s="49" t="s">
        <v>30</v>
      </c>
      <c r="B48" s="41" t="s">
        <v>113</v>
      </c>
      <c r="C48" s="49" t="s">
        <v>84</v>
      </c>
      <c r="D48" s="16">
        <f>D7+D24</f>
        <v>349044</v>
      </c>
      <c r="E48" s="16">
        <f>E7+E24</f>
        <v>504561</v>
      </c>
      <c r="F48" s="50">
        <f t="shared" si="0"/>
        <v>1.45</v>
      </c>
    </row>
    <row r="49" spans="1:6" s="64" customFormat="1" ht="15" customHeight="1">
      <c r="A49" s="49" t="s">
        <v>32</v>
      </c>
      <c r="B49" s="41" t="s">
        <v>114</v>
      </c>
      <c r="C49" s="49" t="s">
        <v>84</v>
      </c>
      <c r="D49" s="16">
        <v>0</v>
      </c>
      <c r="E49" s="16">
        <f>E51-E48</f>
        <v>-197076</v>
      </c>
      <c r="F49" s="50">
        <v>0</v>
      </c>
    </row>
    <row r="50" spans="1:6" s="67" customFormat="1" ht="29.25" customHeight="1">
      <c r="A50" s="55" t="s">
        <v>33</v>
      </c>
      <c r="B50" s="34" t="s">
        <v>176</v>
      </c>
      <c r="C50" s="55" t="s">
        <v>84</v>
      </c>
      <c r="D50" s="56">
        <v>0</v>
      </c>
      <c r="E50" s="56">
        <v>0</v>
      </c>
      <c r="F50" s="57">
        <f t="shared" si="0"/>
        <v>0</v>
      </c>
    </row>
    <row r="51" spans="1:6" s="64" customFormat="1" ht="15" customHeight="1">
      <c r="A51" s="49" t="s">
        <v>35</v>
      </c>
      <c r="B51" s="41" t="s">
        <v>34</v>
      </c>
      <c r="C51" s="49" t="s">
        <v>84</v>
      </c>
      <c r="D51" s="16">
        <f>D48</f>
        <v>349044</v>
      </c>
      <c r="E51" s="16">
        <f>'[3]Доход 2020'!BJ19/1000</f>
        <v>307485</v>
      </c>
      <c r="F51" s="50">
        <f t="shared" si="0"/>
        <v>0.88</v>
      </c>
    </row>
    <row r="52" spans="1:6" s="64" customFormat="1" ht="18.75" customHeight="1">
      <c r="A52" s="49" t="s">
        <v>41</v>
      </c>
      <c r="B52" s="41" t="s">
        <v>159</v>
      </c>
      <c r="C52" s="49" t="s">
        <v>36</v>
      </c>
      <c r="D52" s="59">
        <v>3401</v>
      </c>
      <c r="E52" s="89">
        <f>'[3]Доход 2020'!BH19/1000</f>
        <v>3292.6729999999998</v>
      </c>
      <c r="F52" s="50">
        <f t="shared" si="0"/>
        <v>0.97</v>
      </c>
    </row>
    <row r="53" spans="1:6" ht="12.75" customHeight="1">
      <c r="A53" s="128" t="s">
        <v>83</v>
      </c>
      <c r="B53" s="130" t="s">
        <v>116</v>
      </c>
      <c r="C53" s="85" t="s">
        <v>42</v>
      </c>
      <c r="D53" s="61">
        <v>0</v>
      </c>
      <c r="E53" s="61">
        <v>0</v>
      </c>
      <c r="F53" s="20">
        <f t="shared" si="0"/>
        <v>0</v>
      </c>
    </row>
    <row r="54" spans="1:6" ht="14.25" customHeight="1">
      <c r="A54" s="129"/>
      <c r="B54" s="131"/>
      <c r="C54" s="85" t="s">
        <v>227</v>
      </c>
      <c r="D54" s="3">
        <v>0</v>
      </c>
      <c r="E54" s="3">
        <v>0</v>
      </c>
      <c r="F54" s="20">
        <f t="shared" si="0"/>
        <v>0</v>
      </c>
    </row>
    <row r="55" spans="1:6" s="64" customFormat="1" ht="18" customHeight="1">
      <c r="A55" s="49" t="s">
        <v>145</v>
      </c>
      <c r="B55" s="41" t="s">
        <v>161</v>
      </c>
      <c r="C55" s="49" t="s">
        <v>179</v>
      </c>
      <c r="D55" s="59">
        <f>D51/D52</f>
        <v>102.63</v>
      </c>
      <c r="E55" s="59">
        <f>E51/E52</f>
        <v>93.38</v>
      </c>
      <c r="F55" s="50">
        <f t="shared" si="0"/>
        <v>0.91</v>
      </c>
    </row>
    <row r="56" spans="1:6" s="64" customFormat="1" ht="18" customHeight="1">
      <c r="A56" s="144"/>
      <c r="B56" s="87"/>
      <c r="C56" s="144"/>
      <c r="D56" s="145"/>
      <c r="E56" s="145"/>
      <c r="F56" s="86"/>
    </row>
  </sheetData>
  <mergeCells count="4">
    <mergeCell ref="A53:A54"/>
    <mergeCell ref="B53:B54"/>
    <mergeCell ref="A2:F2"/>
    <mergeCell ref="A3:F3"/>
  </mergeCells>
  <pageMargins left="0.34" right="0.25" top="0.4" bottom="0.44" header="0.46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0"/>
  <sheetViews>
    <sheetView workbookViewId="0">
      <selection activeCell="R7" sqref="R7"/>
    </sheetView>
  </sheetViews>
  <sheetFormatPr defaultColWidth="9.140625" defaultRowHeight="15"/>
  <cols>
    <col min="1" max="1" width="6.5703125" style="69" customWidth="1"/>
    <col min="2" max="2" width="45.28515625" style="70" customWidth="1"/>
    <col min="3" max="3" width="11.28515625" style="70" customWidth="1"/>
    <col min="4" max="4" width="13.85546875" style="72" customWidth="1"/>
    <col min="5" max="5" width="13.5703125" style="72" customWidth="1"/>
    <col min="6" max="6" width="12" style="72" customWidth="1"/>
    <col min="7" max="231" width="9.140625" style="71"/>
    <col min="232" max="232" width="6.28515625" style="71" customWidth="1"/>
    <col min="233" max="233" width="43.42578125" style="71" customWidth="1"/>
    <col min="234" max="234" width="17.85546875" style="71" customWidth="1"/>
    <col min="235" max="235" width="14.42578125" style="71" customWidth="1"/>
    <col min="236" max="238" width="0" style="71" hidden="1" customWidth="1"/>
    <col min="239" max="239" width="15.5703125" style="71" customWidth="1"/>
    <col min="240" max="242" width="0" style="71" hidden="1" customWidth="1"/>
    <col min="243" max="243" width="9.140625" style="71" customWidth="1"/>
    <col min="244" max="251" width="0" style="71" hidden="1" customWidth="1"/>
    <col min="252" max="487" width="9.140625" style="71"/>
    <col min="488" max="488" width="6.28515625" style="71" customWidth="1"/>
    <col min="489" max="489" width="43.42578125" style="71" customWidth="1"/>
    <col min="490" max="490" width="17.85546875" style="71" customWidth="1"/>
    <col min="491" max="491" width="14.42578125" style="71" customWidth="1"/>
    <col min="492" max="494" width="0" style="71" hidden="1" customWidth="1"/>
    <col min="495" max="495" width="15.5703125" style="71" customWidth="1"/>
    <col min="496" max="498" width="0" style="71" hidden="1" customWidth="1"/>
    <col min="499" max="499" width="9.140625" style="71" customWidth="1"/>
    <col min="500" max="507" width="0" style="71" hidden="1" customWidth="1"/>
    <col min="508" max="743" width="9.140625" style="71"/>
    <col min="744" max="744" width="6.28515625" style="71" customWidth="1"/>
    <col min="745" max="745" width="43.42578125" style="71" customWidth="1"/>
    <col min="746" max="746" width="17.85546875" style="71" customWidth="1"/>
    <col min="747" max="747" width="14.42578125" style="71" customWidth="1"/>
    <col min="748" max="750" width="0" style="71" hidden="1" customWidth="1"/>
    <col min="751" max="751" width="15.5703125" style="71" customWidth="1"/>
    <col min="752" max="754" width="0" style="71" hidden="1" customWidth="1"/>
    <col min="755" max="755" width="9.140625" style="71" customWidth="1"/>
    <col min="756" max="763" width="0" style="71" hidden="1" customWidth="1"/>
    <col min="764" max="999" width="9.140625" style="71"/>
    <col min="1000" max="1000" width="6.28515625" style="71" customWidth="1"/>
    <col min="1001" max="1001" width="43.42578125" style="71" customWidth="1"/>
    <col min="1002" max="1002" width="17.85546875" style="71" customWidth="1"/>
    <col min="1003" max="1003" width="14.42578125" style="71" customWidth="1"/>
    <col min="1004" max="1006" width="0" style="71" hidden="1" customWidth="1"/>
    <col min="1007" max="1007" width="15.5703125" style="71" customWidth="1"/>
    <col min="1008" max="1010" width="0" style="71" hidden="1" customWidth="1"/>
    <col min="1011" max="1011" width="9.140625" style="71" customWidth="1"/>
    <col min="1012" max="1019" width="0" style="71" hidden="1" customWidth="1"/>
    <col min="1020" max="1255" width="9.140625" style="71"/>
    <col min="1256" max="1256" width="6.28515625" style="71" customWidth="1"/>
    <col min="1257" max="1257" width="43.42578125" style="71" customWidth="1"/>
    <col min="1258" max="1258" width="17.85546875" style="71" customWidth="1"/>
    <col min="1259" max="1259" width="14.42578125" style="71" customWidth="1"/>
    <col min="1260" max="1262" width="0" style="71" hidden="1" customWidth="1"/>
    <col min="1263" max="1263" width="15.5703125" style="71" customWidth="1"/>
    <col min="1264" max="1266" width="0" style="71" hidden="1" customWidth="1"/>
    <col min="1267" max="1267" width="9.140625" style="71" customWidth="1"/>
    <col min="1268" max="1275" width="0" style="71" hidden="1" customWidth="1"/>
    <col min="1276" max="1511" width="9.140625" style="71"/>
    <col min="1512" max="1512" width="6.28515625" style="71" customWidth="1"/>
    <col min="1513" max="1513" width="43.42578125" style="71" customWidth="1"/>
    <col min="1514" max="1514" width="17.85546875" style="71" customWidth="1"/>
    <col min="1515" max="1515" width="14.42578125" style="71" customWidth="1"/>
    <col min="1516" max="1518" width="0" style="71" hidden="1" customWidth="1"/>
    <col min="1519" max="1519" width="15.5703125" style="71" customWidth="1"/>
    <col min="1520" max="1522" width="0" style="71" hidden="1" customWidth="1"/>
    <col min="1523" max="1523" width="9.140625" style="71" customWidth="1"/>
    <col min="1524" max="1531" width="0" style="71" hidden="1" customWidth="1"/>
    <col min="1532" max="1767" width="9.140625" style="71"/>
    <col min="1768" max="1768" width="6.28515625" style="71" customWidth="1"/>
    <col min="1769" max="1769" width="43.42578125" style="71" customWidth="1"/>
    <col min="1770" max="1770" width="17.85546875" style="71" customWidth="1"/>
    <col min="1771" max="1771" width="14.42578125" style="71" customWidth="1"/>
    <col min="1772" max="1774" width="0" style="71" hidden="1" customWidth="1"/>
    <col min="1775" max="1775" width="15.5703125" style="71" customWidth="1"/>
    <col min="1776" max="1778" width="0" style="71" hidden="1" customWidth="1"/>
    <col min="1779" max="1779" width="9.140625" style="71" customWidth="1"/>
    <col min="1780" max="1787" width="0" style="71" hidden="1" customWidth="1"/>
    <col min="1788" max="2023" width="9.140625" style="71"/>
    <col min="2024" max="2024" width="6.28515625" style="71" customWidth="1"/>
    <col min="2025" max="2025" width="43.42578125" style="71" customWidth="1"/>
    <col min="2026" max="2026" width="17.85546875" style="71" customWidth="1"/>
    <col min="2027" max="2027" width="14.42578125" style="71" customWidth="1"/>
    <col min="2028" max="2030" width="0" style="71" hidden="1" customWidth="1"/>
    <col min="2031" max="2031" width="15.5703125" style="71" customWidth="1"/>
    <col min="2032" max="2034" width="0" style="71" hidden="1" customWidth="1"/>
    <col min="2035" max="2035" width="9.140625" style="71" customWidth="1"/>
    <col min="2036" max="2043" width="0" style="71" hidden="1" customWidth="1"/>
    <col min="2044" max="2279" width="9.140625" style="71"/>
    <col min="2280" max="2280" width="6.28515625" style="71" customWidth="1"/>
    <col min="2281" max="2281" width="43.42578125" style="71" customWidth="1"/>
    <col min="2282" max="2282" width="17.85546875" style="71" customWidth="1"/>
    <col min="2283" max="2283" width="14.42578125" style="71" customWidth="1"/>
    <col min="2284" max="2286" width="0" style="71" hidden="1" customWidth="1"/>
    <col min="2287" max="2287" width="15.5703125" style="71" customWidth="1"/>
    <col min="2288" max="2290" width="0" style="71" hidden="1" customWidth="1"/>
    <col min="2291" max="2291" width="9.140625" style="71" customWidth="1"/>
    <col min="2292" max="2299" width="0" style="71" hidden="1" customWidth="1"/>
    <col min="2300" max="2535" width="9.140625" style="71"/>
    <col min="2536" max="2536" width="6.28515625" style="71" customWidth="1"/>
    <col min="2537" max="2537" width="43.42578125" style="71" customWidth="1"/>
    <col min="2538" max="2538" width="17.85546875" style="71" customWidth="1"/>
    <col min="2539" max="2539" width="14.42578125" style="71" customWidth="1"/>
    <col min="2540" max="2542" width="0" style="71" hidden="1" customWidth="1"/>
    <col min="2543" max="2543" width="15.5703125" style="71" customWidth="1"/>
    <col min="2544" max="2546" width="0" style="71" hidden="1" customWidth="1"/>
    <col min="2547" max="2547" width="9.140625" style="71" customWidth="1"/>
    <col min="2548" max="2555" width="0" style="71" hidden="1" customWidth="1"/>
    <col min="2556" max="2791" width="9.140625" style="71"/>
    <col min="2792" max="2792" width="6.28515625" style="71" customWidth="1"/>
    <col min="2793" max="2793" width="43.42578125" style="71" customWidth="1"/>
    <col min="2794" max="2794" width="17.85546875" style="71" customWidth="1"/>
    <col min="2795" max="2795" width="14.42578125" style="71" customWidth="1"/>
    <col min="2796" max="2798" width="0" style="71" hidden="1" customWidth="1"/>
    <col min="2799" max="2799" width="15.5703125" style="71" customWidth="1"/>
    <col min="2800" max="2802" width="0" style="71" hidden="1" customWidth="1"/>
    <col min="2803" max="2803" width="9.140625" style="71" customWidth="1"/>
    <col min="2804" max="2811" width="0" style="71" hidden="1" customWidth="1"/>
    <col min="2812" max="3047" width="9.140625" style="71"/>
    <col min="3048" max="3048" width="6.28515625" style="71" customWidth="1"/>
    <col min="3049" max="3049" width="43.42578125" style="71" customWidth="1"/>
    <col min="3050" max="3050" width="17.85546875" style="71" customWidth="1"/>
    <col min="3051" max="3051" width="14.42578125" style="71" customWidth="1"/>
    <col min="3052" max="3054" width="0" style="71" hidden="1" customWidth="1"/>
    <col min="3055" max="3055" width="15.5703125" style="71" customWidth="1"/>
    <col min="3056" max="3058" width="0" style="71" hidden="1" customWidth="1"/>
    <col min="3059" max="3059" width="9.140625" style="71" customWidth="1"/>
    <col min="3060" max="3067" width="0" style="71" hidden="1" customWidth="1"/>
    <col min="3068" max="3303" width="9.140625" style="71"/>
    <col min="3304" max="3304" width="6.28515625" style="71" customWidth="1"/>
    <col min="3305" max="3305" width="43.42578125" style="71" customWidth="1"/>
    <col min="3306" max="3306" width="17.85546875" style="71" customWidth="1"/>
    <col min="3307" max="3307" width="14.42578125" style="71" customWidth="1"/>
    <col min="3308" max="3310" width="0" style="71" hidden="1" customWidth="1"/>
    <col min="3311" max="3311" width="15.5703125" style="71" customWidth="1"/>
    <col min="3312" max="3314" width="0" style="71" hidden="1" customWidth="1"/>
    <col min="3315" max="3315" width="9.140625" style="71" customWidth="1"/>
    <col min="3316" max="3323" width="0" style="71" hidden="1" customWidth="1"/>
    <col min="3324" max="3559" width="9.140625" style="71"/>
    <col min="3560" max="3560" width="6.28515625" style="71" customWidth="1"/>
    <col min="3561" max="3561" width="43.42578125" style="71" customWidth="1"/>
    <col min="3562" max="3562" width="17.85546875" style="71" customWidth="1"/>
    <col min="3563" max="3563" width="14.42578125" style="71" customWidth="1"/>
    <col min="3564" max="3566" width="0" style="71" hidden="1" customWidth="1"/>
    <col min="3567" max="3567" width="15.5703125" style="71" customWidth="1"/>
    <col min="3568" max="3570" width="0" style="71" hidden="1" customWidth="1"/>
    <col min="3571" max="3571" width="9.140625" style="71" customWidth="1"/>
    <col min="3572" max="3579" width="0" style="71" hidden="1" customWidth="1"/>
    <col min="3580" max="3815" width="9.140625" style="71"/>
    <col min="3816" max="3816" width="6.28515625" style="71" customWidth="1"/>
    <col min="3817" max="3817" width="43.42578125" style="71" customWidth="1"/>
    <col min="3818" max="3818" width="17.85546875" style="71" customWidth="1"/>
    <col min="3819" max="3819" width="14.42578125" style="71" customWidth="1"/>
    <col min="3820" max="3822" width="0" style="71" hidden="1" customWidth="1"/>
    <col min="3823" max="3823" width="15.5703125" style="71" customWidth="1"/>
    <col min="3824" max="3826" width="0" style="71" hidden="1" customWidth="1"/>
    <col min="3827" max="3827" width="9.140625" style="71" customWidth="1"/>
    <col min="3828" max="3835" width="0" style="71" hidden="1" customWidth="1"/>
    <col min="3836" max="4071" width="9.140625" style="71"/>
    <col min="4072" max="4072" width="6.28515625" style="71" customWidth="1"/>
    <col min="4073" max="4073" width="43.42578125" style="71" customWidth="1"/>
    <col min="4074" max="4074" width="17.85546875" style="71" customWidth="1"/>
    <col min="4075" max="4075" width="14.42578125" style="71" customWidth="1"/>
    <col min="4076" max="4078" width="0" style="71" hidden="1" customWidth="1"/>
    <col min="4079" max="4079" width="15.5703125" style="71" customWidth="1"/>
    <col min="4080" max="4082" width="0" style="71" hidden="1" customWidth="1"/>
    <col min="4083" max="4083" width="9.140625" style="71" customWidth="1"/>
    <col min="4084" max="4091" width="0" style="71" hidden="1" customWidth="1"/>
    <col min="4092" max="4327" width="9.140625" style="71"/>
    <col min="4328" max="4328" width="6.28515625" style="71" customWidth="1"/>
    <col min="4329" max="4329" width="43.42578125" style="71" customWidth="1"/>
    <col min="4330" max="4330" width="17.85546875" style="71" customWidth="1"/>
    <col min="4331" max="4331" width="14.42578125" style="71" customWidth="1"/>
    <col min="4332" max="4334" width="0" style="71" hidden="1" customWidth="1"/>
    <col min="4335" max="4335" width="15.5703125" style="71" customWidth="1"/>
    <col min="4336" max="4338" width="0" style="71" hidden="1" customWidth="1"/>
    <col min="4339" max="4339" width="9.140625" style="71" customWidth="1"/>
    <col min="4340" max="4347" width="0" style="71" hidden="1" customWidth="1"/>
    <col min="4348" max="4583" width="9.140625" style="71"/>
    <col min="4584" max="4584" width="6.28515625" style="71" customWidth="1"/>
    <col min="4585" max="4585" width="43.42578125" style="71" customWidth="1"/>
    <col min="4586" max="4586" width="17.85546875" style="71" customWidth="1"/>
    <col min="4587" max="4587" width="14.42578125" style="71" customWidth="1"/>
    <col min="4588" max="4590" width="0" style="71" hidden="1" customWidth="1"/>
    <col min="4591" max="4591" width="15.5703125" style="71" customWidth="1"/>
    <col min="4592" max="4594" width="0" style="71" hidden="1" customWidth="1"/>
    <col min="4595" max="4595" width="9.140625" style="71" customWidth="1"/>
    <col min="4596" max="4603" width="0" style="71" hidden="1" customWidth="1"/>
    <col min="4604" max="4839" width="9.140625" style="71"/>
    <col min="4840" max="4840" width="6.28515625" style="71" customWidth="1"/>
    <col min="4841" max="4841" width="43.42578125" style="71" customWidth="1"/>
    <col min="4842" max="4842" width="17.85546875" style="71" customWidth="1"/>
    <col min="4843" max="4843" width="14.42578125" style="71" customWidth="1"/>
    <col min="4844" max="4846" width="0" style="71" hidden="1" customWidth="1"/>
    <col min="4847" max="4847" width="15.5703125" style="71" customWidth="1"/>
    <col min="4848" max="4850" width="0" style="71" hidden="1" customWidth="1"/>
    <col min="4851" max="4851" width="9.140625" style="71" customWidth="1"/>
    <col min="4852" max="4859" width="0" style="71" hidden="1" customWidth="1"/>
    <col min="4860" max="5095" width="9.140625" style="71"/>
    <col min="5096" max="5096" width="6.28515625" style="71" customWidth="1"/>
    <col min="5097" max="5097" width="43.42578125" style="71" customWidth="1"/>
    <col min="5098" max="5098" width="17.85546875" style="71" customWidth="1"/>
    <col min="5099" max="5099" width="14.42578125" style="71" customWidth="1"/>
    <col min="5100" max="5102" width="0" style="71" hidden="1" customWidth="1"/>
    <col min="5103" max="5103" width="15.5703125" style="71" customWidth="1"/>
    <col min="5104" max="5106" width="0" style="71" hidden="1" customWidth="1"/>
    <col min="5107" max="5107" width="9.140625" style="71" customWidth="1"/>
    <col min="5108" max="5115" width="0" style="71" hidden="1" customWidth="1"/>
    <col min="5116" max="5351" width="9.140625" style="71"/>
    <col min="5352" max="5352" width="6.28515625" style="71" customWidth="1"/>
    <col min="5353" max="5353" width="43.42578125" style="71" customWidth="1"/>
    <col min="5354" max="5354" width="17.85546875" style="71" customWidth="1"/>
    <col min="5355" max="5355" width="14.42578125" style="71" customWidth="1"/>
    <col min="5356" max="5358" width="0" style="71" hidden="1" customWidth="1"/>
    <col min="5359" max="5359" width="15.5703125" style="71" customWidth="1"/>
    <col min="5360" max="5362" width="0" style="71" hidden="1" customWidth="1"/>
    <col min="5363" max="5363" width="9.140625" style="71" customWidth="1"/>
    <col min="5364" max="5371" width="0" style="71" hidden="1" customWidth="1"/>
    <col min="5372" max="5607" width="9.140625" style="71"/>
    <col min="5608" max="5608" width="6.28515625" style="71" customWidth="1"/>
    <col min="5609" max="5609" width="43.42578125" style="71" customWidth="1"/>
    <col min="5610" max="5610" width="17.85546875" style="71" customWidth="1"/>
    <col min="5611" max="5611" width="14.42578125" style="71" customWidth="1"/>
    <col min="5612" max="5614" width="0" style="71" hidden="1" customWidth="1"/>
    <col min="5615" max="5615" width="15.5703125" style="71" customWidth="1"/>
    <col min="5616" max="5618" width="0" style="71" hidden="1" customWidth="1"/>
    <col min="5619" max="5619" width="9.140625" style="71" customWidth="1"/>
    <col min="5620" max="5627" width="0" style="71" hidden="1" customWidth="1"/>
    <col min="5628" max="5863" width="9.140625" style="71"/>
    <col min="5864" max="5864" width="6.28515625" style="71" customWidth="1"/>
    <col min="5865" max="5865" width="43.42578125" style="71" customWidth="1"/>
    <col min="5866" max="5866" width="17.85546875" style="71" customWidth="1"/>
    <col min="5867" max="5867" width="14.42578125" style="71" customWidth="1"/>
    <col min="5868" max="5870" width="0" style="71" hidden="1" customWidth="1"/>
    <col min="5871" max="5871" width="15.5703125" style="71" customWidth="1"/>
    <col min="5872" max="5874" width="0" style="71" hidden="1" customWidth="1"/>
    <col min="5875" max="5875" width="9.140625" style="71" customWidth="1"/>
    <col min="5876" max="5883" width="0" style="71" hidden="1" customWidth="1"/>
    <col min="5884" max="6119" width="9.140625" style="71"/>
    <col min="6120" max="6120" width="6.28515625" style="71" customWidth="1"/>
    <col min="6121" max="6121" width="43.42578125" style="71" customWidth="1"/>
    <col min="6122" max="6122" width="17.85546875" style="71" customWidth="1"/>
    <col min="6123" max="6123" width="14.42578125" style="71" customWidth="1"/>
    <col min="6124" max="6126" width="0" style="71" hidden="1" customWidth="1"/>
    <col min="6127" max="6127" width="15.5703125" style="71" customWidth="1"/>
    <col min="6128" max="6130" width="0" style="71" hidden="1" customWidth="1"/>
    <col min="6131" max="6131" width="9.140625" style="71" customWidth="1"/>
    <col min="6132" max="6139" width="0" style="71" hidden="1" customWidth="1"/>
    <col min="6140" max="6375" width="9.140625" style="71"/>
    <col min="6376" max="6376" width="6.28515625" style="71" customWidth="1"/>
    <col min="6377" max="6377" width="43.42578125" style="71" customWidth="1"/>
    <col min="6378" max="6378" width="17.85546875" style="71" customWidth="1"/>
    <col min="6379" max="6379" width="14.42578125" style="71" customWidth="1"/>
    <col min="6380" max="6382" width="0" style="71" hidden="1" customWidth="1"/>
    <col min="6383" max="6383" width="15.5703125" style="71" customWidth="1"/>
    <col min="6384" max="6386" width="0" style="71" hidden="1" customWidth="1"/>
    <col min="6387" max="6387" width="9.140625" style="71" customWidth="1"/>
    <col min="6388" max="6395" width="0" style="71" hidden="1" customWidth="1"/>
    <col min="6396" max="6631" width="9.140625" style="71"/>
    <col min="6632" max="6632" width="6.28515625" style="71" customWidth="1"/>
    <col min="6633" max="6633" width="43.42578125" style="71" customWidth="1"/>
    <col min="6634" max="6634" width="17.85546875" style="71" customWidth="1"/>
    <col min="6635" max="6635" width="14.42578125" style="71" customWidth="1"/>
    <col min="6636" max="6638" width="0" style="71" hidden="1" customWidth="1"/>
    <col min="6639" max="6639" width="15.5703125" style="71" customWidth="1"/>
    <col min="6640" max="6642" width="0" style="71" hidden="1" customWidth="1"/>
    <col min="6643" max="6643" width="9.140625" style="71" customWidth="1"/>
    <col min="6644" max="6651" width="0" style="71" hidden="1" customWidth="1"/>
    <col min="6652" max="6887" width="9.140625" style="71"/>
    <col min="6888" max="6888" width="6.28515625" style="71" customWidth="1"/>
    <col min="6889" max="6889" width="43.42578125" style="71" customWidth="1"/>
    <col min="6890" max="6890" width="17.85546875" style="71" customWidth="1"/>
    <col min="6891" max="6891" width="14.42578125" style="71" customWidth="1"/>
    <col min="6892" max="6894" width="0" style="71" hidden="1" customWidth="1"/>
    <col min="6895" max="6895" width="15.5703125" style="71" customWidth="1"/>
    <col min="6896" max="6898" width="0" style="71" hidden="1" customWidth="1"/>
    <col min="6899" max="6899" width="9.140625" style="71" customWidth="1"/>
    <col min="6900" max="6907" width="0" style="71" hidden="1" customWidth="1"/>
    <col min="6908" max="7143" width="9.140625" style="71"/>
    <col min="7144" max="7144" width="6.28515625" style="71" customWidth="1"/>
    <col min="7145" max="7145" width="43.42578125" style="71" customWidth="1"/>
    <col min="7146" max="7146" width="17.85546875" style="71" customWidth="1"/>
    <col min="7147" max="7147" width="14.42578125" style="71" customWidth="1"/>
    <col min="7148" max="7150" width="0" style="71" hidden="1" customWidth="1"/>
    <col min="7151" max="7151" width="15.5703125" style="71" customWidth="1"/>
    <col min="7152" max="7154" width="0" style="71" hidden="1" customWidth="1"/>
    <col min="7155" max="7155" width="9.140625" style="71" customWidth="1"/>
    <col min="7156" max="7163" width="0" style="71" hidden="1" customWidth="1"/>
    <col min="7164" max="7399" width="9.140625" style="71"/>
    <col min="7400" max="7400" width="6.28515625" style="71" customWidth="1"/>
    <col min="7401" max="7401" width="43.42578125" style="71" customWidth="1"/>
    <col min="7402" max="7402" width="17.85546875" style="71" customWidth="1"/>
    <col min="7403" max="7403" width="14.42578125" style="71" customWidth="1"/>
    <col min="7404" max="7406" width="0" style="71" hidden="1" customWidth="1"/>
    <col min="7407" max="7407" width="15.5703125" style="71" customWidth="1"/>
    <col min="7408" max="7410" width="0" style="71" hidden="1" customWidth="1"/>
    <col min="7411" max="7411" width="9.140625" style="71" customWidth="1"/>
    <col min="7412" max="7419" width="0" style="71" hidden="1" customWidth="1"/>
    <col min="7420" max="7655" width="9.140625" style="71"/>
    <col min="7656" max="7656" width="6.28515625" style="71" customWidth="1"/>
    <col min="7657" max="7657" width="43.42578125" style="71" customWidth="1"/>
    <col min="7658" max="7658" width="17.85546875" style="71" customWidth="1"/>
    <col min="7659" max="7659" width="14.42578125" style="71" customWidth="1"/>
    <col min="7660" max="7662" width="0" style="71" hidden="1" customWidth="1"/>
    <col min="7663" max="7663" width="15.5703125" style="71" customWidth="1"/>
    <col min="7664" max="7666" width="0" style="71" hidden="1" customWidth="1"/>
    <col min="7667" max="7667" width="9.140625" style="71" customWidth="1"/>
    <col min="7668" max="7675" width="0" style="71" hidden="1" customWidth="1"/>
    <col min="7676" max="7911" width="9.140625" style="71"/>
    <col min="7912" max="7912" width="6.28515625" style="71" customWidth="1"/>
    <col min="7913" max="7913" width="43.42578125" style="71" customWidth="1"/>
    <col min="7914" max="7914" width="17.85546875" style="71" customWidth="1"/>
    <col min="7915" max="7915" width="14.42578125" style="71" customWidth="1"/>
    <col min="7916" max="7918" width="0" style="71" hidden="1" customWidth="1"/>
    <col min="7919" max="7919" width="15.5703125" style="71" customWidth="1"/>
    <col min="7920" max="7922" width="0" style="71" hidden="1" customWidth="1"/>
    <col min="7923" max="7923" width="9.140625" style="71" customWidth="1"/>
    <col min="7924" max="7931" width="0" style="71" hidden="1" customWidth="1"/>
    <col min="7932" max="8167" width="9.140625" style="71"/>
    <col min="8168" max="8168" width="6.28515625" style="71" customWidth="1"/>
    <col min="8169" max="8169" width="43.42578125" style="71" customWidth="1"/>
    <col min="8170" max="8170" width="17.85546875" style="71" customWidth="1"/>
    <col min="8171" max="8171" width="14.42578125" style="71" customWidth="1"/>
    <col min="8172" max="8174" width="0" style="71" hidden="1" customWidth="1"/>
    <col min="8175" max="8175" width="15.5703125" style="71" customWidth="1"/>
    <col min="8176" max="8178" width="0" style="71" hidden="1" customWidth="1"/>
    <col min="8179" max="8179" width="9.140625" style="71" customWidth="1"/>
    <col min="8180" max="8187" width="0" style="71" hidden="1" customWidth="1"/>
    <col min="8188" max="8423" width="9.140625" style="71"/>
    <col min="8424" max="8424" width="6.28515625" style="71" customWidth="1"/>
    <col min="8425" max="8425" width="43.42578125" style="71" customWidth="1"/>
    <col min="8426" max="8426" width="17.85546875" style="71" customWidth="1"/>
    <col min="8427" max="8427" width="14.42578125" style="71" customWidth="1"/>
    <col min="8428" max="8430" width="0" style="71" hidden="1" customWidth="1"/>
    <col min="8431" max="8431" width="15.5703125" style="71" customWidth="1"/>
    <col min="8432" max="8434" width="0" style="71" hidden="1" customWidth="1"/>
    <col min="8435" max="8435" width="9.140625" style="71" customWidth="1"/>
    <col min="8436" max="8443" width="0" style="71" hidden="1" customWidth="1"/>
    <col min="8444" max="8679" width="9.140625" style="71"/>
    <col min="8680" max="8680" width="6.28515625" style="71" customWidth="1"/>
    <col min="8681" max="8681" width="43.42578125" style="71" customWidth="1"/>
    <col min="8682" max="8682" width="17.85546875" style="71" customWidth="1"/>
    <col min="8683" max="8683" width="14.42578125" style="71" customWidth="1"/>
    <col min="8684" max="8686" width="0" style="71" hidden="1" customWidth="1"/>
    <col min="8687" max="8687" width="15.5703125" style="71" customWidth="1"/>
    <col min="8688" max="8690" width="0" style="71" hidden="1" customWidth="1"/>
    <col min="8691" max="8691" width="9.140625" style="71" customWidth="1"/>
    <col min="8692" max="8699" width="0" style="71" hidden="1" customWidth="1"/>
    <col min="8700" max="8935" width="9.140625" style="71"/>
    <col min="8936" max="8936" width="6.28515625" style="71" customWidth="1"/>
    <col min="8937" max="8937" width="43.42578125" style="71" customWidth="1"/>
    <col min="8938" max="8938" width="17.85546875" style="71" customWidth="1"/>
    <col min="8939" max="8939" width="14.42578125" style="71" customWidth="1"/>
    <col min="8940" max="8942" width="0" style="71" hidden="1" customWidth="1"/>
    <col min="8943" max="8943" width="15.5703125" style="71" customWidth="1"/>
    <col min="8944" max="8946" width="0" style="71" hidden="1" customWidth="1"/>
    <col min="8947" max="8947" width="9.140625" style="71" customWidth="1"/>
    <col min="8948" max="8955" width="0" style="71" hidden="1" customWidth="1"/>
    <col min="8956" max="9191" width="9.140625" style="71"/>
    <col min="9192" max="9192" width="6.28515625" style="71" customWidth="1"/>
    <col min="9193" max="9193" width="43.42578125" style="71" customWidth="1"/>
    <col min="9194" max="9194" width="17.85546875" style="71" customWidth="1"/>
    <col min="9195" max="9195" width="14.42578125" style="71" customWidth="1"/>
    <col min="9196" max="9198" width="0" style="71" hidden="1" customWidth="1"/>
    <col min="9199" max="9199" width="15.5703125" style="71" customWidth="1"/>
    <col min="9200" max="9202" width="0" style="71" hidden="1" customWidth="1"/>
    <col min="9203" max="9203" width="9.140625" style="71" customWidth="1"/>
    <col min="9204" max="9211" width="0" style="71" hidden="1" customWidth="1"/>
    <col min="9212" max="9447" width="9.140625" style="71"/>
    <col min="9448" max="9448" width="6.28515625" style="71" customWidth="1"/>
    <col min="9449" max="9449" width="43.42578125" style="71" customWidth="1"/>
    <col min="9450" max="9450" width="17.85546875" style="71" customWidth="1"/>
    <col min="9451" max="9451" width="14.42578125" style="71" customWidth="1"/>
    <col min="9452" max="9454" width="0" style="71" hidden="1" customWidth="1"/>
    <col min="9455" max="9455" width="15.5703125" style="71" customWidth="1"/>
    <col min="9456" max="9458" width="0" style="71" hidden="1" customWidth="1"/>
    <col min="9459" max="9459" width="9.140625" style="71" customWidth="1"/>
    <col min="9460" max="9467" width="0" style="71" hidden="1" customWidth="1"/>
    <col min="9468" max="9703" width="9.140625" style="71"/>
    <col min="9704" max="9704" width="6.28515625" style="71" customWidth="1"/>
    <col min="9705" max="9705" width="43.42578125" style="71" customWidth="1"/>
    <col min="9706" max="9706" width="17.85546875" style="71" customWidth="1"/>
    <col min="9707" max="9707" width="14.42578125" style="71" customWidth="1"/>
    <col min="9708" max="9710" width="0" style="71" hidden="1" customWidth="1"/>
    <col min="9711" max="9711" width="15.5703125" style="71" customWidth="1"/>
    <col min="9712" max="9714" width="0" style="71" hidden="1" customWidth="1"/>
    <col min="9715" max="9715" width="9.140625" style="71" customWidth="1"/>
    <col min="9716" max="9723" width="0" style="71" hidden="1" customWidth="1"/>
    <col min="9724" max="9959" width="9.140625" style="71"/>
    <col min="9960" max="9960" width="6.28515625" style="71" customWidth="1"/>
    <col min="9961" max="9961" width="43.42578125" style="71" customWidth="1"/>
    <col min="9962" max="9962" width="17.85546875" style="71" customWidth="1"/>
    <col min="9963" max="9963" width="14.42578125" style="71" customWidth="1"/>
    <col min="9964" max="9966" width="0" style="71" hidden="1" customWidth="1"/>
    <col min="9967" max="9967" width="15.5703125" style="71" customWidth="1"/>
    <col min="9968" max="9970" width="0" style="71" hidden="1" customWidth="1"/>
    <col min="9971" max="9971" width="9.140625" style="71" customWidth="1"/>
    <col min="9972" max="9979" width="0" style="71" hidden="1" customWidth="1"/>
    <col min="9980" max="10215" width="9.140625" style="71"/>
    <col min="10216" max="10216" width="6.28515625" style="71" customWidth="1"/>
    <col min="10217" max="10217" width="43.42578125" style="71" customWidth="1"/>
    <col min="10218" max="10218" width="17.85546875" style="71" customWidth="1"/>
    <col min="10219" max="10219" width="14.42578125" style="71" customWidth="1"/>
    <col min="10220" max="10222" width="0" style="71" hidden="1" customWidth="1"/>
    <col min="10223" max="10223" width="15.5703125" style="71" customWidth="1"/>
    <col min="10224" max="10226" width="0" style="71" hidden="1" customWidth="1"/>
    <col min="10227" max="10227" width="9.140625" style="71" customWidth="1"/>
    <col min="10228" max="10235" width="0" style="71" hidden="1" customWidth="1"/>
    <col min="10236" max="10471" width="9.140625" style="71"/>
    <col min="10472" max="10472" width="6.28515625" style="71" customWidth="1"/>
    <col min="10473" max="10473" width="43.42578125" style="71" customWidth="1"/>
    <col min="10474" max="10474" width="17.85546875" style="71" customWidth="1"/>
    <col min="10475" max="10475" width="14.42578125" style="71" customWidth="1"/>
    <col min="10476" max="10478" width="0" style="71" hidden="1" customWidth="1"/>
    <col min="10479" max="10479" width="15.5703125" style="71" customWidth="1"/>
    <col min="10480" max="10482" width="0" style="71" hidden="1" customWidth="1"/>
    <col min="10483" max="10483" width="9.140625" style="71" customWidth="1"/>
    <col min="10484" max="10491" width="0" style="71" hidden="1" customWidth="1"/>
    <col min="10492" max="10727" width="9.140625" style="71"/>
    <col min="10728" max="10728" width="6.28515625" style="71" customWidth="1"/>
    <col min="10729" max="10729" width="43.42578125" style="71" customWidth="1"/>
    <col min="10730" max="10730" width="17.85546875" style="71" customWidth="1"/>
    <col min="10731" max="10731" width="14.42578125" style="71" customWidth="1"/>
    <col min="10732" max="10734" width="0" style="71" hidden="1" customWidth="1"/>
    <col min="10735" max="10735" width="15.5703125" style="71" customWidth="1"/>
    <col min="10736" max="10738" width="0" style="71" hidden="1" customWidth="1"/>
    <col min="10739" max="10739" width="9.140625" style="71" customWidth="1"/>
    <col min="10740" max="10747" width="0" style="71" hidden="1" customWidth="1"/>
    <col min="10748" max="10983" width="9.140625" style="71"/>
    <col min="10984" max="10984" width="6.28515625" style="71" customWidth="1"/>
    <col min="10985" max="10985" width="43.42578125" style="71" customWidth="1"/>
    <col min="10986" max="10986" width="17.85546875" style="71" customWidth="1"/>
    <col min="10987" max="10987" width="14.42578125" style="71" customWidth="1"/>
    <col min="10988" max="10990" width="0" style="71" hidden="1" customWidth="1"/>
    <col min="10991" max="10991" width="15.5703125" style="71" customWidth="1"/>
    <col min="10992" max="10994" width="0" style="71" hidden="1" customWidth="1"/>
    <col min="10995" max="10995" width="9.140625" style="71" customWidth="1"/>
    <col min="10996" max="11003" width="0" style="71" hidden="1" customWidth="1"/>
    <col min="11004" max="11239" width="9.140625" style="71"/>
    <col min="11240" max="11240" width="6.28515625" style="71" customWidth="1"/>
    <col min="11241" max="11241" width="43.42578125" style="71" customWidth="1"/>
    <col min="11242" max="11242" width="17.85546875" style="71" customWidth="1"/>
    <col min="11243" max="11243" width="14.42578125" style="71" customWidth="1"/>
    <col min="11244" max="11246" width="0" style="71" hidden="1" customWidth="1"/>
    <col min="11247" max="11247" width="15.5703125" style="71" customWidth="1"/>
    <col min="11248" max="11250" width="0" style="71" hidden="1" customWidth="1"/>
    <col min="11251" max="11251" width="9.140625" style="71" customWidth="1"/>
    <col min="11252" max="11259" width="0" style="71" hidden="1" customWidth="1"/>
    <col min="11260" max="11495" width="9.140625" style="71"/>
    <col min="11496" max="11496" width="6.28515625" style="71" customWidth="1"/>
    <col min="11497" max="11497" width="43.42578125" style="71" customWidth="1"/>
    <col min="11498" max="11498" width="17.85546875" style="71" customWidth="1"/>
    <col min="11499" max="11499" width="14.42578125" style="71" customWidth="1"/>
    <col min="11500" max="11502" width="0" style="71" hidden="1" customWidth="1"/>
    <col min="11503" max="11503" width="15.5703125" style="71" customWidth="1"/>
    <col min="11504" max="11506" width="0" style="71" hidden="1" customWidth="1"/>
    <col min="11507" max="11507" width="9.140625" style="71" customWidth="1"/>
    <col min="11508" max="11515" width="0" style="71" hidden="1" customWidth="1"/>
    <col min="11516" max="11751" width="9.140625" style="71"/>
    <col min="11752" max="11752" width="6.28515625" style="71" customWidth="1"/>
    <col min="11753" max="11753" width="43.42578125" style="71" customWidth="1"/>
    <col min="11754" max="11754" width="17.85546875" style="71" customWidth="1"/>
    <col min="11755" max="11755" width="14.42578125" style="71" customWidth="1"/>
    <col min="11756" max="11758" width="0" style="71" hidden="1" customWidth="1"/>
    <col min="11759" max="11759" width="15.5703125" style="71" customWidth="1"/>
    <col min="11760" max="11762" width="0" style="71" hidden="1" customWidth="1"/>
    <col min="11763" max="11763" width="9.140625" style="71" customWidth="1"/>
    <col min="11764" max="11771" width="0" style="71" hidden="1" customWidth="1"/>
    <col min="11772" max="12007" width="9.140625" style="71"/>
    <col min="12008" max="12008" width="6.28515625" style="71" customWidth="1"/>
    <col min="12009" max="12009" width="43.42578125" style="71" customWidth="1"/>
    <col min="12010" max="12010" width="17.85546875" style="71" customWidth="1"/>
    <col min="12011" max="12011" width="14.42578125" style="71" customWidth="1"/>
    <col min="12012" max="12014" width="0" style="71" hidden="1" customWidth="1"/>
    <col min="12015" max="12015" width="15.5703125" style="71" customWidth="1"/>
    <col min="12016" max="12018" width="0" style="71" hidden="1" customWidth="1"/>
    <col min="12019" max="12019" width="9.140625" style="71" customWidth="1"/>
    <col min="12020" max="12027" width="0" style="71" hidden="1" customWidth="1"/>
    <col min="12028" max="12263" width="9.140625" style="71"/>
    <col min="12264" max="12264" width="6.28515625" style="71" customWidth="1"/>
    <col min="12265" max="12265" width="43.42578125" style="71" customWidth="1"/>
    <col min="12266" max="12266" width="17.85546875" style="71" customWidth="1"/>
    <col min="12267" max="12267" width="14.42578125" style="71" customWidth="1"/>
    <col min="12268" max="12270" width="0" style="71" hidden="1" customWidth="1"/>
    <col min="12271" max="12271" width="15.5703125" style="71" customWidth="1"/>
    <col min="12272" max="12274" width="0" style="71" hidden="1" customWidth="1"/>
    <col min="12275" max="12275" width="9.140625" style="71" customWidth="1"/>
    <col min="12276" max="12283" width="0" style="71" hidden="1" customWidth="1"/>
    <col min="12284" max="12519" width="9.140625" style="71"/>
    <col min="12520" max="12520" width="6.28515625" style="71" customWidth="1"/>
    <col min="12521" max="12521" width="43.42578125" style="71" customWidth="1"/>
    <col min="12522" max="12522" width="17.85546875" style="71" customWidth="1"/>
    <col min="12523" max="12523" width="14.42578125" style="71" customWidth="1"/>
    <col min="12524" max="12526" width="0" style="71" hidden="1" customWidth="1"/>
    <col min="12527" max="12527" width="15.5703125" style="71" customWidth="1"/>
    <col min="12528" max="12530" width="0" style="71" hidden="1" customWidth="1"/>
    <col min="12531" max="12531" width="9.140625" style="71" customWidth="1"/>
    <col min="12532" max="12539" width="0" style="71" hidden="1" customWidth="1"/>
    <col min="12540" max="12775" width="9.140625" style="71"/>
    <col min="12776" max="12776" width="6.28515625" style="71" customWidth="1"/>
    <col min="12777" max="12777" width="43.42578125" style="71" customWidth="1"/>
    <col min="12778" max="12778" width="17.85546875" style="71" customWidth="1"/>
    <col min="12779" max="12779" width="14.42578125" style="71" customWidth="1"/>
    <col min="12780" max="12782" width="0" style="71" hidden="1" customWidth="1"/>
    <col min="12783" max="12783" width="15.5703125" style="71" customWidth="1"/>
    <col min="12784" max="12786" width="0" style="71" hidden="1" customWidth="1"/>
    <col min="12787" max="12787" width="9.140625" style="71" customWidth="1"/>
    <col min="12788" max="12795" width="0" style="71" hidden="1" customWidth="1"/>
    <col min="12796" max="13031" width="9.140625" style="71"/>
    <col min="13032" max="13032" width="6.28515625" style="71" customWidth="1"/>
    <col min="13033" max="13033" width="43.42578125" style="71" customWidth="1"/>
    <col min="13034" max="13034" width="17.85546875" style="71" customWidth="1"/>
    <col min="13035" max="13035" width="14.42578125" style="71" customWidth="1"/>
    <col min="13036" max="13038" width="0" style="71" hidden="1" customWidth="1"/>
    <col min="13039" max="13039" width="15.5703125" style="71" customWidth="1"/>
    <col min="13040" max="13042" width="0" style="71" hidden="1" customWidth="1"/>
    <col min="13043" max="13043" width="9.140625" style="71" customWidth="1"/>
    <col min="13044" max="13051" width="0" style="71" hidden="1" customWidth="1"/>
    <col min="13052" max="13287" width="9.140625" style="71"/>
    <col min="13288" max="13288" width="6.28515625" style="71" customWidth="1"/>
    <col min="13289" max="13289" width="43.42578125" style="71" customWidth="1"/>
    <col min="13290" max="13290" width="17.85546875" style="71" customWidth="1"/>
    <col min="13291" max="13291" width="14.42578125" style="71" customWidth="1"/>
    <col min="13292" max="13294" width="0" style="71" hidden="1" customWidth="1"/>
    <col min="13295" max="13295" width="15.5703125" style="71" customWidth="1"/>
    <col min="13296" max="13298" width="0" style="71" hidden="1" customWidth="1"/>
    <col min="13299" max="13299" width="9.140625" style="71" customWidth="1"/>
    <col min="13300" max="13307" width="0" style="71" hidden="1" customWidth="1"/>
    <col min="13308" max="13543" width="9.140625" style="71"/>
    <col min="13544" max="13544" width="6.28515625" style="71" customWidth="1"/>
    <col min="13545" max="13545" width="43.42578125" style="71" customWidth="1"/>
    <col min="13546" max="13546" width="17.85546875" style="71" customWidth="1"/>
    <col min="13547" max="13547" width="14.42578125" style="71" customWidth="1"/>
    <col min="13548" max="13550" width="0" style="71" hidden="1" customWidth="1"/>
    <col min="13551" max="13551" width="15.5703125" style="71" customWidth="1"/>
    <col min="13552" max="13554" width="0" style="71" hidden="1" customWidth="1"/>
    <col min="13555" max="13555" width="9.140625" style="71" customWidth="1"/>
    <col min="13556" max="13563" width="0" style="71" hidden="1" customWidth="1"/>
    <col min="13564" max="13799" width="9.140625" style="71"/>
    <col min="13800" max="13800" width="6.28515625" style="71" customWidth="1"/>
    <col min="13801" max="13801" width="43.42578125" style="71" customWidth="1"/>
    <col min="13802" max="13802" width="17.85546875" style="71" customWidth="1"/>
    <col min="13803" max="13803" width="14.42578125" style="71" customWidth="1"/>
    <col min="13804" max="13806" width="0" style="71" hidden="1" customWidth="1"/>
    <col min="13807" max="13807" width="15.5703125" style="71" customWidth="1"/>
    <col min="13808" max="13810" width="0" style="71" hidden="1" customWidth="1"/>
    <col min="13811" max="13811" width="9.140625" style="71" customWidth="1"/>
    <col min="13812" max="13819" width="0" style="71" hidden="1" customWidth="1"/>
    <col min="13820" max="14055" width="9.140625" style="71"/>
    <col min="14056" max="14056" width="6.28515625" style="71" customWidth="1"/>
    <col min="14057" max="14057" width="43.42578125" style="71" customWidth="1"/>
    <col min="14058" max="14058" width="17.85546875" style="71" customWidth="1"/>
    <col min="14059" max="14059" width="14.42578125" style="71" customWidth="1"/>
    <col min="14060" max="14062" width="0" style="71" hidden="1" customWidth="1"/>
    <col min="14063" max="14063" width="15.5703125" style="71" customWidth="1"/>
    <col min="14064" max="14066" width="0" style="71" hidden="1" customWidth="1"/>
    <col min="14067" max="14067" width="9.140625" style="71" customWidth="1"/>
    <col min="14068" max="14075" width="0" style="71" hidden="1" customWidth="1"/>
    <col min="14076" max="14311" width="9.140625" style="71"/>
    <col min="14312" max="14312" width="6.28515625" style="71" customWidth="1"/>
    <col min="14313" max="14313" width="43.42578125" style="71" customWidth="1"/>
    <col min="14314" max="14314" width="17.85546875" style="71" customWidth="1"/>
    <col min="14315" max="14315" width="14.42578125" style="71" customWidth="1"/>
    <col min="14316" max="14318" width="0" style="71" hidden="1" customWidth="1"/>
    <col min="14319" max="14319" width="15.5703125" style="71" customWidth="1"/>
    <col min="14320" max="14322" width="0" style="71" hidden="1" customWidth="1"/>
    <col min="14323" max="14323" width="9.140625" style="71" customWidth="1"/>
    <col min="14324" max="14331" width="0" style="71" hidden="1" customWidth="1"/>
    <col min="14332" max="14567" width="9.140625" style="71"/>
    <col min="14568" max="14568" width="6.28515625" style="71" customWidth="1"/>
    <col min="14569" max="14569" width="43.42578125" style="71" customWidth="1"/>
    <col min="14570" max="14570" width="17.85546875" style="71" customWidth="1"/>
    <col min="14571" max="14571" width="14.42578125" style="71" customWidth="1"/>
    <col min="14572" max="14574" width="0" style="71" hidden="1" customWidth="1"/>
    <col min="14575" max="14575" width="15.5703125" style="71" customWidth="1"/>
    <col min="14576" max="14578" width="0" style="71" hidden="1" customWidth="1"/>
    <col min="14579" max="14579" width="9.140625" style="71" customWidth="1"/>
    <col min="14580" max="14587" width="0" style="71" hidden="1" customWidth="1"/>
    <col min="14588" max="14823" width="9.140625" style="71"/>
    <col min="14824" max="14824" width="6.28515625" style="71" customWidth="1"/>
    <col min="14825" max="14825" width="43.42578125" style="71" customWidth="1"/>
    <col min="14826" max="14826" width="17.85546875" style="71" customWidth="1"/>
    <col min="14827" max="14827" width="14.42578125" style="71" customWidth="1"/>
    <col min="14828" max="14830" width="0" style="71" hidden="1" customWidth="1"/>
    <col min="14831" max="14831" width="15.5703125" style="71" customWidth="1"/>
    <col min="14832" max="14834" width="0" style="71" hidden="1" customWidth="1"/>
    <col min="14835" max="14835" width="9.140625" style="71" customWidth="1"/>
    <col min="14836" max="14843" width="0" style="71" hidden="1" customWidth="1"/>
    <col min="14844" max="15079" width="9.140625" style="71"/>
    <col min="15080" max="15080" width="6.28515625" style="71" customWidth="1"/>
    <col min="15081" max="15081" width="43.42578125" style="71" customWidth="1"/>
    <col min="15082" max="15082" width="17.85546875" style="71" customWidth="1"/>
    <col min="15083" max="15083" width="14.42578125" style="71" customWidth="1"/>
    <col min="15084" max="15086" width="0" style="71" hidden="1" customWidth="1"/>
    <col min="15087" max="15087" width="15.5703125" style="71" customWidth="1"/>
    <col min="15088" max="15090" width="0" style="71" hidden="1" customWidth="1"/>
    <col min="15091" max="15091" width="9.140625" style="71" customWidth="1"/>
    <col min="15092" max="15099" width="0" style="71" hidden="1" customWidth="1"/>
    <col min="15100" max="15335" width="9.140625" style="71"/>
    <col min="15336" max="15336" width="6.28515625" style="71" customWidth="1"/>
    <col min="15337" max="15337" width="43.42578125" style="71" customWidth="1"/>
    <col min="15338" max="15338" width="17.85546875" style="71" customWidth="1"/>
    <col min="15339" max="15339" width="14.42578125" style="71" customWidth="1"/>
    <col min="15340" max="15342" width="0" style="71" hidden="1" customWidth="1"/>
    <col min="15343" max="15343" width="15.5703125" style="71" customWidth="1"/>
    <col min="15344" max="15346" width="0" style="71" hidden="1" customWidth="1"/>
    <col min="15347" max="15347" width="9.140625" style="71" customWidth="1"/>
    <col min="15348" max="15355" width="0" style="71" hidden="1" customWidth="1"/>
    <col min="15356" max="15591" width="9.140625" style="71"/>
    <col min="15592" max="15592" width="6.28515625" style="71" customWidth="1"/>
    <col min="15593" max="15593" width="43.42578125" style="71" customWidth="1"/>
    <col min="15594" max="15594" width="17.85546875" style="71" customWidth="1"/>
    <col min="15595" max="15595" width="14.42578125" style="71" customWidth="1"/>
    <col min="15596" max="15598" width="0" style="71" hidden="1" customWidth="1"/>
    <col min="15599" max="15599" width="15.5703125" style="71" customWidth="1"/>
    <col min="15600" max="15602" width="0" style="71" hidden="1" customWidth="1"/>
    <col min="15603" max="15603" width="9.140625" style="71" customWidth="1"/>
    <col min="15604" max="15611" width="0" style="71" hidden="1" customWidth="1"/>
    <col min="15612" max="15847" width="9.140625" style="71"/>
    <col min="15848" max="15848" width="6.28515625" style="71" customWidth="1"/>
    <col min="15849" max="15849" width="43.42578125" style="71" customWidth="1"/>
    <col min="15850" max="15850" width="17.85546875" style="71" customWidth="1"/>
    <col min="15851" max="15851" width="14.42578125" style="71" customWidth="1"/>
    <col min="15852" max="15854" width="0" style="71" hidden="1" customWidth="1"/>
    <col min="15855" max="15855" width="15.5703125" style="71" customWidth="1"/>
    <col min="15856" max="15858" width="0" style="71" hidden="1" customWidth="1"/>
    <col min="15859" max="15859" width="9.140625" style="71" customWidth="1"/>
    <col min="15860" max="15867" width="0" style="71" hidden="1" customWidth="1"/>
    <col min="15868" max="16103" width="9.140625" style="71"/>
    <col min="16104" max="16104" width="6.28515625" style="71" customWidth="1"/>
    <col min="16105" max="16105" width="43.42578125" style="71" customWidth="1"/>
    <col min="16106" max="16106" width="17.85546875" style="71" customWidth="1"/>
    <col min="16107" max="16107" width="14.42578125" style="71" customWidth="1"/>
    <col min="16108" max="16110" width="0" style="71" hidden="1" customWidth="1"/>
    <col min="16111" max="16111" width="15.5703125" style="71" customWidth="1"/>
    <col min="16112" max="16114" width="0" style="71" hidden="1" customWidth="1"/>
    <col min="16115" max="16115" width="9.140625" style="71" customWidth="1"/>
    <col min="16116" max="16123" width="0" style="71" hidden="1" customWidth="1"/>
    <col min="16124" max="16384" width="9.140625" style="71"/>
  </cols>
  <sheetData>
    <row r="1" spans="1:6" ht="12.75" customHeight="1"/>
    <row r="2" spans="1:6" ht="15" customHeight="1">
      <c r="A2" s="139" t="s">
        <v>180</v>
      </c>
      <c r="B2" s="139"/>
      <c r="C2" s="139"/>
      <c r="D2" s="139"/>
    </row>
    <row r="3" spans="1:6" ht="21" customHeight="1">
      <c r="B3" s="69"/>
      <c r="C3" s="69"/>
      <c r="D3" s="21"/>
    </row>
    <row r="4" spans="1:6" ht="17.25" customHeight="1">
      <c r="A4" s="147" t="s">
        <v>181</v>
      </c>
      <c r="B4" s="147"/>
      <c r="C4" s="147"/>
      <c r="D4" s="147"/>
      <c r="E4" s="147"/>
      <c r="F4" s="147"/>
    </row>
    <row r="5" spans="1:6" ht="30.75" customHeight="1">
      <c r="A5" s="148" t="s">
        <v>228</v>
      </c>
      <c r="B5" s="148"/>
      <c r="C5" s="148"/>
      <c r="D5" s="148"/>
      <c r="E5" s="148"/>
      <c r="F5" s="148"/>
    </row>
    <row r="6" spans="1:6" s="4" customFormat="1" ht="18.75" customHeight="1">
      <c r="A6" s="5">
        <v>5</v>
      </c>
      <c r="B6" s="5">
        <v>55</v>
      </c>
      <c r="C6" s="21"/>
      <c r="D6" s="21"/>
      <c r="E6" s="21"/>
      <c r="F6" s="21"/>
    </row>
    <row r="7" spans="1:6" ht="60.75" customHeight="1">
      <c r="A7" s="44" t="s">
        <v>3</v>
      </c>
      <c r="B7" s="44" t="s">
        <v>4</v>
      </c>
      <c r="C7" s="44" t="s">
        <v>182</v>
      </c>
      <c r="D7" s="126" t="s">
        <v>229</v>
      </c>
      <c r="E7" s="126" t="s">
        <v>230</v>
      </c>
      <c r="F7" s="126" t="s">
        <v>146</v>
      </c>
    </row>
    <row r="8" spans="1:6">
      <c r="A8" s="44">
        <v>1</v>
      </c>
      <c r="B8" s="44">
        <v>2</v>
      </c>
      <c r="C8" s="44">
        <v>3</v>
      </c>
      <c r="D8" s="126">
        <v>4</v>
      </c>
      <c r="E8" s="126">
        <v>5</v>
      </c>
      <c r="F8" s="126" t="s">
        <v>195</v>
      </c>
    </row>
    <row r="9" spans="1:6" ht="28.5" customHeight="1">
      <c r="A9" s="22" t="s">
        <v>6</v>
      </c>
      <c r="B9" s="23" t="s">
        <v>231</v>
      </c>
      <c r="C9" s="22" t="s">
        <v>8</v>
      </c>
      <c r="D9" s="24">
        <f>D10+D13+D16+D17+D18</f>
        <v>238671</v>
      </c>
      <c r="E9" s="91">
        <f>E10+E13+E16+E17+E18</f>
        <v>210918</v>
      </c>
      <c r="F9" s="50">
        <f>E9/D9</f>
        <v>0.88</v>
      </c>
    </row>
    <row r="10" spans="1:6" s="74" customFormat="1" ht="17.25" customHeight="1">
      <c r="A10" s="25">
        <v>1</v>
      </c>
      <c r="B10" s="26" t="s">
        <v>148</v>
      </c>
      <c r="C10" s="25" t="s">
        <v>9</v>
      </c>
      <c r="D10" s="36">
        <f>SUM(D11:D11)</f>
        <v>227648</v>
      </c>
      <c r="E10" s="36">
        <f>SUM(E11:E11)</f>
        <v>198386</v>
      </c>
      <c r="F10" s="65">
        <f t="shared" ref="F10:F27" si="0">E10/D10</f>
        <v>0.87</v>
      </c>
    </row>
    <row r="11" spans="1:6">
      <c r="A11" s="125" t="s">
        <v>37</v>
      </c>
      <c r="B11" s="27" t="s">
        <v>232</v>
      </c>
      <c r="C11" s="25" t="s">
        <v>9</v>
      </c>
      <c r="D11" s="28">
        <v>227648</v>
      </c>
      <c r="E11" s="126">
        <f>'[5]форма ДАРЕМ 2020'!D774</f>
        <v>198386</v>
      </c>
      <c r="F11" s="20">
        <f t="shared" si="0"/>
        <v>0.87</v>
      </c>
    </row>
    <row r="12" spans="1:6" s="74" customFormat="1" ht="60.75" customHeight="1">
      <c r="A12" s="25" t="s">
        <v>1</v>
      </c>
      <c r="B12" s="26" t="s">
        <v>138</v>
      </c>
      <c r="C12" s="25" t="s">
        <v>9</v>
      </c>
      <c r="D12" s="73">
        <v>0</v>
      </c>
      <c r="E12" s="75">
        <v>0</v>
      </c>
      <c r="F12" s="65">
        <v>0</v>
      </c>
    </row>
    <row r="13" spans="1:6" s="74" customFormat="1" ht="13.5" customHeight="1">
      <c r="A13" s="25" t="s">
        <v>45</v>
      </c>
      <c r="B13" s="26" t="s">
        <v>233</v>
      </c>
      <c r="C13" s="25" t="s">
        <v>9</v>
      </c>
      <c r="D13" s="36">
        <f>D14+D15</f>
        <v>6775</v>
      </c>
      <c r="E13" s="36">
        <f>E14+E15</f>
        <v>7816</v>
      </c>
      <c r="F13" s="65">
        <f t="shared" si="0"/>
        <v>1.1499999999999999</v>
      </c>
    </row>
    <row r="14" spans="1:6">
      <c r="A14" s="125" t="s">
        <v>120</v>
      </c>
      <c r="B14" s="27" t="s">
        <v>117</v>
      </c>
      <c r="C14" s="25" t="s">
        <v>9</v>
      </c>
      <c r="D14" s="28">
        <v>6136</v>
      </c>
      <c r="E14" s="126">
        <f>'[5]форма ДАРЕМ 2020'!D781</f>
        <v>7084</v>
      </c>
      <c r="F14" s="20">
        <f t="shared" si="0"/>
        <v>1.1499999999999999</v>
      </c>
    </row>
    <row r="15" spans="1:6">
      <c r="A15" s="125" t="s">
        <v>121</v>
      </c>
      <c r="B15" s="27" t="s">
        <v>122</v>
      </c>
      <c r="C15" s="25" t="s">
        <v>9</v>
      </c>
      <c r="D15" s="28">
        <v>639</v>
      </c>
      <c r="E15" s="126">
        <f>'[5]форма ДАРЕМ 2020'!D784</f>
        <v>732</v>
      </c>
      <c r="F15" s="20">
        <f t="shared" si="0"/>
        <v>1.1499999999999999</v>
      </c>
    </row>
    <row r="16" spans="1:6" s="74" customFormat="1">
      <c r="A16" s="25" t="s">
        <v>44</v>
      </c>
      <c r="B16" s="26" t="s">
        <v>10</v>
      </c>
      <c r="C16" s="25" t="s">
        <v>9</v>
      </c>
      <c r="D16" s="73">
        <v>4248</v>
      </c>
      <c r="E16" s="73">
        <f>'[5]форма ДАРЕМ 2020'!D789</f>
        <v>4689</v>
      </c>
      <c r="F16" s="65">
        <f t="shared" si="0"/>
        <v>1.1000000000000001</v>
      </c>
    </row>
    <row r="17" spans="1:6" s="74" customFormat="1">
      <c r="A17" s="25" t="s">
        <v>54</v>
      </c>
      <c r="B17" s="26" t="s">
        <v>11</v>
      </c>
      <c r="C17" s="25" t="s">
        <v>9</v>
      </c>
      <c r="D17" s="36">
        <v>0</v>
      </c>
      <c r="E17" s="73">
        <v>0</v>
      </c>
      <c r="F17" s="50">
        <v>0</v>
      </c>
    </row>
    <row r="18" spans="1:6" s="74" customFormat="1">
      <c r="A18" s="25" t="s">
        <v>59</v>
      </c>
      <c r="B18" s="26" t="s">
        <v>234</v>
      </c>
      <c r="C18" s="25" t="s">
        <v>9</v>
      </c>
      <c r="D18" s="36">
        <f>SUM(D19:D19)</f>
        <v>0</v>
      </c>
      <c r="E18" s="36">
        <f>SUM(E19:E19)</f>
        <v>27</v>
      </c>
      <c r="F18" s="65">
        <v>0</v>
      </c>
    </row>
    <row r="19" spans="1:6">
      <c r="A19" s="125" t="s">
        <v>60</v>
      </c>
      <c r="B19" s="27" t="s">
        <v>22</v>
      </c>
      <c r="C19" s="25" t="s">
        <v>9</v>
      </c>
      <c r="D19" s="28">
        <v>0</v>
      </c>
      <c r="E19" s="126">
        <f>'[5]форма ДАРЕМ 2020'!D798</f>
        <v>27</v>
      </c>
      <c r="F19" s="20">
        <v>0</v>
      </c>
    </row>
    <row r="20" spans="1:6">
      <c r="A20" s="22" t="s">
        <v>14</v>
      </c>
      <c r="B20" s="23" t="s">
        <v>15</v>
      </c>
      <c r="C20" s="25" t="s">
        <v>9</v>
      </c>
      <c r="D20" s="24">
        <v>0</v>
      </c>
      <c r="E20" s="24">
        <v>0</v>
      </c>
      <c r="F20" s="50">
        <v>0</v>
      </c>
    </row>
    <row r="21" spans="1:6" ht="16.5" customHeight="1">
      <c r="A21" s="22" t="s">
        <v>30</v>
      </c>
      <c r="B21" s="23" t="s">
        <v>31</v>
      </c>
      <c r="C21" s="25" t="s">
        <v>9</v>
      </c>
      <c r="D21" s="24">
        <f>D20+D9</f>
        <v>238671</v>
      </c>
      <c r="E21" s="24">
        <f>E20+E9</f>
        <v>210918</v>
      </c>
      <c r="F21" s="50">
        <f t="shared" si="0"/>
        <v>0.88</v>
      </c>
    </row>
    <row r="22" spans="1:6" ht="16.5" customHeight="1">
      <c r="A22" s="22" t="s">
        <v>32</v>
      </c>
      <c r="B22" s="23" t="s">
        <v>183</v>
      </c>
      <c r="C22" s="22" t="s">
        <v>9</v>
      </c>
      <c r="D22" s="24">
        <f>D23-D21</f>
        <v>0</v>
      </c>
      <c r="E22" s="91">
        <f>E23-E21</f>
        <v>30522</v>
      </c>
      <c r="F22" s="50">
        <v>0</v>
      </c>
    </row>
    <row r="23" spans="1:6">
      <c r="A23" s="22" t="s">
        <v>33</v>
      </c>
      <c r="B23" s="23" t="s">
        <v>34</v>
      </c>
      <c r="C23" s="22" t="s">
        <v>9</v>
      </c>
      <c r="D23" s="24">
        <f>D21</f>
        <v>238671</v>
      </c>
      <c r="E23" s="91">
        <f>'[5]Доход 2020'!BJ16/1000</f>
        <v>241440</v>
      </c>
      <c r="F23" s="50">
        <f t="shared" si="0"/>
        <v>1.01</v>
      </c>
    </row>
    <row r="24" spans="1:6">
      <c r="A24" s="127" t="s">
        <v>35</v>
      </c>
      <c r="B24" s="23" t="s">
        <v>235</v>
      </c>
      <c r="C24" s="22" t="s">
        <v>36</v>
      </c>
      <c r="D24" s="78">
        <v>188882</v>
      </c>
      <c r="E24" s="78">
        <f>'[5]Доход 2020'!BH16</f>
        <v>195440</v>
      </c>
      <c r="F24" s="50">
        <f t="shared" si="0"/>
        <v>1.03</v>
      </c>
    </row>
    <row r="25" spans="1:6">
      <c r="A25" s="149" t="s">
        <v>41</v>
      </c>
      <c r="B25" s="150" t="s">
        <v>116</v>
      </c>
      <c r="C25" s="22" t="s">
        <v>42</v>
      </c>
      <c r="D25" s="151">
        <v>0</v>
      </c>
      <c r="E25" s="151">
        <v>0</v>
      </c>
      <c r="F25" s="151">
        <v>0</v>
      </c>
    </row>
    <row r="26" spans="1:6" s="77" customFormat="1" ht="21" customHeight="1">
      <c r="A26" s="152"/>
      <c r="B26" s="153"/>
      <c r="C26" s="33" t="s">
        <v>236</v>
      </c>
      <c r="D26" s="79">
        <v>0</v>
      </c>
      <c r="E26" s="76">
        <v>0</v>
      </c>
      <c r="F26" s="57">
        <v>0</v>
      </c>
    </row>
    <row r="27" spans="1:6" ht="27.75" customHeight="1">
      <c r="A27" s="22" t="s">
        <v>83</v>
      </c>
      <c r="B27" s="41" t="s">
        <v>217</v>
      </c>
      <c r="C27" s="22" t="s">
        <v>184</v>
      </c>
      <c r="D27" s="43">
        <f>D23/D24*1000</f>
        <v>1263.5999999999999</v>
      </c>
      <c r="E27" s="43">
        <f>E23/E24*1000</f>
        <v>1235.3699999999999</v>
      </c>
      <c r="F27" s="50">
        <f t="shared" si="0"/>
        <v>0.98</v>
      </c>
    </row>
    <row r="28" spans="1:6" ht="32.25" customHeight="1">
      <c r="A28" s="80"/>
      <c r="B28" s="81"/>
      <c r="C28" s="80"/>
      <c r="D28" s="82"/>
      <c r="F28" s="83"/>
    </row>
    <row r="29" spans="1:6" s="69" customFormat="1" ht="17.25" customHeight="1">
      <c r="B29" s="70"/>
      <c r="C29" s="70"/>
      <c r="D29" s="72"/>
      <c r="E29" s="72"/>
      <c r="F29" s="72"/>
    </row>
    <row r="30" spans="1:6" s="69" customFormat="1" ht="17.25" customHeight="1">
      <c r="B30" s="70"/>
      <c r="C30" s="70"/>
      <c r="D30" s="72"/>
      <c r="E30" s="72"/>
      <c r="F30" s="72"/>
    </row>
  </sheetData>
  <mergeCells count="5">
    <mergeCell ref="A25:A26"/>
    <mergeCell ref="B25:B26"/>
    <mergeCell ref="A2:D2"/>
    <mergeCell ref="A4:F4"/>
    <mergeCell ref="A5:F5"/>
  </mergeCells>
  <pageMargins left="0.31496062992125984" right="0.19685039370078741" top="0.15748031496062992" bottom="0.35433070866141736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Тепло </vt:lpstr>
      <vt:lpstr>ПВ</vt:lpstr>
      <vt:lpstr>ТВ</vt:lpstr>
      <vt:lpstr>ГВ</vt:lpstr>
      <vt:lpstr>МВ</vt:lpstr>
      <vt:lpstr>ГВ!Заголовки_для_печати</vt:lpstr>
      <vt:lpstr>ПВ!Заголовки_для_печати</vt:lpstr>
      <vt:lpstr>ТВ!Заголовки_для_печати</vt:lpstr>
      <vt:lpstr>'Тепло '!Заголовки_для_печати</vt:lpstr>
      <vt:lpstr>ГВ!Область_печати</vt:lpstr>
      <vt:lpstr>ПВ!Область_печати</vt:lpstr>
      <vt:lpstr>ТВ!Область_печати</vt:lpstr>
      <vt:lpstr>'Тепло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2021-04-06T05:39:35Z</dcterms:modified>
</cp:coreProperties>
</file>