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2315" windowHeight="4560" tabRatio="906" activeTab="4"/>
  </bookViews>
  <sheets>
    <sheet name="Тар.смета ТЕПЛО за 1 пол 2018" sheetId="42" r:id="rId1"/>
    <sheet name="Тар.смета ПИТ В за 1 пол 2018" sheetId="44" r:id="rId2"/>
    <sheet name="Тар.смета ТЕХ В за 1 пол 2018" sheetId="45" r:id="rId3"/>
    <sheet name="Тар.смета ГОР В за 1 пол 2018" sheetId="46" r:id="rId4"/>
    <sheet name="Тар.смета МОР В за 1 пол 2018" sheetId="48" r:id="rId5"/>
  </sheets>
  <definedNames>
    <definedName name="г">#REF!</definedName>
    <definedName name="_xlnm.Print_Titles" localSheetId="3">'Тар.смета ГОР В за 1 пол 2018'!$14:$15</definedName>
    <definedName name="_xlnm.Print_Titles" localSheetId="1">'Тар.смета ПИТ В за 1 пол 2018'!$14:$15</definedName>
    <definedName name="_xlnm.Print_Titles" localSheetId="0">'Тар.смета ТЕПЛО за 1 пол 2018'!$14:$15</definedName>
    <definedName name="_xlnm.Print_Titles" localSheetId="2">'Тар.смета ТЕХ В за 1 пол 2018'!$14:$15</definedName>
    <definedName name="_xlnm.Print_Titles">#REF!</definedName>
    <definedName name="Никитина_62192">#REF!</definedName>
    <definedName name="_xlnm.Print_Area" localSheetId="3">'Тар.смета ГОР В за 1 пол 2018'!$A$1:$F$61</definedName>
    <definedName name="_xlnm.Print_Area" localSheetId="1">'Тар.смета ПИТ В за 1 пол 2018'!$A$1:$F$74</definedName>
    <definedName name="_xlnm.Print_Area" localSheetId="0">'Тар.смета ТЕПЛО за 1 пол 2018'!$A$1:$F$63</definedName>
  </definedNames>
  <calcPr calcId="144525" fullPrecision="0"/>
</workbook>
</file>

<file path=xl/calcChain.xml><?xml version="1.0" encoding="utf-8"?>
<calcChain xmlns="http://schemas.openxmlformats.org/spreadsheetml/2006/main">
  <c r="E17" i="42" l="1"/>
  <c r="E62" i="44" l="1"/>
  <c r="F52" i="42"/>
  <c r="F53" i="42"/>
  <c r="F54" i="42"/>
  <c r="F55" i="42"/>
  <c r="F59" i="42"/>
  <c r="F60" i="42"/>
  <c r="F61" i="42"/>
  <c r="F36" i="42"/>
  <c r="F37" i="42"/>
  <c r="F39" i="42"/>
  <c r="F41" i="42"/>
  <c r="F44" i="42"/>
  <c r="F45" i="42"/>
  <c r="F46" i="42"/>
  <c r="F47" i="42"/>
  <c r="F48" i="42"/>
  <c r="F49" i="42"/>
  <c r="F50" i="42"/>
  <c r="F35" i="42"/>
  <c r="F30" i="42"/>
  <c r="F31" i="42"/>
  <c r="F32" i="42"/>
  <c r="F25" i="42"/>
  <c r="F26" i="42"/>
  <c r="F18" i="42"/>
  <c r="F20" i="42"/>
  <c r="F21" i="42"/>
  <c r="F22" i="42"/>
  <c r="F24" i="42"/>
  <c r="F71" i="44"/>
  <c r="F72" i="44"/>
  <c r="F73" i="44"/>
  <c r="F64" i="44"/>
  <c r="F65" i="44"/>
  <c r="F66" i="44"/>
  <c r="F67" i="44"/>
  <c r="F55" i="44"/>
  <c r="F56" i="44"/>
  <c r="F57" i="44"/>
  <c r="F58" i="44"/>
  <c r="F59" i="44"/>
  <c r="F60" i="44"/>
  <c r="F61" i="44"/>
  <c r="F63" i="44"/>
  <c r="F42" i="44"/>
  <c r="F43" i="44"/>
  <c r="F45" i="44"/>
  <c r="F47" i="44"/>
  <c r="F50" i="44"/>
  <c r="F51" i="44"/>
  <c r="F52" i="44"/>
  <c r="F53" i="44"/>
  <c r="F54" i="44"/>
  <c r="F34" i="44"/>
  <c r="F35" i="44"/>
  <c r="F36" i="44"/>
  <c r="F37" i="44"/>
  <c r="F38" i="44"/>
  <c r="F20" i="44"/>
  <c r="F22" i="44"/>
  <c r="F18" i="44"/>
  <c r="F24" i="44"/>
  <c r="F25" i="44"/>
  <c r="F26" i="44"/>
  <c r="F31" i="44"/>
  <c r="F33" i="44"/>
  <c r="F41" i="44"/>
  <c r="E27" i="42"/>
  <c r="F17" i="42"/>
  <c r="E17" i="44"/>
  <c r="F26" i="45"/>
  <c r="E17" i="45"/>
  <c r="F17" i="45" s="1"/>
  <c r="E27" i="44"/>
  <c r="F71" i="45"/>
  <c r="F72" i="45"/>
  <c r="F73" i="45"/>
  <c r="F66" i="45"/>
  <c r="F67" i="45"/>
  <c r="F54" i="45"/>
  <c r="F55" i="45"/>
  <c r="F56" i="45"/>
  <c r="F58" i="45"/>
  <c r="F59" i="45"/>
  <c r="F60" i="45"/>
  <c r="F61" i="45"/>
  <c r="F65" i="45"/>
  <c r="F47" i="45"/>
  <c r="F50" i="45"/>
  <c r="F51" i="45"/>
  <c r="F52" i="45"/>
  <c r="F53" i="45"/>
  <c r="F36" i="45"/>
  <c r="F37" i="45"/>
  <c r="F38" i="45"/>
  <c r="F41" i="45"/>
  <c r="F42" i="45"/>
  <c r="F43" i="45"/>
  <c r="F45" i="45"/>
  <c r="F31" i="45"/>
  <c r="F33" i="45"/>
  <c r="F34" i="45"/>
  <c r="F35" i="45"/>
  <c r="F18" i="45"/>
  <c r="F20" i="45"/>
  <c r="F24" i="45"/>
  <c r="F25" i="45"/>
  <c r="F58" i="46"/>
  <c r="F59" i="46"/>
  <c r="F39" i="46"/>
  <c r="F42" i="46"/>
  <c r="F43" i="46"/>
  <c r="F44" i="46"/>
  <c r="F45" i="46"/>
  <c r="F46" i="46"/>
  <c r="F47" i="46"/>
  <c r="F48" i="46"/>
  <c r="F50" i="46"/>
  <c r="F51" i="46"/>
  <c r="F52" i="46"/>
  <c r="F53" i="46"/>
  <c r="F37" i="46"/>
  <c r="F34" i="46"/>
  <c r="F35" i="46"/>
  <c r="F30" i="46"/>
  <c r="F33" i="46"/>
  <c r="F22" i="46"/>
  <c r="F73" i="48"/>
  <c r="F74" i="48"/>
  <c r="F24" i="48"/>
  <c r="F23" i="48"/>
  <c r="F22" i="48"/>
  <c r="F15" i="48"/>
  <c r="E36" i="46"/>
  <c r="F36" i="46" s="1"/>
  <c r="E29" i="46"/>
  <c r="F29" i="46" s="1"/>
  <c r="E21" i="48"/>
  <c r="E13" i="48"/>
  <c r="E75" i="48"/>
  <c r="D46" i="48"/>
  <c r="D45" i="48" s="1"/>
  <c r="D59" i="48"/>
  <c r="E59" i="48"/>
  <c r="E46" i="48" s="1"/>
  <c r="E40" i="48"/>
  <c r="D40" i="48"/>
  <c r="D27" i="48"/>
  <c r="E25" i="48"/>
  <c r="E23" i="46"/>
  <c r="E27" i="46"/>
  <c r="E17" i="46"/>
  <c r="F17" i="46" s="1"/>
  <c r="D17" i="46"/>
  <c r="E74" i="45"/>
  <c r="F74" i="45" s="1"/>
  <c r="E62" i="45"/>
  <c r="F62" i="45" s="1"/>
  <c r="E44" i="45"/>
  <c r="E40" i="45" s="1"/>
  <c r="F40" i="45" s="1"/>
  <c r="E29" i="45"/>
  <c r="F29" i="45" s="1"/>
  <c r="E27" i="45"/>
  <c r="E23" i="45"/>
  <c r="F23" i="45" s="1"/>
  <c r="E74" i="44"/>
  <c r="F74" i="44" s="1"/>
  <c r="E44" i="44"/>
  <c r="E40" i="44" s="1"/>
  <c r="E39" i="44" s="1"/>
  <c r="E29" i="44"/>
  <c r="F29" i="44" s="1"/>
  <c r="E23" i="44"/>
  <c r="F23" i="44" s="1"/>
  <c r="E62" i="42"/>
  <c r="F62" i="42" s="1"/>
  <c r="E38" i="42"/>
  <c r="E23" i="42"/>
  <c r="F23" i="42" s="1"/>
  <c r="E32" i="46" l="1"/>
  <c r="F32" i="46" s="1"/>
  <c r="F44" i="45"/>
  <c r="F40" i="44"/>
  <c r="F44" i="44"/>
  <c r="E16" i="44"/>
  <c r="F16" i="44" s="1"/>
  <c r="F17" i="44"/>
  <c r="E34" i="42"/>
  <c r="E33" i="42" s="1"/>
  <c r="F33" i="42" s="1"/>
  <c r="F39" i="44"/>
  <c r="F62" i="44"/>
  <c r="F38" i="42"/>
  <c r="E29" i="42"/>
  <c r="F22" i="45"/>
  <c r="E39" i="45"/>
  <c r="F39" i="45" s="1"/>
  <c r="E16" i="45"/>
  <c r="F16" i="45" s="1"/>
  <c r="E16" i="46"/>
  <c r="F16" i="46" s="1"/>
  <c r="E60" i="46"/>
  <c r="F60" i="46" s="1"/>
  <c r="E45" i="48"/>
  <c r="E27" i="48"/>
  <c r="E12" i="48"/>
  <c r="D62" i="42"/>
  <c r="D58" i="42"/>
  <c r="D57" i="42"/>
  <c r="D38" i="42"/>
  <c r="D34" i="42"/>
  <c r="D33" i="42" s="1"/>
  <c r="D29" i="42"/>
  <c r="D27" i="42"/>
  <c r="D23" i="42"/>
  <c r="D17" i="42"/>
  <c r="D74" i="44"/>
  <c r="D70" i="44"/>
  <c r="D69" i="44"/>
  <c r="D62" i="44"/>
  <c r="D44" i="44"/>
  <c r="D40" i="44" s="1"/>
  <c r="D39" i="44" s="1"/>
  <c r="D16" i="44"/>
  <c r="D29" i="44"/>
  <c r="D27" i="44"/>
  <c r="D23" i="44"/>
  <c r="D17" i="44"/>
  <c r="D74" i="45"/>
  <c r="D62" i="45"/>
  <c r="D44" i="45"/>
  <c r="D40" i="45" s="1"/>
  <c r="D39" i="45" s="1"/>
  <c r="D29" i="45"/>
  <c r="D16" i="45" s="1"/>
  <c r="D27" i="45"/>
  <c r="D23" i="45"/>
  <c r="D17" i="45"/>
  <c r="E31" i="46" l="1"/>
  <c r="F31" i="46" s="1"/>
  <c r="E69" i="44"/>
  <c r="F34" i="42"/>
  <c r="E16" i="42"/>
  <c r="F16" i="42" s="1"/>
  <c r="F29" i="42"/>
  <c r="E69" i="45"/>
  <c r="E71" i="48"/>
  <c r="D16" i="42"/>
  <c r="D69" i="45"/>
  <c r="D70" i="45" s="1"/>
  <c r="D60" i="46"/>
  <c r="D23" i="46"/>
  <c r="D29" i="46"/>
  <c r="D16" i="46" s="1"/>
  <c r="D27" i="46"/>
  <c r="D75" i="48"/>
  <c r="F75" i="48" s="1"/>
  <c r="D25" i="48"/>
  <c r="D12" i="48" s="1"/>
  <c r="D21" i="48"/>
  <c r="F21" i="48" s="1"/>
  <c r="D13" i="48"/>
  <c r="F13" i="48" s="1"/>
  <c r="E72" i="48" l="1"/>
  <c r="F71" i="48"/>
  <c r="E55" i="46"/>
  <c r="E56" i="46" s="1"/>
  <c r="E57" i="42"/>
  <c r="E58" i="42" s="1"/>
  <c r="F58" i="42" s="1"/>
  <c r="E70" i="44"/>
  <c r="F70" i="44" s="1"/>
  <c r="F69" i="44"/>
  <c r="E70" i="45"/>
  <c r="F70" i="45" s="1"/>
  <c r="F69" i="45"/>
  <c r="D71" i="48"/>
  <c r="D72" i="48" s="1"/>
  <c r="F12" i="48"/>
  <c r="D36" i="46"/>
  <c r="D32" i="46" s="1"/>
  <c r="D31" i="46" s="1"/>
  <c r="D55" i="46" s="1"/>
  <c r="D56" i="46" s="1"/>
  <c r="F55" i="46" l="1"/>
  <c r="F57" i="42"/>
</calcChain>
</file>

<file path=xl/sharedStrings.xml><?xml version="1.0" encoding="utf-8"?>
<sst xmlns="http://schemas.openxmlformats.org/spreadsheetml/2006/main" count="851" uniqueCount="242">
  <si>
    <t>Амортизация</t>
  </si>
  <si>
    <t>2.</t>
  </si>
  <si>
    <t>3.</t>
  </si>
  <si>
    <t>3.1.</t>
  </si>
  <si>
    <t xml:space="preserve">№ п/п </t>
  </si>
  <si>
    <t>I</t>
  </si>
  <si>
    <t xml:space="preserve"> -"-</t>
  </si>
  <si>
    <t xml:space="preserve"> 1.1</t>
  </si>
  <si>
    <t>1.2.</t>
  </si>
  <si>
    <t xml:space="preserve"> 1.3</t>
  </si>
  <si>
    <t>1.4.</t>
  </si>
  <si>
    <t>1.5.</t>
  </si>
  <si>
    <t>2.2.</t>
  </si>
  <si>
    <t xml:space="preserve"> 4.1</t>
  </si>
  <si>
    <t>5.</t>
  </si>
  <si>
    <t>5.1.</t>
  </si>
  <si>
    <t>5.2.</t>
  </si>
  <si>
    <t>5.3.</t>
  </si>
  <si>
    <t>5.4.</t>
  </si>
  <si>
    <t>II</t>
  </si>
  <si>
    <t>6.</t>
  </si>
  <si>
    <t>6.1.</t>
  </si>
  <si>
    <t>6.2.</t>
  </si>
  <si>
    <t>6.3.</t>
  </si>
  <si>
    <t>6.4.</t>
  </si>
  <si>
    <t>6.4.1.</t>
  </si>
  <si>
    <t>амортизация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</si>
  <si>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</si>
  <si>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</si>
  <si>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</si>
  <si>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</si>
  <si>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</si>
  <si>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</si>
  <si>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</si>
  <si>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</si>
  <si>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</si>
  <si>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</si>
  <si>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</si>
  <si>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</si>
  <si>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</si>
  <si>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</si>
  <si>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</si>
  <si>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</si>
  <si>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III</t>
  </si>
  <si>
    <t>IV</t>
  </si>
  <si>
    <t>V</t>
  </si>
  <si>
    <t>VI</t>
  </si>
  <si>
    <t>VII</t>
  </si>
  <si>
    <t>VIII</t>
  </si>
  <si>
    <t>1.3.</t>
  </si>
  <si>
    <t>5.5.</t>
  </si>
  <si>
    <t>5.6.</t>
  </si>
  <si>
    <t>5.7.</t>
  </si>
  <si>
    <t>5.8.</t>
  </si>
  <si>
    <t>5.9.</t>
  </si>
  <si>
    <t>Расходы периода всего, в т.ч.</t>
  </si>
  <si>
    <t>7.</t>
  </si>
  <si>
    <t>7.1.</t>
  </si>
  <si>
    <t>7.2.</t>
  </si>
  <si>
    <t>7.3.</t>
  </si>
  <si>
    <t>7.4.</t>
  </si>
  <si>
    <t>7.5.</t>
  </si>
  <si>
    <t xml:space="preserve"> 1.2</t>
  </si>
  <si>
    <t xml:space="preserve"> 1.4</t>
  </si>
  <si>
    <t xml:space="preserve"> 1.5</t>
  </si>
  <si>
    <t>8.</t>
  </si>
  <si>
    <t xml:space="preserve"> 1.6</t>
  </si>
  <si>
    <t>3.2.</t>
  </si>
  <si>
    <t>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</si>
  <si>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</si>
  <si>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</si>
  <si>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</si>
  <si>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</si>
  <si>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</si>
  <si>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</si>
  <si>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</si>
  <si>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</si>
  <si>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</si>
  <si>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6.13.1</t>
  </si>
  <si>
    <t>6.13.2</t>
  </si>
  <si>
    <t>7.6.</t>
  </si>
  <si>
    <t>7.7.</t>
  </si>
  <si>
    <t>7.8.</t>
  </si>
  <si>
    <t>7.9.</t>
  </si>
  <si>
    <t>7.10.</t>
  </si>
  <si>
    <t>7.11.</t>
  </si>
  <si>
    <t>7.12.</t>
  </si>
  <si>
    <t>№ п/п</t>
  </si>
  <si>
    <t>1.1.</t>
  </si>
  <si>
    <t>2.1.</t>
  </si>
  <si>
    <t>4.1.</t>
  </si>
  <si>
    <t>1.</t>
  </si>
  <si>
    <t xml:space="preserve">  --"--</t>
  </si>
  <si>
    <t>6 (5/4)</t>
  </si>
  <si>
    <t xml:space="preserve">амортизация </t>
  </si>
  <si>
    <t>Тариф</t>
  </si>
  <si>
    <t>-"-</t>
  </si>
  <si>
    <t>6.13.3</t>
  </si>
  <si>
    <t>6.13.4</t>
  </si>
  <si>
    <t>7.13.</t>
  </si>
  <si>
    <t>7.13.1.</t>
  </si>
  <si>
    <t>7.13.2.</t>
  </si>
  <si>
    <t>7.13.3.</t>
  </si>
  <si>
    <t>7.13.4.</t>
  </si>
  <si>
    <t>7.13.5.</t>
  </si>
  <si>
    <t>7.13.6.</t>
  </si>
  <si>
    <t>7.13.7.</t>
  </si>
  <si>
    <t>7.13.8.</t>
  </si>
  <si>
    <t>7.13.9.</t>
  </si>
  <si>
    <t xml:space="preserve">Маңғыстау облысы бойынша ҚР ұлттық экономика Министрлігінің табиғи монополияларды реттеу және бәсекелестікті қорғау Комитеті Департаментінің 24.03.2017ж №35-1-ОД бұйрығына  </t>
  </si>
  <si>
    <t>№1 Қосымша</t>
  </si>
  <si>
    <t>Субъект атауы: "МАЭК-КАЗАТОМӨНЕРКӘСІП"</t>
  </si>
  <si>
    <t xml:space="preserve">"МАЭК-Қазатомөнеркәсіп" ЖШС 2018 жылдың 1 жартыжылдығының жылу энергиясын өндіруге арналған                                                        тарифтік сметаның орындалуы туралы   </t>
  </si>
  <si>
    <t>ЕСЕП</t>
  </si>
  <si>
    <t>Көрсеткіш атауы*</t>
  </si>
  <si>
    <t>Өлшем бірлік</t>
  </si>
  <si>
    <t>Ауытқу  %-бен</t>
  </si>
  <si>
    <t xml:space="preserve"> 24.03.2017ж. бастап (2018 жылға) Пр 35-1-ОД бойынша бекітілген тарифтік сметада қарастырылған</t>
  </si>
  <si>
    <t>2018 жылдың 1 жартыжылдығындағы тарифтік сметаның нақты қалыптасқан көрсеткіштері</t>
  </si>
  <si>
    <t>Тауарларды өндіруге және қызметтерді ұсынуға арналған шығындар, барлығы, оның ішінде:</t>
  </si>
  <si>
    <t>Материалдық шығындар, барлығы</t>
  </si>
  <si>
    <t>шикізат және материалдар</t>
  </si>
  <si>
    <t>сатып алынатын өнімдер</t>
  </si>
  <si>
    <t>жанар-жағар май материалдары</t>
  </si>
  <si>
    <t>отын (газ)</t>
  </si>
  <si>
    <t>энергия (технологиялық мақсаттарға арналған энергоресурсы)</t>
  </si>
  <si>
    <t>Еңбекақы төлеуге арналған шығындар, барлығы, оның ішінде</t>
  </si>
  <si>
    <t xml:space="preserve">өндірістік персоналдың еңбекақысына </t>
  </si>
  <si>
    <t>Әлеуметтік салық және әлеуметтік аударымдар</t>
  </si>
  <si>
    <t>Жөндеу, барлығы, оның ішінде:</t>
  </si>
  <si>
    <t xml:space="preserve">негізгі қорлардың құнының өсуіне әкелмейтін күрделі жөндеулер </t>
  </si>
  <si>
    <t xml:space="preserve">Басқа да шығындар, барлығы, оның ішінде </t>
  </si>
  <si>
    <t>Өндірістік сипаттағы сырт мекемелердың қызметтері</t>
  </si>
  <si>
    <t>шаруашылық-тұрмыстық қажеттіліктерге арналған энергоресурстар</t>
  </si>
  <si>
    <t>Қосылқы цехтардың қызметтеріне</t>
  </si>
  <si>
    <t>Кезең шығындары, барлығы, оның ішінде</t>
  </si>
  <si>
    <t>Жалпы және әкімшілік шығындары, барлығы, оның ішінде.</t>
  </si>
  <si>
    <t>Әкімші персоналының еңбекақысы</t>
  </si>
  <si>
    <t>Салықтар</t>
  </si>
  <si>
    <t xml:space="preserve">Басқа да шығындар </t>
  </si>
  <si>
    <t>іс-сапар шығындары</t>
  </si>
  <si>
    <t>коммуналдық қызметтер</t>
  </si>
  <si>
    <t>өкілдік шығынтар</t>
  </si>
  <si>
    <t>байланыс қызметтер</t>
  </si>
  <si>
    <t>консультациялық, аудиторлық және  маркетингтік қызметтер</t>
  </si>
  <si>
    <t>банктік қызметтер</t>
  </si>
  <si>
    <t>күзет қызметтері</t>
  </si>
  <si>
    <t>кадрларды дайындау және біліктілігін арттыру</t>
  </si>
  <si>
    <t>еңбекті қорғау және қауіпсіздік техникасы</t>
  </si>
  <si>
    <t>су ресурстарын пайдаланғаны үшін төлем</t>
  </si>
  <si>
    <t xml:space="preserve">сақтандыру </t>
  </si>
  <si>
    <t>лицензия алуға</t>
  </si>
  <si>
    <t>қоршаған ортаға эмиссиялар үшін төлемдер</t>
  </si>
  <si>
    <t>сырт мекемелердің қызметтері</t>
  </si>
  <si>
    <t>қосалқы материалдар</t>
  </si>
  <si>
    <t>басқа да шығындар</t>
  </si>
  <si>
    <t>Сыйақы төлемдеріне арналған шығындар</t>
  </si>
  <si>
    <t>Қызметтер көрсетуге арналған барлық шығындар</t>
  </si>
  <si>
    <t>Кіріс</t>
  </si>
  <si>
    <t xml:space="preserve">Іске қосылған активтердің реттелетін базасы (РБА). </t>
  </si>
  <si>
    <t>Барлық кіріс</t>
  </si>
  <si>
    <t>Көрсетілетін қызметтер көлемі</t>
  </si>
  <si>
    <t>Тариф ҚҚС-сыз</t>
  </si>
  <si>
    <t>теңге/Гкал</t>
  </si>
  <si>
    <t>мың теңге</t>
  </si>
  <si>
    <t>мың Гкал</t>
  </si>
  <si>
    <t xml:space="preserve"> 01.08.2016ж. бастап (2018 жылға) Пр 90-ОД бойынша бекітілген тарифтік сметада қарастырылған</t>
  </si>
  <si>
    <t>Маңғыстау облысы бойынша Қазақстан Республикасы ұлттық экономика министрлігінің табиғи монополияларды реттеу және бәсекелестікті қорғау жөнінде Комитет Департаментінің 15.07.2016 ж. №19-ОД бұйрығына</t>
  </si>
  <si>
    <t>Субъект атауы: "МАЭК-ҚАЗАТОМӨНЕРКӘСІП"</t>
  </si>
  <si>
    <t xml:space="preserve">"МАЭК-Қазатомөнеркәсіп" ЖШС 2018 жылдың 1 жартыжылдығының ауызсу өндіруге арналған                                                        тарифтік сметаның орындалуы туралы   </t>
  </si>
  <si>
    <t>Материалдық шығындар, барлығ, оның ішінде</t>
  </si>
  <si>
    <t>байланыс қызметтері</t>
  </si>
  <si>
    <t>кадрлар дайындау және біліктілік арттыру</t>
  </si>
  <si>
    <t xml:space="preserve">өндірістік үй-жәйлардың дезинфекциясы, дератизациясы, қоқысты шығару және басқа да коммуналдық қызметтер </t>
  </si>
  <si>
    <t>міндетті сақтандыру түрлері</t>
  </si>
  <si>
    <t>басқа да шығындар (қосалқы цехтардың қызметтері)</t>
  </si>
  <si>
    <t>Басқа да шығындар</t>
  </si>
  <si>
    <t>өкілдік шығындар</t>
  </si>
  <si>
    <t xml:space="preserve">сақтандыру қызметтері </t>
  </si>
  <si>
    <t>Өтім қызметін ұстауға арналған шығындар, барлығы, оның ішінде:</t>
  </si>
  <si>
    <t>әкімшілік персоналының еңбекақысы</t>
  </si>
  <si>
    <t>түбіртектерді рәсімдеуге арналған шығындар</t>
  </si>
  <si>
    <t>Сыйақылар төлеуге арналған шығындар</t>
  </si>
  <si>
    <t>Қызметтерді көрсетуге арналған барлық шығындар</t>
  </si>
  <si>
    <t>Қолданысқа енгізілген активтердің реттелетін базасы (РБА)</t>
  </si>
  <si>
    <t>Барлық кірістер</t>
  </si>
  <si>
    <t xml:space="preserve">Көрсетілетін қызметтердің (тауарлар, жұмыстар) көлемі </t>
  </si>
  <si>
    <t>мың м3</t>
  </si>
  <si>
    <t>теңге/м3</t>
  </si>
  <si>
    <t>№2 Қосымша</t>
  </si>
  <si>
    <t xml:space="preserve">"МАЭК-Қазатомөнеркәсіп" ЖШС 2018 жылдың 1 жартыжылдығының техникалық су өндіруге арналған                                                        тарифтік сметаның орындалуы туралы   </t>
  </si>
  <si>
    <t xml:space="preserve">Салықтар </t>
  </si>
  <si>
    <t>Маңғыстау облысы бойынша Қазақстан Республикасы ұлттық экономика министрлігінің табиғи монополияларды реттеу және бәсекелестікті қорғау жөнінде Комитет Департаментінің  27.07.2015 ж. №72-ОД бұйрығына</t>
  </si>
  <si>
    <t xml:space="preserve">"МАЭК-Қазатомөнеркәсіп" ЖШС 2018 жылдың 1 жартыжылдығының ыстық су өндіруге арналған                                                        тарифтік сметаның орындалуы туралы   </t>
  </si>
  <si>
    <t xml:space="preserve"> 01.09.2015ж. бастап (2018 жылға) Пр 72-ОД бойынша бекітілген тарифтік сметада қарастырылған</t>
  </si>
  <si>
    <t>басқа шығындар (қосалқы цехтардың қызметтері)</t>
  </si>
  <si>
    <t>коммуналдық шығындар</t>
  </si>
  <si>
    <t>сақтандыру</t>
  </si>
  <si>
    <t>теңге/ м3</t>
  </si>
  <si>
    <t xml:space="preserve">
Қуаттылығы аз табиғи монополиялар субъектілерінің  жеңілдетілген
мемлекеттік реттеу Ережесіне 
және "МАЭК-Қазатомөнеркәсіп" ЖШС 03.03.2018 ж. № 22 "01.04.2018 ж. бастап теңіз суын беру қызметіне тарифті енгізу туралы" бұйрығына </t>
  </si>
  <si>
    <t>Қосымша</t>
  </si>
  <si>
    <t xml:space="preserve">"МАЭК-Қазатомөнеркәсіп" ЖШС 2018 жылдың 1 жарты жылдығының магистралдық құбыр бойынша                                                                            теңіз суын беру қызметтерінің тарифтік сметасын орындалуы туралы  </t>
  </si>
  <si>
    <t>Тарифтік смета көрсеткіштерінің атауы</t>
  </si>
  <si>
    <t>Өлшем бірлігі</t>
  </si>
  <si>
    <t xml:space="preserve">  01.04.2018ж. бастап 03.03.18ж. №22 комбинат Бұйрығында бекітілген тарифтік сметада қарастырылғын    </t>
  </si>
  <si>
    <t>Көрсетілетін қызметтердің көлемі</t>
  </si>
  <si>
    <t>Барлық кірістері</t>
  </si>
  <si>
    <t>Барлық шығындар</t>
  </si>
  <si>
    <t>Өтім қызметін ұстауға арналған шығындар, барлығы</t>
  </si>
  <si>
    <t>басқа шығындар</t>
  </si>
  <si>
    <t>ЖЖМ</t>
  </si>
  <si>
    <t>Отын (газ)</t>
  </si>
  <si>
    <t>сатып алынатын энергия</t>
  </si>
  <si>
    <t>сатып алынатын су</t>
  </si>
  <si>
    <t>Су шаруашылығы мен кәріз жүйесінің электр энергиясының технологиялық шығындар  (нормативтік шығындар)</t>
  </si>
  <si>
    <t>Еңбекақыға арналған шығындар, барлығы, оның ішінде:</t>
  </si>
  <si>
    <t xml:space="preserve">еңбекақы </t>
  </si>
  <si>
    <t>Жөндеулер, барлығы, оның ішінде</t>
  </si>
  <si>
    <t>негізгі қорлардың бағасының өсуіне әкелмейтін күрделі жөндеулер</t>
  </si>
  <si>
    <t>Басқа да шығындар, барлығы, оның ішінде:</t>
  </si>
  <si>
    <t>сырт мекемелердің жүк тасмалы</t>
  </si>
  <si>
    <t>кадрларды дайындау</t>
  </si>
  <si>
    <t xml:space="preserve">табиғи ресурстарды пайдалануға арналған төлемдер (су және басқалар) </t>
  </si>
  <si>
    <t>іске қосу-реттеу жұмыстары</t>
  </si>
  <si>
    <t>лицензия алу</t>
  </si>
  <si>
    <t>қоршаған ортаны қорғау</t>
  </si>
  <si>
    <t>басқа да шығындар, барлығы, оның ішінде:</t>
  </si>
  <si>
    <t xml:space="preserve">  - сырт мекемелердің қызметтері</t>
  </si>
  <si>
    <t xml:space="preserve"> - "Қойма шаруашылығының" қызметтері</t>
  </si>
  <si>
    <t xml:space="preserve"> - "ОСПЧ" қызметтері</t>
  </si>
  <si>
    <t xml:space="preserve"> - "АКБ" қызметкерлерді жеткізу</t>
  </si>
  <si>
    <t>Кезең шығындары, барлығы</t>
  </si>
  <si>
    <t>Банк қызметтері</t>
  </si>
  <si>
    <t>басқару техникалық құралдары, есептеу техникаларды және т.б. Ұстауға және қызмет көрсетуге арналған шығындар</t>
  </si>
  <si>
    <t>өкілдік шығындар, мерзімдік басылымдарға, байланыстарға арналған шығындар</t>
  </si>
  <si>
    <t xml:space="preserve">жалпы шаруашылыққа арналған негізгі құралдарды жалға алу </t>
  </si>
  <si>
    <t>салықтар</t>
  </si>
  <si>
    <t>консалт., аудиторлық, маркет. Қызметтеріне арналған төлемдер</t>
  </si>
  <si>
    <t>су ресурстарын пайдалануға арналған төлемдер</t>
  </si>
  <si>
    <t>қоршаған орта эмиссияларына арналған төлемдер</t>
  </si>
  <si>
    <t>мың.м.куб.</t>
  </si>
  <si>
    <t>теңге/              1000м3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</si>
</sst>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#,##0.0000"/>
    <numFmt numFmtId="168" formatCode="_([$€-2]* #,##0.00_);_([$€-2]* \(#,##0.00\);_([$€-2]* &quot;-&quot;??_)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Palatino Linotype"/>
      <family val="1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6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</borders>
  <cellStyleXfs count="74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11" fillId="0" borderId="0"/>
    <xf numFmtId="164" fontId="5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168" fontId="17" fillId="0" borderId="0"/>
    <xf numFmtId="0" fontId="5" fillId="0" borderId="0"/>
    <xf numFmtId="0" fontId="13" fillId="0" borderId="0"/>
    <xf numFmtId="9" fontId="16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21" fillId="3" borderId="5" applyNumberFormat="0" applyAlignment="0" applyProtection="0"/>
    <xf numFmtId="0" fontId="22" fillId="5" borderId="6" applyNumberFormat="0" applyAlignment="0" applyProtection="0"/>
    <xf numFmtId="0" fontId="23" fillId="5" borderId="5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27" fillId="11" borderId="11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0" borderId="0"/>
    <xf numFmtId="0" fontId="16" fillId="0" borderId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0" borderId="0"/>
    <xf numFmtId="9" fontId="16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41" fillId="0" borderId="0"/>
    <xf numFmtId="0" fontId="16" fillId="0" borderId="0"/>
  </cellStyleXfs>
  <cellXfs count="178">
    <xf numFmtId="0" fontId="0" fillId="0" borderId="0" xfId="0"/>
    <xf numFmtId="0" fontId="1" fillId="0" borderId="0" xfId="2" applyFont="1" applyFill="1" applyAlignment="1">
      <alignment vertical="center" wrapText="1"/>
    </xf>
    <xf numFmtId="0" fontId="1" fillId="0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" fillId="0" borderId="0" xfId="7" applyFont="1" applyFill="1" applyAlignment="1">
      <alignment horizontal="center" vertical="center" wrapText="1"/>
    </xf>
    <xf numFmtId="0" fontId="1" fillId="0" borderId="0" xfId="7" applyFont="1" applyFill="1" applyAlignment="1">
      <alignment vertical="center"/>
    </xf>
    <xf numFmtId="0" fontId="1" fillId="0" borderId="0" xfId="7" applyFont="1" applyFill="1" applyAlignment="1">
      <alignment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1" fillId="0" borderId="0" xfId="2" applyFont="1" applyFill="1" applyAlignment="1">
      <alignment horizontal="center" vertical="center" wrapText="1"/>
    </xf>
    <xf numFmtId="3" fontId="1" fillId="0" borderId="0" xfId="5" applyNumberFormat="1" applyFont="1" applyFill="1" applyAlignment="1">
      <alignment vertical="center" wrapText="1"/>
    </xf>
    <xf numFmtId="3" fontId="1" fillId="0" borderId="0" xfId="5" applyNumberFormat="1" applyFont="1" applyFill="1" applyAlignment="1">
      <alignment horizontal="center" vertical="center" wrapText="1"/>
    </xf>
    <xf numFmtId="4" fontId="6" fillId="0" borderId="0" xfId="5" applyNumberFormat="1" applyFont="1" applyFill="1" applyAlignment="1">
      <alignment vertical="center" wrapText="1"/>
    </xf>
    <xf numFmtId="3" fontId="6" fillId="0" borderId="0" xfId="5" applyNumberFormat="1" applyFont="1" applyFill="1" applyAlignment="1">
      <alignment vertical="center" wrapText="1"/>
    </xf>
    <xf numFmtId="0" fontId="7" fillId="0" borderId="0" xfId="8" applyFont="1" applyFill="1" applyBorder="1" applyAlignment="1">
      <alignment horizontal="center" vertical="center" wrapText="1"/>
    </xf>
    <xf numFmtId="4" fontId="6" fillId="0" borderId="0" xfId="8" applyNumberFormat="1" applyFont="1" applyFill="1" applyAlignment="1">
      <alignment horizontal="center" vertical="center" wrapText="1"/>
    </xf>
    <xf numFmtId="3" fontId="7" fillId="0" borderId="1" xfId="8" applyNumberFormat="1" applyFont="1" applyFill="1" applyBorder="1" applyAlignment="1">
      <alignment horizontal="center" vertical="center" wrapText="1"/>
    </xf>
    <xf numFmtId="3" fontId="6" fillId="0" borderId="1" xfId="8" applyNumberFormat="1" applyFont="1" applyFill="1" applyBorder="1" applyAlignment="1">
      <alignment horizontal="left" vertical="center" wrapText="1"/>
    </xf>
    <xf numFmtId="3" fontId="34" fillId="0" borderId="1" xfId="8" applyNumberFormat="1" applyFont="1" applyFill="1" applyBorder="1" applyAlignment="1">
      <alignment horizontal="center" vertical="center" wrapText="1"/>
    </xf>
    <xf numFmtId="4" fontId="7" fillId="0" borderId="1" xfId="8" applyNumberFormat="1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left" vertical="center" wrapText="1"/>
    </xf>
    <xf numFmtId="3" fontId="6" fillId="0" borderId="1" xfId="8" applyNumberFormat="1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35" fillId="0" borderId="0" xfId="8" applyFont="1" applyFill="1" applyAlignment="1">
      <alignment horizontal="left" vertical="center" wrapText="1"/>
    </xf>
    <xf numFmtId="0" fontId="12" fillId="0" borderId="0" xfId="8" applyFont="1" applyFill="1" applyAlignment="1">
      <alignment horizontal="center" vertical="center" wrapText="1"/>
    </xf>
    <xf numFmtId="0" fontId="3" fillId="0" borderId="0" xfId="7" applyFont="1" applyFill="1" applyAlignment="1">
      <alignment horizontal="center" vertical="center" wrapText="1"/>
    </xf>
    <xf numFmtId="0" fontId="6" fillId="0" borderId="3" xfId="8" applyFont="1" applyFill="1" applyBorder="1" applyAlignment="1">
      <alignment horizontal="center" vertical="center" wrapText="1"/>
    </xf>
    <xf numFmtId="0" fontId="6" fillId="0" borderId="3" xfId="69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34" fillId="0" borderId="1" xfId="8" applyFont="1" applyFill="1" applyBorder="1" applyAlignment="1">
      <alignment horizontal="center" vertical="center" wrapText="1"/>
    </xf>
    <xf numFmtId="0" fontId="34" fillId="0" borderId="1" xfId="8" applyFont="1" applyFill="1" applyBorder="1" applyAlignment="1">
      <alignment horizontal="left" vertical="center" wrapText="1"/>
    </xf>
    <xf numFmtId="0" fontId="35" fillId="0" borderId="1" xfId="8" applyFont="1" applyFill="1" applyBorder="1" applyAlignment="1">
      <alignment horizontal="center" vertical="center" wrapText="1"/>
    </xf>
    <xf numFmtId="3" fontId="34" fillId="0" borderId="1" xfId="14" applyNumberFormat="1" applyFont="1" applyFill="1" applyBorder="1" applyAlignment="1">
      <alignment horizontal="center" vertical="center" wrapText="1"/>
    </xf>
    <xf numFmtId="166" fontId="7" fillId="0" borderId="1" xfId="8" applyNumberFormat="1" applyFont="1" applyFill="1" applyBorder="1" applyAlignment="1">
      <alignment horizontal="center" vertical="center" wrapText="1"/>
    </xf>
    <xf numFmtId="9" fontId="6" fillId="0" borderId="1" xfId="70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vertical="center" wrapText="1"/>
    </xf>
    <xf numFmtId="4" fontId="7" fillId="0" borderId="0" xfId="8" applyNumberFormat="1" applyFont="1" applyFill="1" applyBorder="1" applyAlignment="1">
      <alignment horizontal="center" vertical="center" wrapText="1"/>
    </xf>
    <xf numFmtId="0" fontId="39" fillId="0" borderId="0" xfId="3" applyFont="1" applyFill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3" fontId="6" fillId="0" borderId="1" xfId="5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9" fontId="7" fillId="0" borderId="1" xfId="7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35" fillId="0" borderId="1" xfId="3" applyFont="1" applyFill="1" applyBorder="1" applyAlignment="1">
      <alignment horizontal="center" vertical="center" wrapText="1"/>
    </xf>
    <xf numFmtId="0" fontId="35" fillId="0" borderId="1" xfId="3" applyFont="1" applyFill="1" applyBorder="1" applyAlignment="1">
      <alignment vertical="center" wrapText="1"/>
    </xf>
    <xf numFmtId="3" fontId="35" fillId="0" borderId="1" xfId="7" applyNumberFormat="1" applyFont="1" applyFill="1" applyBorder="1" applyAlignment="1">
      <alignment horizontal="center" vertical="center" wrapText="1"/>
    </xf>
    <xf numFmtId="9" fontId="35" fillId="0" borderId="1" xfId="7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34" fillId="0" borderId="1" xfId="3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34" fillId="0" borderId="0" xfId="7" applyFont="1" applyFill="1" applyAlignment="1">
      <alignment vertical="center" wrapText="1"/>
    </xf>
    <xf numFmtId="3" fontId="6" fillId="0" borderId="1" xfId="5" applyNumberFormat="1" applyFont="1" applyFill="1" applyBorder="1" applyAlignment="1">
      <alignment vertical="center" wrapText="1"/>
    </xf>
    <xf numFmtId="3" fontId="6" fillId="0" borderId="1" xfId="3" applyNumberFormat="1" applyFont="1" applyFill="1" applyBorder="1" applyAlignment="1">
      <alignment horizontal="left" vertical="center" wrapText="1"/>
    </xf>
    <xf numFmtId="3" fontId="34" fillId="0" borderId="1" xfId="3" applyNumberFormat="1" applyFont="1" applyFill="1" applyBorder="1" applyAlignment="1">
      <alignment horizontal="center" vertical="center" wrapText="1"/>
    </xf>
    <xf numFmtId="9" fontId="34" fillId="0" borderId="1" xfId="70" applyFont="1" applyFill="1" applyBorder="1" applyAlignment="1">
      <alignment horizontal="center" vertical="center" wrapText="1"/>
    </xf>
    <xf numFmtId="3" fontId="35" fillId="0" borderId="1" xfId="3" applyNumberFormat="1" applyFont="1" applyFill="1" applyBorder="1" applyAlignment="1">
      <alignment horizontal="center" vertical="center" wrapText="1"/>
    </xf>
    <xf numFmtId="16" fontId="6" fillId="0" borderId="1" xfId="3" applyNumberFormat="1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 wrapText="1"/>
    </xf>
    <xf numFmtId="0" fontId="35" fillId="0" borderId="1" xfId="4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vertical="center" wrapText="1"/>
    </xf>
    <xf numFmtId="3" fontId="34" fillId="0" borderId="1" xfId="4" applyNumberFormat="1" applyFont="1" applyFill="1" applyBorder="1" applyAlignment="1">
      <alignment horizontal="center" vertical="center" wrapText="1"/>
    </xf>
    <xf numFmtId="1" fontId="35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vertical="center" wrapText="1"/>
    </xf>
    <xf numFmtId="0" fontId="35" fillId="0" borderId="0" xfId="7" applyFont="1" applyFill="1" applyAlignment="1">
      <alignment vertical="center" wrapText="1"/>
    </xf>
    <xf numFmtId="0" fontId="34" fillId="0" borderId="1" xfId="4" applyFont="1" applyFill="1" applyBorder="1" applyAlignment="1">
      <alignment horizontal="center" vertical="center" wrapText="1"/>
    </xf>
    <xf numFmtId="0" fontId="34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7" fillId="0" borderId="0" xfId="7" applyFont="1" applyFill="1" applyAlignment="1">
      <alignment vertical="center" wrapText="1"/>
    </xf>
    <xf numFmtId="0" fontId="6" fillId="0" borderId="0" xfId="71" applyFont="1" applyFill="1" applyAlignment="1">
      <alignment vertical="center" wrapText="1"/>
    </xf>
    <xf numFmtId="3" fontId="7" fillId="0" borderId="1" xfId="71" applyNumberFormat="1" applyFont="1" applyFill="1" applyBorder="1" applyAlignment="1">
      <alignment horizontal="center" vertical="center" wrapText="1"/>
    </xf>
    <xf numFmtId="3" fontId="6" fillId="0" borderId="1" xfId="71" applyNumberFormat="1" applyFont="1" applyFill="1" applyBorder="1" applyAlignment="1">
      <alignment horizontal="center" vertical="center" wrapText="1"/>
    </xf>
    <xf numFmtId="16" fontId="36" fillId="0" borderId="1" xfId="71" applyNumberFormat="1" applyFont="1" applyFill="1" applyBorder="1" applyAlignment="1">
      <alignment horizontal="center" vertical="center" wrapText="1"/>
    </xf>
    <xf numFmtId="0" fontId="36" fillId="0" borderId="1" xfId="71" applyFont="1" applyFill="1" applyBorder="1" applyAlignment="1">
      <alignment vertical="center" wrapText="1"/>
    </xf>
    <xf numFmtId="0" fontId="40" fillId="0" borderId="0" xfId="71" applyFont="1" applyFill="1" applyAlignment="1">
      <alignment vertical="center" wrapText="1"/>
    </xf>
    <xf numFmtId="3" fontId="34" fillId="0" borderId="1" xfId="71" applyNumberFormat="1" applyFont="1" applyFill="1" applyBorder="1" applyAlignment="1">
      <alignment horizontal="center" vertical="center" wrapText="1"/>
    </xf>
    <xf numFmtId="3" fontId="37" fillId="0" borderId="1" xfId="71" applyNumberFormat="1" applyFont="1" applyFill="1" applyBorder="1" applyAlignment="1">
      <alignment horizontal="center" vertical="center" wrapText="1"/>
    </xf>
    <xf numFmtId="3" fontId="36" fillId="0" borderId="1" xfId="71" applyNumberFormat="1" applyFont="1" applyFill="1" applyBorder="1" applyAlignment="1">
      <alignment horizontal="center" vertical="center" wrapText="1"/>
    </xf>
    <xf numFmtId="3" fontId="44" fillId="0" borderId="1" xfId="71" applyNumberFormat="1" applyFont="1" applyFill="1" applyBorder="1" applyAlignment="1">
      <alignment horizontal="center" vertical="center" wrapText="1"/>
    </xf>
    <xf numFmtId="4" fontId="7" fillId="0" borderId="1" xfId="71" applyNumberFormat="1" applyFont="1" applyFill="1" applyBorder="1" applyAlignment="1">
      <alignment horizontal="center" vertical="center" wrapText="1"/>
    </xf>
    <xf numFmtId="166" fontId="7" fillId="0" borderId="1" xfId="71" applyNumberFormat="1" applyFont="1" applyFill="1" applyBorder="1" applyAlignment="1">
      <alignment horizontal="center" vertical="center" wrapText="1"/>
    </xf>
    <xf numFmtId="4" fontId="37" fillId="0" borderId="1" xfId="71" applyNumberFormat="1" applyFont="1" applyFill="1" applyBorder="1" applyAlignment="1">
      <alignment horizontal="center" vertical="center" wrapText="1"/>
    </xf>
    <xf numFmtId="0" fontId="40" fillId="0" borderId="0" xfId="71" applyFont="1" applyFill="1"/>
    <xf numFmtId="0" fontId="35" fillId="0" borderId="1" xfId="8" applyFont="1" applyFill="1" applyBorder="1" applyAlignment="1">
      <alignment horizontal="left" vertical="center" wrapText="1"/>
    </xf>
    <xf numFmtId="3" fontId="35" fillId="0" borderId="1" xfId="8" applyNumberFormat="1" applyFont="1" applyFill="1" applyBorder="1" applyAlignment="1">
      <alignment horizontal="center" vertical="center" wrapText="1"/>
    </xf>
    <xf numFmtId="2" fontId="12" fillId="0" borderId="0" xfId="8" applyNumberFormat="1" applyFont="1" applyFill="1" applyAlignment="1">
      <alignment horizontal="center" vertical="center" wrapText="1"/>
    </xf>
    <xf numFmtId="0" fontId="6" fillId="0" borderId="0" xfId="7" applyFont="1" applyFill="1" applyAlignment="1">
      <alignment vertical="center"/>
    </xf>
    <xf numFmtId="0" fontId="9" fillId="0" borderId="0" xfId="3" applyFont="1" applyFill="1" applyAlignment="1">
      <alignment horizontal="left" vertical="center"/>
    </xf>
    <xf numFmtId="0" fontId="1" fillId="0" borderId="0" xfId="7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3" fontId="35" fillId="0" borderId="1" xfId="71" applyNumberFormat="1" applyFont="1" applyFill="1" applyBorder="1" applyAlignment="1">
      <alignment horizontal="center" vertical="center" wrapText="1"/>
    </xf>
    <xf numFmtId="3" fontId="46" fillId="0" borderId="1" xfId="71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7" fillId="0" borderId="0" xfId="3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3" fontId="35" fillId="0" borderId="0" xfId="5" applyNumberFormat="1" applyFont="1" applyFill="1" applyAlignment="1">
      <alignment vertical="center" wrapText="1"/>
    </xf>
    <xf numFmtId="3" fontId="35" fillId="0" borderId="1" xfId="5" applyNumberFormat="1" applyFont="1" applyFill="1" applyBorder="1" applyAlignment="1">
      <alignment vertical="center" wrapText="1"/>
    </xf>
    <xf numFmtId="0" fontId="6" fillId="0" borderId="2" xfId="3" applyFont="1" applyFill="1" applyBorder="1" applyAlignment="1">
      <alignment horizontal="center" vertical="center" wrapText="1"/>
    </xf>
    <xf numFmtId="3" fontId="34" fillId="0" borderId="0" xfId="5" applyNumberFormat="1" applyFont="1" applyFill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10" applyNumberFormat="1" applyFont="1" applyFill="1" applyBorder="1" applyAlignment="1">
      <alignment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left" vertical="center" wrapText="1"/>
    </xf>
    <xf numFmtId="3" fontId="7" fillId="0" borderId="1" xfId="9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9" fontId="7" fillId="0" borderId="1" xfId="68" applyNumberFormat="1" applyFont="1" applyFill="1" applyBorder="1" applyAlignment="1">
      <alignment horizontal="center" vertical="center" wrapText="1"/>
    </xf>
    <xf numFmtId="9" fontId="35" fillId="0" borderId="1" xfId="68" applyNumberFormat="1" applyFont="1" applyFill="1" applyBorder="1" applyAlignment="1">
      <alignment horizontal="center" vertical="center" wrapText="1"/>
    </xf>
    <xf numFmtId="9" fontId="6" fillId="0" borderId="1" xfId="68" applyNumberFormat="1" applyFont="1" applyFill="1" applyBorder="1" applyAlignment="1">
      <alignment horizontal="center" vertical="center" wrapText="1"/>
    </xf>
    <xf numFmtId="9" fontId="34" fillId="0" borderId="1" xfId="68" applyNumberFormat="1" applyFont="1" applyFill="1" applyBorder="1" applyAlignment="1">
      <alignment horizontal="center" vertical="center" wrapText="1"/>
    </xf>
    <xf numFmtId="3" fontId="7" fillId="0" borderId="0" xfId="5" applyNumberFormat="1" applyFont="1" applyFill="1" applyAlignment="1">
      <alignment vertical="center" wrapText="1"/>
    </xf>
    <xf numFmtId="0" fontId="7" fillId="0" borderId="0" xfId="7" applyFont="1" applyFill="1" applyBorder="1" applyAlignment="1">
      <alignment vertical="center" wrapText="1"/>
    </xf>
    <xf numFmtId="0" fontId="35" fillId="0" borderId="0" xfId="7" applyFont="1" applyFill="1" applyBorder="1" applyAlignment="1">
      <alignment vertical="center" wrapText="1"/>
    </xf>
    <xf numFmtId="4" fontId="7" fillId="0" borderId="0" xfId="5" applyNumberFormat="1" applyFont="1" applyFill="1" applyAlignment="1">
      <alignment vertical="center" wrapText="1"/>
    </xf>
    <xf numFmtId="167" fontId="7" fillId="0" borderId="0" xfId="5" applyNumberFormat="1" applyFont="1" applyFill="1" applyAlignment="1">
      <alignment vertical="center" wrapText="1"/>
    </xf>
    <xf numFmtId="166" fontId="7" fillId="0" borderId="0" xfId="5" applyNumberFormat="1" applyFont="1" applyFill="1" applyAlignment="1">
      <alignment vertical="center" wrapText="1"/>
    </xf>
    <xf numFmtId="4" fontId="12" fillId="0" borderId="0" xfId="5" applyNumberFormat="1" applyFont="1" applyFill="1" applyAlignment="1">
      <alignment vertical="center" wrapText="1"/>
    </xf>
    <xf numFmtId="0" fontId="9" fillId="0" borderId="0" xfId="3" applyFont="1" applyFill="1" applyAlignment="1">
      <alignment horizontal="left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34" fillId="0" borderId="0" xfId="8" applyFont="1" applyFill="1" applyAlignment="1">
      <alignment vertical="center" wrapText="1"/>
    </xf>
    <xf numFmtId="10" fontId="6" fillId="0" borderId="0" xfId="8" applyNumberFormat="1" applyFont="1" applyFill="1" applyAlignment="1">
      <alignment vertical="center" wrapText="1"/>
    </xf>
    <xf numFmtId="9" fontId="7" fillId="0" borderId="0" xfId="70" applyFont="1" applyFill="1" applyBorder="1" applyAlignment="1">
      <alignment horizontal="center" vertical="center" wrapText="1"/>
    </xf>
    <xf numFmtId="0" fontId="37" fillId="0" borderId="1" xfId="71" applyFont="1" applyFill="1" applyBorder="1" applyAlignment="1">
      <alignment vertical="center" wrapText="1"/>
    </xf>
    <xf numFmtId="0" fontId="43" fillId="0" borderId="0" xfId="71" applyFont="1" applyFill="1" applyAlignment="1">
      <alignment horizontal="center" vertical="center" wrapText="1"/>
    </xf>
    <xf numFmtId="0" fontId="37" fillId="0" borderId="1" xfId="71" applyFont="1" applyFill="1" applyBorder="1" applyAlignment="1">
      <alignment horizontal="center" vertical="center" wrapText="1"/>
    </xf>
    <xf numFmtId="0" fontId="42" fillId="0" borderId="0" xfId="71" applyFont="1" applyFill="1" applyAlignment="1">
      <alignment vertical="center" wrapText="1"/>
    </xf>
    <xf numFmtId="0" fontId="46" fillId="0" borderId="1" xfId="71" applyFont="1" applyFill="1" applyBorder="1" applyAlignment="1">
      <alignment horizontal="center" vertical="center" wrapText="1"/>
    </xf>
    <xf numFmtId="0" fontId="46" fillId="0" borderId="1" xfId="71" applyFont="1" applyFill="1" applyBorder="1" applyAlignment="1">
      <alignment vertical="center" wrapText="1"/>
    </xf>
    <xf numFmtId="0" fontId="47" fillId="0" borderId="0" xfId="71" applyFont="1" applyFill="1" applyAlignment="1">
      <alignment vertical="center" wrapText="1"/>
    </xf>
    <xf numFmtId="0" fontId="36" fillId="0" borderId="1" xfId="71" applyFont="1" applyFill="1" applyBorder="1" applyAlignment="1">
      <alignment horizontal="center" vertical="center" wrapText="1"/>
    </xf>
    <xf numFmtId="0" fontId="44" fillId="0" borderId="1" xfId="71" applyFont="1" applyFill="1" applyBorder="1" applyAlignment="1">
      <alignment horizontal="center" vertical="center" wrapText="1"/>
    </xf>
    <xf numFmtId="16" fontId="44" fillId="0" borderId="1" xfId="71" applyNumberFormat="1" applyFont="1" applyFill="1" applyBorder="1" applyAlignment="1">
      <alignment horizontal="center" vertical="center" wrapText="1"/>
    </xf>
    <xf numFmtId="0" fontId="45" fillId="0" borderId="0" xfId="71" applyFont="1" applyFill="1" applyAlignment="1">
      <alignment vertical="center" wrapText="1"/>
    </xf>
    <xf numFmtId="0" fontId="7" fillId="0" borderId="1" xfId="71" applyFont="1" applyFill="1" applyBorder="1" applyAlignment="1">
      <alignment horizontal="center" vertical="center" wrapText="1"/>
    </xf>
    <xf numFmtId="0" fontId="7" fillId="0" borderId="0" xfId="71" applyFont="1" applyFill="1" applyAlignment="1">
      <alignment vertical="center" wrapText="1"/>
    </xf>
    <xf numFmtId="0" fontId="40" fillId="0" borderId="0" xfId="71" applyFont="1" applyFill="1" applyAlignment="1">
      <alignment horizontal="center" vertical="center" wrapText="1"/>
    </xf>
    <xf numFmtId="0" fontId="42" fillId="0" borderId="0" xfId="71" applyFont="1" applyFill="1"/>
    <xf numFmtId="0" fontId="47" fillId="0" borderId="0" xfId="71" applyFont="1" applyFill="1"/>
    <xf numFmtId="0" fontId="45" fillId="0" borderId="0" xfId="71" applyFont="1" applyFill="1"/>
    <xf numFmtId="0" fontId="40" fillId="0" borderId="0" xfId="71" applyFont="1" applyFill="1" applyAlignment="1">
      <alignment horizontal="center"/>
    </xf>
    <xf numFmtId="3" fontId="2" fillId="0" borderId="0" xfId="71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3" fontId="1" fillId="0" borderId="0" xfId="2" applyNumberFormat="1" applyFont="1" applyFill="1" applyAlignment="1">
      <alignment horizontal="left" vertical="center" wrapText="1"/>
    </xf>
    <xf numFmtId="0" fontId="9" fillId="0" borderId="0" xfId="3" applyFont="1" applyFill="1" applyAlignment="1">
      <alignment horizontal="left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1" fillId="0" borderId="0" xfId="7" applyFont="1" applyFill="1" applyAlignment="1">
      <alignment horizontal="left" vertical="center" wrapText="1"/>
    </xf>
  </cellXfs>
  <cellStyles count="74">
    <cellStyle name="20% - Акцент1 2" xfId="19"/>
    <cellStyle name="20% - Акцент2 2" xfId="20"/>
    <cellStyle name="20% - Акцент3 2" xfId="21"/>
    <cellStyle name="20% - Акцент4 2" xfId="22"/>
    <cellStyle name="20% - Акцент5 2" xfId="23"/>
    <cellStyle name="20% - Акцент6 2" xfId="24"/>
    <cellStyle name="40% - Акцент1 2" xfId="25"/>
    <cellStyle name="40% - Акцент2 2" xfId="26"/>
    <cellStyle name="40% - Акцент3 2" xfId="27"/>
    <cellStyle name="40% - Акцент4 2" xfId="28"/>
    <cellStyle name="40% - Акцент5 2" xfId="29"/>
    <cellStyle name="40% - Акцент6 2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Normal 11" xfId="37"/>
    <cellStyle name="Normal 2" xfId="15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АНДАГАЧ тел3-33-96" xfId="52"/>
    <cellStyle name="КАНДАГАЧ тел3-33-96 2" xfId="53"/>
    <cellStyle name="КАНДАГАЧ тел3-33-96_приложение 6 -бухг" xfId="54"/>
    <cellStyle name="Контрольная ячейка 2" xfId="55"/>
    <cellStyle name="Название 2" xfId="56"/>
    <cellStyle name="Нейтральный 2" xfId="57"/>
    <cellStyle name="Обычный" xfId="0" builtinId="0"/>
    <cellStyle name="Обычный 10" xfId="71"/>
    <cellStyle name="Обычный 11" xfId="73"/>
    <cellStyle name="Обычный 13" xfId="16"/>
    <cellStyle name="Обычный 2" xfId="11"/>
    <cellStyle name="Обычный 2 5" xfId="58"/>
    <cellStyle name="Обычный 2 7" xfId="72"/>
    <cellStyle name="Обычный 3" xfId="12"/>
    <cellStyle name="Обычный 4" xfId="13"/>
    <cellStyle name="Обычный 5" xfId="1"/>
    <cellStyle name="Обычный 6" xfId="59"/>
    <cellStyle name="Обычный 7" xfId="17"/>
    <cellStyle name="Обычный 8" xfId="67"/>
    <cellStyle name="Обычный 9" xfId="69"/>
    <cellStyle name="Обычный_Воды" xfId="7"/>
    <cellStyle name="Обычный_Проект тарифной сметы  УДТВ" xfId="8"/>
    <cellStyle name="Обычный_расчет прибыли06М" xfId="14"/>
    <cellStyle name="Обычный_Тарифные сметы ВОДЫ 82-ОД" xfId="3"/>
    <cellStyle name="Обычный_Тарифные сметы ТЕПЛО 82-ОД" xfId="4"/>
    <cellStyle name="Обычный_Тепло" xfId="2"/>
    <cellStyle name="Обычный_ТЭЦы 30% АГС 400" xfId="5"/>
    <cellStyle name="Плохой 2" xfId="60"/>
    <cellStyle name="Пояснение 2" xfId="61"/>
    <cellStyle name="Примечание 2" xfId="62"/>
    <cellStyle name="Процентный" xfId="68" builtinId="5"/>
    <cellStyle name="Процентный 2" xfId="6"/>
    <cellStyle name="Процентный 3" xfId="18"/>
    <cellStyle name="Процентный 4" xfId="70"/>
    <cellStyle name="Связанная ячейка 2" xfId="63"/>
    <cellStyle name="Стиль 1" xfId="10"/>
    <cellStyle name="Текст предупреждения 2" xfId="64"/>
    <cellStyle name="Финансовый [0]_Воды" xfId="9"/>
    <cellStyle name="Финансовый 2" xfId="65"/>
    <cellStyle name="Хороший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1" zoomScale="98" zoomScaleNormal="98" workbookViewId="0">
      <selection activeCell="B28" sqref="B28:B29"/>
    </sheetView>
  </sheetViews>
  <sheetFormatPr defaultColWidth="9.140625" defaultRowHeight="15" x14ac:dyDescent="0.25"/>
  <cols>
    <col min="1" max="1" width="6.5703125" style="140" customWidth="1"/>
    <col min="2" max="2" width="44.7109375" style="141" customWidth="1"/>
    <col min="3" max="3" width="20" style="140" customWidth="1"/>
    <col min="4" max="4" width="27.7109375" style="14" customWidth="1"/>
    <col min="5" max="5" width="27.28515625" style="27" customWidth="1"/>
    <col min="6" max="6" width="22" style="140" customWidth="1"/>
    <col min="7" max="8" width="9.140625" style="142"/>
    <col min="9" max="9" width="12.42578125" style="142" bestFit="1" customWidth="1"/>
    <col min="10" max="212" width="9.140625" style="142"/>
    <col min="213" max="213" width="6.7109375" style="142" customWidth="1"/>
    <col min="214" max="214" width="38" style="142" customWidth="1"/>
    <col min="215" max="215" width="10.140625" style="142" customWidth="1"/>
    <col min="216" max="216" width="10.85546875" style="142" customWidth="1"/>
    <col min="217" max="221" width="10.42578125" style="142" customWidth="1"/>
    <col min="222" max="222" width="11.85546875" style="142" customWidth="1"/>
    <col min="223" max="227" width="10.42578125" style="142" customWidth="1"/>
    <col min="228" max="228" width="12.140625" style="142" customWidth="1"/>
    <col min="229" max="229" width="11.28515625" style="142" customWidth="1"/>
    <col min="230" max="468" width="9.140625" style="142"/>
    <col min="469" max="469" width="6.7109375" style="142" customWidth="1"/>
    <col min="470" max="470" width="38" style="142" customWidth="1"/>
    <col min="471" max="471" width="10.140625" style="142" customWidth="1"/>
    <col min="472" max="472" width="10.85546875" style="142" customWidth="1"/>
    <col min="473" max="477" width="10.42578125" style="142" customWidth="1"/>
    <col min="478" max="478" width="11.85546875" style="142" customWidth="1"/>
    <col min="479" max="483" width="10.42578125" style="142" customWidth="1"/>
    <col min="484" max="484" width="12.140625" style="142" customWidth="1"/>
    <col min="485" max="485" width="11.28515625" style="142" customWidth="1"/>
    <col min="486" max="724" width="9.140625" style="142"/>
    <col min="725" max="725" width="6.7109375" style="142" customWidth="1"/>
    <col min="726" max="726" width="38" style="142" customWidth="1"/>
    <col min="727" max="727" width="10.140625" style="142" customWidth="1"/>
    <col min="728" max="728" width="10.85546875" style="142" customWidth="1"/>
    <col min="729" max="733" width="10.42578125" style="142" customWidth="1"/>
    <col min="734" max="734" width="11.85546875" style="142" customWidth="1"/>
    <col min="735" max="739" width="10.42578125" style="142" customWidth="1"/>
    <col min="740" max="740" width="12.140625" style="142" customWidth="1"/>
    <col min="741" max="741" width="11.28515625" style="142" customWidth="1"/>
    <col min="742" max="980" width="9.140625" style="142"/>
    <col min="981" max="981" width="6.7109375" style="142" customWidth="1"/>
    <col min="982" max="982" width="38" style="142" customWidth="1"/>
    <col min="983" max="983" width="10.140625" style="142" customWidth="1"/>
    <col min="984" max="984" width="10.85546875" style="142" customWidth="1"/>
    <col min="985" max="989" width="10.42578125" style="142" customWidth="1"/>
    <col min="990" max="990" width="11.85546875" style="142" customWidth="1"/>
    <col min="991" max="995" width="10.42578125" style="142" customWidth="1"/>
    <col min="996" max="996" width="12.140625" style="142" customWidth="1"/>
    <col min="997" max="997" width="11.28515625" style="142" customWidth="1"/>
    <col min="998" max="1236" width="9.140625" style="142"/>
    <col min="1237" max="1237" width="6.7109375" style="142" customWidth="1"/>
    <col min="1238" max="1238" width="38" style="142" customWidth="1"/>
    <col min="1239" max="1239" width="10.140625" style="142" customWidth="1"/>
    <col min="1240" max="1240" width="10.85546875" style="142" customWidth="1"/>
    <col min="1241" max="1245" width="10.42578125" style="142" customWidth="1"/>
    <col min="1246" max="1246" width="11.85546875" style="142" customWidth="1"/>
    <col min="1247" max="1251" width="10.42578125" style="142" customWidth="1"/>
    <col min="1252" max="1252" width="12.140625" style="142" customWidth="1"/>
    <col min="1253" max="1253" width="11.28515625" style="142" customWidth="1"/>
    <col min="1254" max="1492" width="9.140625" style="142"/>
    <col min="1493" max="1493" width="6.7109375" style="142" customWidth="1"/>
    <col min="1494" max="1494" width="38" style="142" customWidth="1"/>
    <col min="1495" max="1495" width="10.140625" style="142" customWidth="1"/>
    <col min="1496" max="1496" width="10.85546875" style="142" customWidth="1"/>
    <col min="1497" max="1501" width="10.42578125" style="142" customWidth="1"/>
    <col min="1502" max="1502" width="11.85546875" style="142" customWidth="1"/>
    <col min="1503" max="1507" width="10.42578125" style="142" customWidth="1"/>
    <col min="1508" max="1508" width="12.140625" style="142" customWidth="1"/>
    <col min="1509" max="1509" width="11.28515625" style="142" customWidth="1"/>
    <col min="1510" max="1748" width="9.140625" style="142"/>
    <col min="1749" max="1749" width="6.7109375" style="142" customWidth="1"/>
    <col min="1750" max="1750" width="38" style="142" customWidth="1"/>
    <col min="1751" max="1751" width="10.140625" style="142" customWidth="1"/>
    <col min="1752" max="1752" width="10.85546875" style="142" customWidth="1"/>
    <col min="1753" max="1757" width="10.42578125" style="142" customWidth="1"/>
    <col min="1758" max="1758" width="11.85546875" style="142" customWidth="1"/>
    <col min="1759" max="1763" width="10.42578125" style="142" customWidth="1"/>
    <col min="1764" max="1764" width="12.140625" style="142" customWidth="1"/>
    <col min="1765" max="1765" width="11.28515625" style="142" customWidth="1"/>
    <col min="1766" max="2004" width="9.140625" style="142"/>
    <col min="2005" max="2005" width="6.7109375" style="142" customWidth="1"/>
    <col min="2006" max="2006" width="38" style="142" customWidth="1"/>
    <col min="2007" max="2007" width="10.140625" style="142" customWidth="1"/>
    <col min="2008" max="2008" width="10.85546875" style="142" customWidth="1"/>
    <col min="2009" max="2013" width="10.42578125" style="142" customWidth="1"/>
    <col min="2014" max="2014" width="11.85546875" style="142" customWidth="1"/>
    <col min="2015" max="2019" width="10.42578125" style="142" customWidth="1"/>
    <col min="2020" max="2020" width="12.140625" style="142" customWidth="1"/>
    <col min="2021" max="2021" width="11.28515625" style="142" customWidth="1"/>
    <col min="2022" max="2260" width="9.140625" style="142"/>
    <col min="2261" max="2261" width="6.7109375" style="142" customWidth="1"/>
    <col min="2262" max="2262" width="38" style="142" customWidth="1"/>
    <col min="2263" max="2263" width="10.140625" style="142" customWidth="1"/>
    <col min="2264" max="2264" width="10.85546875" style="142" customWidth="1"/>
    <col min="2265" max="2269" width="10.42578125" style="142" customWidth="1"/>
    <col min="2270" max="2270" width="11.85546875" style="142" customWidth="1"/>
    <col min="2271" max="2275" width="10.42578125" style="142" customWidth="1"/>
    <col min="2276" max="2276" width="12.140625" style="142" customWidth="1"/>
    <col min="2277" max="2277" width="11.28515625" style="142" customWidth="1"/>
    <col min="2278" max="2516" width="9.140625" style="142"/>
    <col min="2517" max="2517" width="6.7109375" style="142" customWidth="1"/>
    <col min="2518" max="2518" width="38" style="142" customWidth="1"/>
    <col min="2519" max="2519" width="10.140625" style="142" customWidth="1"/>
    <col min="2520" max="2520" width="10.85546875" style="142" customWidth="1"/>
    <col min="2521" max="2525" width="10.42578125" style="142" customWidth="1"/>
    <col min="2526" max="2526" width="11.85546875" style="142" customWidth="1"/>
    <col min="2527" max="2531" width="10.42578125" style="142" customWidth="1"/>
    <col min="2532" max="2532" width="12.140625" style="142" customWidth="1"/>
    <col min="2533" max="2533" width="11.28515625" style="142" customWidth="1"/>
    <col min="2534" max="2772" width="9.140625" style="142"/>
    <col min="2773" max="2773" width="6.7109375" style="142" customWidth="1"/>
    <col min="2774" max="2774" width="38" style="142" customWidth="1"/>
    <col min="2775" max="2775" width="10.140625" style="142" customWidth="1"/>
    <col min="2776" max="2776" width="10.85546875" style="142" customWidth="1"/>
    <col min="2777" max="2781" width="10.42578125" style="142" customWidth="1"/>
    <col min="2782" max="2782" width="11.85546875" style="142" customWidth="1"/>
    <col min="2783" max="2787" width="10.42578125" style="142" customWidth="1"/>
    <col min="2788" max="2788" width="12.140625" style="142" customWidth="1"/>
    <col min="2789" max="2789" width="11.28515625" style="142" customWidth="1"/>
    <col min="2790" max="3028" width="9.140625" style="142"/>
    <col min="3029" max="3029" width="6.7109375" style="142" customWidth="1"/>
    <col min="3030" max="3030" width="38" style="142" customWidth="1"/>
    <col min="3031" max="3031" width="10.140625" style="142" customWidth="1"/>
    <col min="3032" max="3032" width="10.85546875" style="142" customWidth="1"/>
    <col min="3033" max="3037" width="10.42578125" style="142" customWidth="1"/>
    <col min="3038" max="3038" width="11.85546875" style="142" customWidth="1"/>
    <col min="3039" max="3043" width="10.42578125" style="142" customWidth="1"/>
    <col min="3044" max="3044" width="12.140625" style="142" customWidth="1"/>
    <col min="3045" max="3045" width="11.28515625" style="142" customWidth="1"/>
    <col min="3046" max="3284" width="9.140625" style="142"/>
    <col min="3285" max="3285" width="6.7109375" style="142" customWidth="1"/>
    <col min="3286" max="3286" width="38" style="142" customWidth="1"/>
    <col min="3287" max="3287" width="10.140625" style="142" customWidth="1"/>
    <col min="3288" max="3288" width="10.85546875" style="142" customWidth="1"/>
    <col min="3289" max="3293" width="10.42578125" style="142" customWidth="1"/>
    <col min="3294" max="3294" width="11.85546875" style="142" customWidth="1"/>
    <col min="3295" max="3299" width="10.42578125" style="142" customWidth="1"/>
    <col min="3300" max="3300" width="12.140625" style="142" customWidth="1"/>
    <col min="3301" max="3301" width="11.28515625" style="142" customWidth="1"/>
    <col min="3302" max="3540" width="9.140625" style="142"/>
    <col min="3541" max="3541" width="6.7109375" style="142" customWidth="1"/>
    <col min="3542" max="3542" width="38" style="142" customWidth="1"/>
    <col min="3543" max="3543" width="10.140625" style="142" customWidth="1"/>
    <col min="3544" max="3544" width="10.85546875" style="142" customWidth="1"/>
    <col min="3545" max="3549" width="10.42578125" style="142" customWidth="1"/>
    <col min="3550" max="3550" width="11.85546875" style="142" customWidth="1"/>
    <col min="3551" max="3555" width="10.42578125" style="142" customWidth="1"/>
    <col min="3556" max="3556" width="12.140625" style="142" customWidth="1"/>
    <col min="3557" max="3557" width="11.28515625" style="142" customWidth="1"/>
    <col min="3558" max="3796" width="9.140625" style="142"/>
    <col min="3797" max="3797" width="6.7109375" style="142" customWidth="1"/>
    <col min="3798" max="3798" width="38" style="142" customWidth="1"/>
    <col min="3799" max="3799" width="10.140625" style="142" customWidth="1"/>
    <col min="3800" max="3800" width="10.85546875" style="142" customWidth="1"/>
    <col min="3801" max="3805" width="10.42578125" style="142" customWidth="1"/>
    <col min="3806" max="3806" width="11.85546875" style="142" customWidth="1"/>
    <col min="3807" max="3811" width="10.42578125" style="142" customWidth="1"/>
    <col min="3812" max="3812" width="12.140625" style="142" customWidth="1"/>
    <col min="3813" max="3813" width="11.28515625" style="142" customWidth="1"/>
    <col min="3814" max="4052" width="9.140625" style="142"/>
    <col min="4053" max="4053" width="6.7109375" style="142" customWidth="1"/>
    <col min="4054" max="4054" width="38" style="142" customWidth="1"/>
    <col min="4055" max="4055" width="10.140625" style="142" customWidth="1"/>
    <col min="4056" max="4056" width="10.85546875" style="142" customWidth="1"/>
    <col min="4057" max="4061" width="10.42578125" style="142" customWidth="1"/>
    <col min="4062" max="4062" width="11.85546875" style="142" customWidth="1"/>
    <col min="4063" max="4067" width="10.42578125" style="142" customWidth="1"/>
    <col min="4068" max="4068" width="12.140625" style="142" customWidth="1"/>
    <col min="4069" max="4069" width="11.28515625" style="142" customWidth="1"/>
    <col min="4070" max="4308" width="9.140625" style="142"/>
    <col min="4309" max="4309" width="6.7109375" style="142" customWidth="1"/>
    <col min="4310" max="4310" width="38" style="142" customWidth="1"/>
    <col min="4311" max="4311" width="10.140625" style="142" customWidth="1"/>
    <col min="4312" max="4312" width="10.85546875" style="142" customWidth="1"/>
    <col min="4313" max="4317" width="10.42578125" style="142" customWidth="1"/>
    <col min="4318" max="4318" width="11.85546875" style="142" customWidth="1"/>
    <col min="4319" max="4323" width="10.42578125" style="142" customWidth="1"/>
    <col min="4324" max="4324" width="12.140625" style="142" customWidth="1"/>
    <col min="4325" max="4325" width="11.28515625" style="142" customWidth="1"/>
    <col min="4326" max="4564" width="9.140625" style="142"/>
    <col min="4565" max="4565" width="6.7109375" style="142" customWidth="1"/>
    <col min="4566" max="4566" width="38" style="142" customWidth="1"/>
    <col min="4567" max="4567" width="10.140625" style="142" customWidth="1"/>
    <col min="4568" max="4568" width="10.85546875" style="142" customWidth="1"/>
    <col min="4569" max="4573" width="10.42578125" style="142" customWidth="1"/>
    <col min="4574" max="4574" width="11.85546875" style="142" customWidth="1"/>
    <col min="4575" max="4579" width="10.42578125" style="142" customWidth="1"/>
    <col min="4580" max="4580" width="12.140625" style="142" customWidth="1"/>
    <col min="4581" max="4581" width="11.28515625" style="142" customWidth="1"/>
    <col min="4582" max="4820" width="9.140625" style="142"/>
    <col min="4821" max="4821" width="6.7109375" style="142" customWidth="1"/>
    <col min="4822" max="4822" width="38" style="142" customWidth="1"/>
    <col min="4823" max="4823" width="10.140625" style="142" customWidth="1"/>
    <col min="4824" max="4824" width="10.85546875" style="142" customWidth="1"/>
    <col min="4825" max="4829" width="10.42578125" style="142" customWidth="1"/>
    <col min="4830" max="4830" width="11.85546875" style="142" customWidth="1"/>
    <col min="4831" max="4835" width="10.42578125" style="142" customWidth="1"/>
    <col min="4836" max="4836" width="12.140625" style="142" customWidth="1"/>
    <col min="4837" max="4837" width="11.28515625" style="142" customWidth="1"/>
    <col min="4838" max="5076" width="9.140625" style="142"/>
    <col min="5077" max="5077" width="6.7109375" style="142" customWidth="1"/>
    <col min="5078" max="5078" width="38" style="142" customWidth="1"/>
    <col min="5079" max="5079" width="10.140625" style="142" customWidth="1"/>
    <col min="5080" max="5080" width="10.85546875" style="142" customWidth="1"/>
    <col min="5081" max="5085" width="10.42578125" style="142" customWidth="1"/>
    <col min="5086" max="5086" width="11.85546875" style="142" customWidth="1"/>
    <col min="5087" max="5091" width="10.42578125" style="142" customWidth="1"/>
    <col min="5092" max="5092" width="12.140625" style="142" customWidth="1"/>
    <col min="5093" max="5093" width="11.28515625" style="142" customWidth="1"/>
    <col min="5094" max="5332" width="9.140625" style="142"/>
    <col min="5333" max="5333" width="6.7109375" style="142" customWidth="1"/>
    <col min="5334" max="5334" width="38" style="142" customWidth="1"/>
    <col min="5335" max="5335" width="10.140625" style="142" customWidth="1"/>
    <col min="5336" max="5336" width="10.85546875" style="142" customWidth="1"/>
    <col min="5337" max="5341" width="10.42578125" style="142" customWidth="1"/>
    <col min="5342" max="5342" width="11.85546875" style="142" customWidth="1"/>
    <col min="5343" max="5347" width="10.42578125" style="142" customWidth="1"/>
    <col min="5348" max="5348" width="12.140625" style="142" customWidth="1"/>
    <col min="5349" max="5349" width="11.28515625" style="142" customWidth="1"/>
    <col min="5350" max="5588" width="9.140625" style="142"/>
    <col min="5589" max="5589" width="6.7109375" style="142" customWidth="1"/>
    <col min="5590" max="5590" width="38" style="142" customWidth="1"/>
    <col min="5591" max="5591" width="10.140625" style="142" customWidth="1"/>
    <col min="5592" max="5592" width="10.85546875" style="142" customWidth="1"/>
    <col min="5593" max="5597" width="10.42578125" style="142" customWidth="1"/>
    <col min="5598" max="5598" width="11.85546875" style="142" customWidth="1"/>
    <col min="5599" max="5603" width="10.42578125" style="142" customWidth="1"/>
    <col min="5604" max="5604" width="12.140625" style="142" customWidth="1"/>
    <col min="5605" max="5605" width="11.28515625" style="142" customWidth="1"/>
    <col min="5606" max="5844" width="9.140625" style="142"/>
    <col min="5845" max="5845" width="6.7109375" style="142" customWidth="1"/>
    <col min="5846" max="5846" width="38" style="142" customWidth="1"/>
    <col min="5847" max="5847" width="10.140625" style="142" customWidth="1"/>
    <col min="5848" max="5848" width="10.85546875" style="142" customWidth="1"/>
    <col min="5849" max="5853" width="10.42578125" style="142" customWidth="1"/>
    <col min="5854" max="5854" width="11.85546875" style="142" customWidth="1"/>
    <col min="5855" max="5859" width="10.42578125" style="142" customWidth="1"/>
    <col min="5860" max="5860" width="12.140625" style="142" customWidth="1"/>
    <col min="5861" max="5861" width="11.28515625" style="142" customWidth="1"/>
    <col min="5862" max="6100" width="9.140625" style="142"/>
    <col min="6101" max="6101" width="6.7109375" style="142" customWidth="1"/>
    <col min="6102" max="6102" width="38" style="142" customWidth="1"/>
    <col min="6103" max="6103" width="10.140625" style="142" customWidth="1"/>
    <col min="6104" max="6104" width="10.85546875" style="142" customWidth="1"/>
    <col min="6105" max="6109" width="10.42578125" style="142" customWidth="1"/>
    <col min="6110" max="6110" width="11.85546875" style="142" customWidth="1"/>
    <col min="6111" max="6115" width="10.42578125" style="142" customWidth="1"/>
    <col min="6116" max="6116" width="12.140625" style="142" customWidth="1"/>
    <col min="6117" max="6117" width="11.28515625" style="142" customWidth="1"/>
    <col min="6118" max="6356" width="9.140625" style="142"/>
    <col min="6357" max="6357" width="6.7109375" style="142" customWidth="1"/>
    <col min="6358" max="6358" width="38" style="142" customWidth="1"/>
    <col min="6359" max="6359" width="10.140625" style="142" customWidth="1"/>
    <col min="6360" max="6360" width="10.85546875" style="142" customWidth="1"/>
    <col min="6361" max="6365" width="10.42578125" style="142" customWidth="1"/>
    <col min="6366" max="6366" width="11.85546875" style="142" customWidth="1"/>
    <col min="6367" max="6371" width="10.42578125" style="142" customWidth="1"/>
    <col min="6372" max="6372" width="12.140625" style="142" customWidth="1"/>
    <col min="6373" max="6373" width="11.28515625" style="142" customWidth="1"/>
    <col min="6374" max="6612" width="9.140625" style="142"/>
    <col min="6613" max="6613" width="6.7109375" style="142" customWidth="1"/>
    <col min="6614" max="6614" width="38" style="142" customWidth="1"/>
    <col min="6615" max="6615" width="10.140625" style="142" customWidth="1"/>
    <col min="6616" max="6616" width="10.85546875" style="142" customWidth="1"/>
    <col min="6617" max="6621" width="10.42578125" style="142" customWidth="1"/>
    <col min="6622" max="6622" width="11.85546875" style="142" customWidth="1"/>
    <col min="6623" max="6627" width="10.42578125" style="142" customWidth="1"/>
    <col min="6628" max="6628" width="12.140625" style="142" customWidth="1"/>
    <col min="6629" max="6629" width="11.28515625" style="142" customWidth="1"/>
    <col min="6630" max="6868" width="9.140625" style="142"/>
    <col min="6869" max="6869" width="6.7109375" style="142" customWidth="1"/>
    <col min="6870" max="6870" width="38" style="142" customWidth="1"/>
    <col min="6871" max="6871" width="10.140625" style="142" customWidth="1"/>
    <col min="6872" max="6872" width="10.85546875" style="142" customWidth="1"/>
    <col min="6873" max="6877" width="10.42578125" style="142" customWidth="1"/>
    <col min="6878" max="6878" width="11.85546875" style="142" customWidth="1"/>
    <col min="6879" max="6883" width="10.42578125" style="142" customWidth="1"/>
    <col min="6884" max="6884" width="12.140625" style="142" customWidth="1"/>
    <col min="6885" max="6885" width="11.28515625" style="142" customWidth="1"/>
    <col min="6886" max="7124" width="9.140625" style="142"/>
    <col min="7125" max="7125" width="6.7109375" style="142" customWidth="1"/>
    <col min="7126" max="7126" width="38" style="142" customWidth="1"/>
    <col min="7127" max="7127" width="10.140625" style="142" customWidth="1"/>
    <col min="7128" max="7128" width="10.85546875" style="142" customWidth="1"/>
    <col min="7129" max="7133" width="10.42578125" style="142" customWidth="1"/>
    <col min="7134" max="7134" width="11.85546875" style="142" customWidth="1"/>
    <col min="7135" max="7139" width="10.42578125" style="142" customWidth="1"/>
    <col min="7140" max="7140" width="12.140625" style="142" customWidth="1"/>
    <col min="7141" max="7141" width="11.28515625" style="142" customWidth="1"/>
    <col min="7142" max="7380" width="9.140625" style="142"/>
    <col min="7381" max="7381" width="6.7109375" style="142" customWidth="1"/>
    <col min="7382" max="7382" width="38" style="142" customWidth="1"/>
    <col min="7383" max="7383" width="10.140625" style="142" customWidth="1"/>
    <col min="7384" max="7384" width="10.85546875" style="142" customWidth="1"/>
    <col min="7385" max="7389" width="10.42578125" style="142" customWidth="1"/>
    <col min="7390" max="7390" width="11.85546875" style="142" customWidth="1"/>
    <col min="7391" max="7395" width="10.42578125" style="142" customWidth="1"/>
    <col min="7396" max="7396" width="12.140625" style="142" customWidth="1"/>
    <col min="7397" max="7397" width="11.28515625" style="142" customWidth="1"/>
    <col min="7398" max="7636" width="9.140625" style="142"/>
    <col min="7637" max="7637" width="6.7109375" style="142" customWidth="1"/>
    <col min="7638" max="7638" width="38" style="142" customWidth="1"/>
    <col min="7639" max="7639" width="10.140625" style="142" customWidth="1"/>
    <col min="7640" max="7640" width="10.85546875" style="142" customWidth="1"/>
    <col min="7641" max="7645" width="10.42578125" style="142" customWidth="1"/>
    <col min="7646" max="7646" width="11.85546875" style="142" customWidth="1"/>
    <col min="7647" max="7651" width="10.42578125" style="142" customWidth="1"/>
    <col min="7652" max="7652" width="12.140625" style="142" customWidth="1"/>
    <col min="7653" max="7653" width="11.28515625" style="142" customWidth="1"/>
    <col min="7654" max="7892" width="9.140625" style="142"/>
    <col min="7893" max="7893" width="6.7109375" style="142" customWidth="1"/>
    <col min="7894" max="7894" width="38" style="142" customWidth="1"/>
    <col min="7895" max="7895" width="10.140625" style="142" customWidth="1"/>
    <col min="7896" max="7896" width="10.85546875" style="142" customWidth="1"/>
    <col min="7897" max="7901" width="10.42578125" style="142" customWidth="1"/>
    <col min="7902" max="7902" width="11.85546875" style="142" customWidth="1"/>
    <col min="7903" max="7907" width="10.42578125" style="142" customWidth="1"/>
    <col min="7908" max="7908" width="12.140625" style="142" customWidth="1"/>
    <col min="7909" max="7909" width="11.28515625" style="142" customWidth="1"/>
    <col min="7910" max="8148" width="9.140625" style="142"/>
    <col min="8149" max="8149" width="6.7109375" style="142" customWidth="1"/>
    <col min="8150" max="8150" width="38" style="142" customWidth="1"/>
    <col min="8151" max="8151" width="10.140625" style="142" customWidth="1"/>
    <col min="8152" max="8152" width="10.85546875" style="142" customWidth="1"/>
    <col min="8153" max="8157" width="10.42578125" style="142" customWidth="1"/>
    <col min="8158" max="8158" width="11.85546875" style="142" customWidth="1"/>
    <col min="8159" max="8163" width="10.42578125" style="142" customWidth="1"/>
    <col min="8164" max="8164" width="12.140625" style="142" customWidth="1"/>
    <col min="8165" max="8165" width="11.28515625" style="142" customWidth="1"/>
    <col min="8166" max="8404" width="9.140625" style="142"/>
    <col min="8405" max="8405" width="6.7109375" style="142" customWidth="1"/>
    <col min="8406" max="8406" width="38" style="142" customWidth="1"/>
    <col min="8407" max="8407" width="10.140625" style="142" customWidth="1"/>
    <col min="8408" max="8408" width="10.85546875" style="142" customWidth="1"/>
    <col min="8409" max="8413" width="10.42578125" style="142" customWidth="1"/>
    <col min="8414" max="8414" width="11.85546875" style="142" customWidth="1"/>
    <col min="8415" max="8419" width="10.42578125" style="142" customWidth="1"/>
    <col min="8420" max="8420" width="12.140625" style="142" customWidth="1"/>
    <col min="8421" max="8421" width="11.28515625" style="142" customWidth="1"/>
    <col min="8422" max="8660" width="9.140625" style="142"/>
    <col min="8661" max="8661" width="6.7109375" style="142" customWidth="1"/>
    <col min="8662" max="8662" width="38" style="142" customWidth="1"/>
    <col min="8663" max="8663" width="10.140625" style="142" customWidth="1"/>
    <col min="8664" max="8664" width="10.85546875" style="142" customWidth="1"/>
    <col min="8665" max="8669" width="10.42578125" style="142" customWidth="1"/>
    <col min="8670" max="8670" width="11.85546875" style="142" customWidth="1"/>
    <col min="8671" max="8675" width="10.42578125" style="142" customWidth="1"/>
    <col min="8676" max="8676" width="12.140625" style="142" customWidth="1"/>
    <col min="8677" max="8677" width="11.28515625" style="142" customWidth="1"/>
    <col min="8678" max="8916" width="9.140625" style="142"/>
    <col min="8917" max="8917" width="6.7109375" style="142" customWidth="1"/>
    <col min="8918" max="8918" width="38" style="142" customWidth="1"/>
    <col min="8919" max="8919" width="10.140625" style="142" customWidth="1"/>
    <col min="8920" max="8920" width="10.85546875" style="142" customWidth="1"/>
    <col min="8921" max="8925" width="10.42578125" style="142" customWidth="1"/>
    <col min="8926" max="8926" width="11.85546875" style="142" customWidth="1"/>
    <col min="8927" max="8931" width="10.42578125" style="142" customWidth="1"/>
    <col min="8932" max="8932" width="12.140625" style="142" customWidth="1"/>
    <col min="8933" max="8933" width="11.28515625" style="142" customWidth="1"/>
    <col min="8934" max="9172" width="9.140625" style="142"/>
    <col min="9173" max="9173" width="6.7109375" style="142" customWidth="1"/>
    <col min="9174" max="9174" width="38" style="142" customWidth="1"/>
    <col min="9175" max="9175" width="10.140625" style="142" customWidth="1"/>
    <col min="9176" max="9176" width="10.85546875" style="142" customWidth="1"/>
    <col min="9177" max="9181" width="10.42578125" style="142" customWidth="1"/>
    <col min="9182" max="9182" width="11.85546875" style="142" customWidth="1"/>
    <col min="9183" max="9187" width="10.42578125" style="142" customWidth="1"/>
    <col min="9188" max="9188" width="12.140625" style="142" customWidth="1"/>
    <col min="9189" max="9189" width="11.28515625" style="142" customWidth="1"/>
    <col min="9190" max="9428" width="9.140625" style="142"/>
    <col min="9429" max="9429" width="6.7109375" style="142" customWidth="1"/>
    <col min="9430" max="9430" width="38" style="142" customWidth="1"/>
    <col min="9431" max="9431" width="10.140625" style="142" customWidth="1"/>
    <col min="9432" max="9432" width="10.85546875" style="142" customWidth="1"/>
    <col min="9433" max="9437" width="10.42578125" style="142" customWidth="1"/>
    <col min="9438" max="9438" width="11.85546875" style="142" customWidth="1"/>
    <col min="9439" max="9443" width="10.42578125" style="142" customWidth="1"/>
    <col min="9444" max="9444" width="12.140625" style="142" customWidth="1"/>
    <col min="9445" max="9445" width="11.28515625" style="142" customWidth="1"/>
    <col min="9446" max="9684" width="9.140625" style="142"/>
    <col min="9685" max="9685" width="6.7109375" style="142" customWidth="1"/>
    <col min="9686" max="9686" width="38" style="142" customWidth="1"/>
    <col min="9687" max="9687" width="10.140625" style="142" customWidth="1"/>
    <col min="9688" max="9688" width="10.85546875" style="142" customWidth="1"/>
    <col min="9689" max="9693" width="10.42578125" style="142" customWidth="1"/>
    <col min="9694" max="9694" width="11.85546875" style="142" customWidth="1"/>
    <col min="9695" max="9699" width="10.42578125" style="142" customWidth="1"/>
    <col min="9700" max="9700" width="12.140625" style="142" customWidth="1"/>
    <col min="9701" max="9701" width="11.28515625" style="142" customWidth="1"/>
    <col min="9702" max="9940" width="9.140625" style="142"/>
    <col min="9941" max="9941" width="6.7109375" style="142" customWidth="1"/>
    <col min="9942" max="9942" width="38" style="142" customWidth="1"/>
    <col min="9943" max="9943" width="10.140625" style="142" customWidth="1"/>
    <col min="9944" max="9944" width="10.85546875" style="142" customWidth="1"/>
    <col min="9945" max="9949" width="10.42578125" style="142" customWidth="1"/>
    <col min="9950" max="9950" width="11.85546875" style="142" customWidth="1"/>
    <col min="9951" max="9955" width="10.42578125" style="142" customWidth="1"/>
    <col min="9956" max="9956" width="12.140625" style="142" customWidth="1"/>
    <col min="9957" max="9957" width="11.28515625" style="142" customWidth="1"/>
    <col min="9958" max="10196" width="9.140625" style="142"/>
    <col min="10197" max="10197" width="6.7109375" style="142" customWidth="1"/>
    <col min="10198" max="10198" width="38" style="142" customWidth="1"/>
    <col min="10199" max="10199" width="10.140625" style="142" customWidth="1"/>
    <col min="10200" max="10200" width="10.85546875" style="142" customWidth="1"/>
    <col min="10201" max="10205" width="10.42578125" style="142" customWidth="1"/>
    <col min="10206" max="10206" width="11.85546875" style="142" customWidth="1"/>
    <col min="10207" max="10211" width="10.42578125" style="142" customWidth="1"/>
    <col min="10212" max="10212" width="12.140625" style="142" customWidth="1"/>
    <col min="10213" max="10213" width="11.28515625" style="142" customWidth="1"/>
    <col min="10214" max="10452" width="9.140625" style="142"/>
    <col min="10453" max="10453" width="6.7109375" style="142" customWidth="1"/>
    <col min="10454" max="10454" width="38" style="142" customWidth="1"/>
    <col min="10455" max="10455" width="10.140625" style="142" customWidth="1"/>
    <col min="10456" max="10456" width="10.85546875" style="142" customWidth="1"/>
    <col min="10457" max="10461" width="10.42578125" style="142" customWidth="1"/>
    <col min="10462" max="10462" width="11.85546875" style="142" customWidth="1"/>
    <col min="10463" max="10467" width="10.42578125" style="142" customWidth="1"/>
    <col min="10468" max="10468" width="12.140625" style="142" customWidth="1"/>
    <col min="10469" max="10469" width="11.28515625" style="142" customWidth="1"/>
    <col min="10470" max="10708" width="9.140625" style="142"/>
    <col min="10709" max="10709" width="6.7109375" style="142" customWidth="1"/>
    <col min="10710" max="10710" width="38" style="142" customWidth="1"/>
    <col min="10711" max="10711" width="10.140625" style="142" customWidth="1"/>
    <col min="10712" max="10712" width="10.85546875" style="142" customWidth="1"/>
    <col min="10713" max="10717" width="10.42578125" style="142" customWidth="1"/>
    <col min="10718" max="10718" width="11.85546875" style="142" customWidth="1"/>
    <col min="10719" max="10723" width="10.42578125" style="142" customWidth="1"/>
    <col min="10724" max="10724" width="12.140625" style="142" customWidth="1"/>
    <col min="10725" max="10725" width="11.28515625" style="142" customWidth="1"/>
    <col min="10726" max="10964" width="9.140625" style="142"/>
    <col min="10965" max="10965" width="6.7109375" style="142" customWidth="1"/>
    <col min="10966" max="10966" width="38" style="142" customWidth="1"/>
    <col min="10967" max="10967" width="10.140625" style="142" customWidth="1"/>
    <col min="10968" max="10968" width="10.85546875" style="142" customWidth="1"/>
    <col min="10969" max="10973" width="10.42578125" style="142" customWidth="1"/>
    <col min="10974" max="10974" width="11.85546875" style="142" customWidth="1"/>
    <col min="10975" max="10979" width="10.42578125" style="142" customWidth="1"/>
    <col min="10980" max="10980" width="12.140625" style="142" customWidth="1"/>
    <col min="10981" max="10981" width="11.28515625" style="142" customWidth="1"/>
    <col min="10982" max="11220" width="9.140625" style="142"/>
    <col min="11221" max="11221" width="6.7109375" style="142" customWidth="1"/>
    <col min="11222" max="11222" width="38" style="142" customWidth="1"/>
    <col min="11223" max="11223" width="10.140625" style="142" customWidth="1"/>
    <col min="11224" max="11224" width="10.85546875" style="142" customWidth="1"/>
    <col min="11225" max="11229" width="10.42578125" style="142" customWidth="1"/>
    <col min="11230" max="11230" width="11.85546875" style="142" customWidth="1"/>
    <col min="11231" max="11235" width="10.42578125" style="142" customWidth="1"/>
    <col min="11236" max="11236" width="12.140625" style="142" customWidth="1"/>
    <col min="11237" max="11237" width="11.28515625" style="142" customWidth="1"/>
    <col min="11238" max="11476" width="9.140625" style="142"/>
    <col min="11477" max="11477" width="6.7109375" style="142" customWidth="1"/>
    <col min="11478" max="11478" width="38" style="142" customWidth="1"/>
    <col min="11479" max="11479" width="10.140625" style="142" customWidth="1"/>
    <col min="11480" max="11480" width="10.85546875" style="142" customWidth="1"/>
    <col min="11481" max="11485" width="10.42578125" style="142" customWidth="1"/>
    <col min="11486" max="11486" width="11.85546875" style="142" customWidth="1"/>
    <col min="11487" max="11491" width="10.42578125" style="142" customWidth="1"/>
    <col min="11492" max="11492" width="12.140625" style="142" customWidth="1"/>
    <col min="11493" max="11493" width="11.28515625" style="142" customWidth="1"/>
    <col min="11494" max="11732" width="9.140625" style="142"/>
    <col min="11733" max="11733" width="6.7109375" style="142" customWidth="1"/>
    <col min="11734" max="11734" width="38" style="142" customWidth="1"/>
    <col min="11735" max="11735" width="10.140625" style="142" customWidth="1"/>
    <col min="11736" max="11736" width="10.85546875" style="142" customWidth="1"/>
    <col min="11737" max="11741" width="10.42578125" style="142" customWidth="1"/>
    <col min="11742" max="11742" width="11.85546875" style="142" customWidth="1"/>
    <col min="11743" max="11747" width="10.42578125" style="142" customWidth="1"/>
    <col min="11748" max="11748" width="12.140625" style="142" customWidth="1"/>
    <col min="11749" max="11749" width="11.28515625" style="142" customWidth="1"/>
    <col min="11750" max="11988" width="9.140625" style="142"/>
    <col min="11989" max="11989" width="6.7109375" style="142" customWidth="1"/>
    <col min="11990" max="11990" width="38" style="142" customWidth="1"/>
    <col min="11991" max="11991" width="10.140625" style="142" customWidth="1"/>
    <col min="11992" max="11992" width="10.85546875" style="142" customWidth="1"/>
    <col min="11993" max="11997" width="10.42578125" style="142" customWidth="1"/>
    <col min="11998" max="11998" width="11.85546875" style="142" customWidth="1"/>
    <col min="11999" max="12003" width="10.42578125" style="142" customWidth="1"/>
    <col min="12004" max="12004" width="12.140625" style="142" customWidth="1"/>
    <col min="12005" max="12005" width="11.28515625" style="142" customWidth="1"/>
    <col min="12006" max="12244" width="9.140625" style="142"/>
    <col min="12245" max="12245" width="6.7109375" style="142" customWidth="1"/>
    <col min="12246" max="12246" width="38" style="142" customWidth="1"/>
    <col min="12247" max="12247" width="10.140625" style="142" customWidth="1"/>
    <col min="12248" max="12248" width="10.85546875" style="142" customWidth="1"/>
    <col min="12249" max="12253" width="10.42578125" style="142" customWidth="1"/>
    <col min="12254" max="12254" width="11.85546875" style="142" customWidth="1"/>
    <col min="12255" max="12259" width="10.42578125" style="142" customWidth="1"/>
    <col min="12260" max="12260" width="12.140625" style="142" customWidth="1"/>
    <col min="12261" max="12261" width="11.28515625" style="142" customWidth="1"/>
    <col min="12262" max="12500" width="9.140625" style="142"/>
    <col min="12501" max="12501" width="6.7109375" style="142" customWidth="1"/>
    <col min="12502" max="12502" width="38" style="142" customWidth="1"/>
    <col min="12503" max="12503" width="10.140625" style="142" customWidth="1"/>
    <col min="12504" max="12504" width="10.85546875" style="142" customWidth="1"/>
    <col min="12505" max="12509" width="10.42578125" style="142" customWidth="1"/>
    <col min="12510" max="12510" width="11.85546875" style="142" customWidth="1"/>
    <col min="12511" max="12515" width="10.42578125" style="142" customWidth="1"/>
    <col min="12516" max="12516" width="12.140625" style="142" customWidth="1"/>
    <col min="12517" max="12517" width="11.28515625" style="142" customWidth="1"/>
    <col min="12518" max="12756" width="9.140625" style="142"/>
    <col min="12757" max="12757" width="6.7109375" style="142" customWidth="1"/>
    <col min="12758" max="12758" width="38" style="142" customWidth="1"/>
    <col min="12759" max="12759" width="10.140625" style="142" customWidth="1"/>
    <col min="12760" max="12760" width="10.85546875" style="142" customWidth="1"/>
    <col min="12761" max="12765" width="10.42578125" style="142" customWidth="1"/>
    <col min="12766" max="12766" width="11.85546875" style="142" customWidth="1"/>
    <col min="12767" max="12771" width="10.42578125" style="142" customWidth="1"/>
    <col min="12772" max="12772" width="12.140625" style="142" customWidth="1"/>
    <col min="12773" max="12773" width="11.28515625" style="142" customWidth="1"/>
    <col min="12774" max="13012" width="9.140625" style="142"/>
    <col min="13013" max="13013" width="6.7109375" style="142" customWidth="1"/>
    <col min="13014" max="13014" width="38" style="142" customWidth="1"/>
    <col min="13015" max="13015" width="10.140625" style="142" customWidth="1"/>
    <col min="13016" max="13016" width="10.85546875" style="142" customWidth="1"/>
    <col min="13017" max="13021" width="10.42578125" style="142" customWidth="1"/>
    <col min="13022" max="13022" width="11.85546875" style="142" customWidth="1"/>
    <col min="13023" max="13027" width="10.42578125" style="142" customWidth="1"/>
    <col min="13028" max="13028" width="12.140625" style="142" customWidth="1"/>
    <col min="13029" max="13029" width="11.28515625" style="142" customWidth="1"/>
    <col min="13030" max="13268" width="9.140625" style="142"/>
    <col min="13269" max="13269" width="6.7109375" style="142" customWidth="1"/>
    <col min="13270" max="13270" width="38" style="142" customWidth="1"/>
    <col min="13271" max="13271" width="10.140625" style="142" customWidth="1"/>
    <col min="13272" max="13272" width="10.85546875" style="142" customWidth="1"/>
    <col min="13273" max="13277" width="10.42578125" style="142" customWidth="1"/>
    <col min="13278" max="13278" width="11.85546875" style="142" customWidth="1"/>
    <col min="13279" max="13283" width="10.42578125" style="142" customWidth="1"/>
    <col min="13284" max="13284" width="12.140625" style="142" customWidth="1"/>
    <col min="13285" max="13285" width="11.28515625" style="142" customWidth="1"/>
    <col min="13286" max="13524" width="9.140625" style="142"/>
    <col min="13525" max="13525" width="6.7109375" style="142" customWidth="1"/>
    <col min="13526" max="13526" width="38" style="142" customWidth="1"/>
    <col min="13527" max="13527" width="10.140625" style="142" customWidth="1"/>
    <col min="13528" max="13528" width="10.85546875" style="142" customWidth="1"/>
    <col min="13529" max="13533" width="10.42578125" style="142" customWidth="1"/>
    <col min="13534" max="13534" width="11.85546875" style="142" customWidth="1"/>
    <col min="13535" max="13539" width="10.42578125" style="142" customWidth="1"/>
    <col min="13540" max="13540" width="12.140625" style="142" customWidth="1"/>
    <col min="13541" max="13541" width="11.28515625" style="142" customWidth="1"/>
    <col min="13542" max="13780" width="9.140625" style="142"/>
    <col min="13781" max="13781" width="6.7109375" style="142" customWidth="1"/>
    <col min="13782" max="13782" width="38" style="142" customWidth="1"/>
    <col min="13783" max="13783" width="10.140625" style="142" customWidth="1"/>
    <col min="13784" max="13784" width="10.85546875" style="142" customWidth="1"/>
    <col min="13785" max="13789" width="10.42578125" style="142" customWidth="1"/>
    <col min="13790" max="13790" width="11.85546875" style="142" customWidth="1"/>
    <col min="13791" max="13795" width="10.42578125" style="142" customWidth="1"/>
    <col min="13796" max="13796" width="12.140625" style="142" customWidth="1"/>
    <col min="13797" max="13797" width="11.28515625" style="142" customWidth="1"/>
    <col min="13798" max="14036" width="9.140625" style="142"/>
    <col min="14037" max="14037" width="6.7109375" style="142" customWidth="1"/>
    <col min="14038" max="14038" width="38" style="142" customWidth="1"/>
    <col min="14039" max="14039" width="10.140625" style="142" customWidth="1"/>
    <col min="14040" max="14040" width="10.85546875" style="142" customWidth="1"/>
    <col min="14041" max="14045" width="10.42578125" style="142" customWidth="1"/>
    <col min="14046" max="14046" width="11.85546875" style="142" customWidth="1"/>
    <col min="14047" max="14051" width="10.42578125" style="142" customWidth="1"/>
    <col min="14052" max="14052" width="12.140625" style="142" customWidth="1"/>
    <col min="14053" max="14053" width="11.28515625" style="142" customWidth="1"/>
    <col min="14054" max="14292" width="9.140625" style="142"/>
    <col min="14293" max="14293" width="6.7109375" style="142" customWidth="1"/>
    <col min="14294" max="14294" width="38" style="142" customWidth="1"/>
    <col min="14295" max="14295" width="10.140625" style="142" customWidth="1"/>
    <col min="14296" max="14296" width="10.85546875" style="142" customWidth="1"/>
    <col min="14297" max="14301" width="10.42578125" style="142" customWidth="1"/>
    <col min="14302" max="14302" width="11.85546875" style="142" customWidth="1"/>
    <col min="14303" max="14307" width="10.42578125" style="142" customWidth="1"/>
    <col min="14308" max="14308" width="12.140625" style="142" customWidth="1"/>
    <col min="14309" max="14309" width="11.28515625" style="142" customWidth="1"/>
    <col min="14310" max="14548" width="9.140625" style="142"/>
    <col min="14549" max="14549" width="6.7109375" style="142" customWidth="1"/>
    <col min="14550" max="14550" width="38" style="142" customWidth="1"/>
    <col min="14551" max="14551" width="10.140625" style="142" customWidth="1"/>
    <col min="14552" max="14552" width="10.85546875" style="142" customWidth="1"/>
    <col min="14553" max="14557" width="10.42578125" style="142" customWidth="1"/>
    <col min="14558" max="14558" width="11.85546875" style="142" customWidth="1"/>
    <col min="14559" max="14563" width="10.42578125" style="142" customWidth="1"/>
    <col min="14564" max="14564" width="12.140625" style="142" customWidth="1"/>
    <col min="14565" max="14565" width="11.28515625" style="142" customWidth="1"/>
    <col min="14566" max="14804" width="9.140625" style="142"/>
    <col min="14805" max="14805" width="6.7109375" style="142" customWidth="1"/>
    <col min="14806" max="14806" width="38" style="142" customWidth="1"/>
    <col min="14807" max="14807" width="10.140625" style="142" customWidth="1"/>
    <col min="14808" max="14808" width="10.85546875" style="142" customWidth="1"/>
    <col min="14809" max="14813" width="10.42578125" style="142" customWidth="1"/>
    <col min="14814" max="14814" width="11.85546875" style="142" customWidth="1"/>
    <col min="14815" max="14819" width="10.42578125" style="142" customWidth="1"/>
    <col min="14820" max="14820" width="12.140625" style="142" customWidth="1"/>
    <col min="14821" max="14821" width="11.28515625" style="142" customWidth="1"/>
    <col min="14822" max="15060" width="9.140625" style="142"/>
    <col min="15061" max="15061" width="6.7109375" style="142" customWidth="1"/>
    <col min="15062" max="15062" width="38" style="142" customWidth="1"/>
    <col min="15063" max="15063" width="10.140625" style="142" customWidth="1"/>
    <col min="15064" max="15064" width="10.85546875" style="142" customWidth="1"/>
    <col min="15065" max="15069" width="10.42578125" style="142" customWidth="1"/>
    <col min="15070" max="15070" width="11.85546875" style="142" customWidth="1"/>
    <col min="15071" max="15075" width="10.42578125" style="142" customWidth="1"/>
    <col min="15076" max="15076" width="12.140625" style="142" customWidth="1"/>
    <col min="15077" max="15077" width="11.28515625" style="142" customWidth="1"/>
    <col min="15078" max="15316" width="9.140625" style="142"/>
    <col min="15317" max="15317" width="6.7109375" style="142" customWidth="1"/>
    <col min="15318" max="15318" width="38" style="142" customWidth="1"/>
    <col min="15319" max="15319" width="10.140625" style="142" customWidth="1"/>
    <col min="15320" max="15320" width="10.85546875" style="142" customWidth="1"/>
    <col min="15321" max="15325" width="10.42578125" style="142" customWidth="1"/>
    <col min="15326" max="15326" width="11.85546875" style="142" customWidth="1"/>
    <col min="15327" max="15331" width="10.42578125" style="142" customWidth="1"/>
    <col min="15332" max="15332" width="12.140625" style="142" customWidth="1"/>
    <col min="15333" max="15333" width="11.28515625" style="142" customWidth="1"/>
    <col min="15334" max="15572" width="9.140625" style="142"/>
    <col min="15573" max="15573" width="6.7109375" style="142" customWidth="1"/>
    <col min="15574" max="15574" width="38" style="142" customWidth="1"/>
    <col min="15575" max="15575" width="10.140625" style="142" customWidth="1"/>
    <col min="15576" max="15576" width="10.85546875" style="142" customWidth="1"/>
    <col min="15577" max="15581" width="10.42578125" style="142" customWidth="1"/>
    <col min="15582" max="15582" width="11.85546875" style="142" customWidth="1"/>
    <col min="15583" max="15587" width="10.42578125" style="142" customWidth="1"/>
    <col min="15588" max="15588" width="12.140625" style="142" customWidth="1"/>
    <col min="15589" max="15589" width="11.28515625" style="142" customWidth="1"/>
    <col min="15590" max="15828" width="9.140625" style="142"/>
    <col min="15829" max="15829" width="6.7109375" style="142" customWidth="1"/>
    <col min="15830" max="15830" width="38" style="142" customWidth="1"/>
    <col min="15831" max="15831" width="10.140625" style="142" customWidth="1"/>
    <col min="15832" max="15832" width="10.85546875" style="142" customWidth="1"/>
    <col min="15833" max="15837" width="10.42578125" style="142" customWidth="1"/>
    <col min="15838" max="15838" width="11.85546875" style="142" customWidth="1"/>
    <col min="15839" max="15843" width="10.42578125" style="142" customWidth="1"/>
    <col min="15844" max="15844" width="12.140625" style="142" customWidth="1"/>
    <col min="15845" max="15845" width="11.28515625" style="142" customWidth="1"/>
    <col min="15846" max="16084" width="9.140625" style="142"/>
    <col min="16085" max="16085" width="6.7109375" style="142" customWidth="1"/>
    <col min="16086" max="16086" width="38" style="142" customWidth="1"/>
    <col min="16087" max="16087" width="10.140625" style="142" customWidth="1"/>
    <col min="16088" max="16088" width="10.85546875" style="142" customWidth="1"/>
    <col min="16089" max="16093" width="10.42578125" style="142" customWidth="1"/>
    <col min="16094" max="16094" width="11.85546875" style="142" customWidth="1"/>
    <col min="16095" max="16099" width="10.42578125" style="142" customWidth="1"/>
    <col min="16100" max="16100" width="12.140625" style="142" customWidth="1"/>
    <col min="16101" max="16101" width="11.28515625" style="142" customWidth="1"/>
    <col min="16102" max="16384" width="9.140625" style="142"/>
  </cols>
  <sheetData>
    <row r="1" spans="1:6" ht="75.75" customHeight="1" x14ac:dyDescent="0.25">
      <c r="D1" s="169" t="s">
        <v>109</v>
      </c>
      <c r="E1" s="169"/>
      <c r="F1" s="169"/>
    </row>
    <row r="2" spans="1:6" x14ac:dyDescent="0.25">
      <c r="D2" s="169" t="s">
        <v>110</v>
      </c>
      <c r="E2" s="169"/>
      <c r="F2" s="169"/>
    </row>
    <row r="3" spans="1:6" x14ac:dyDescent="0.25">
      <c r="B3" s="26"/>
      <c r="D3" s="169"/>
      <c r="E3" s="169"/>
      <c r="F3" s="169"/>
    </row>
    <row r="4" spans="1:6" x14ac:dyDescent="0.25">
      <c r="D4" s="169"/>
      <c r="E4" s="169"/>
      <c r="F4" s="169"/>
    </row>
    <row r="5" spans="1:6" x14ac:dyDescent="0.25">
      <c r="D5" s="169"/>
      <c r="E5" s="169"/>
      <c r="F5" s="169"/>
    </row>
    <row r="6" spans="1:6" x14ac:dyDescent="0.25">
      <c r="D6" s="169"/>
      <c r="E6" s="169"/>
      <c r="F6" s="169"/>
    </row>
    <row r="7" spans="1:6" x14ac:dyDescent="0.25">
      <c r="A7" s="2"/>
      <c r="B7" s="2"/>
      <c r="C7" s="2"/>
      <c r="D7" s="4"/>
      <c r="E7" s="28"/>
      <c r="F7" s="141"/>
    </row>
    <row r="8" spans="1:6" s="143" customFormat="1" x14ac:dyDescent="0.25">
      <c r="A8" s="170" t="s">
        <v>111</v>
      </c>
      <c r="B8" s="170"/>
      <c r="C8" s="170"/>
      <c r="D8" s="170"/>
      <c r="E8" s="170"/>
      <c r="F8" s="170"/>
    </row>
    <row r="9" spans="1:6" s="143" customFormat="1" x14ac:dyDescent="0.25">
      <c r="A9" s="134"/>
      <c r="B9" s="134"/>
      <c r="C9" s="134"/>
      <c r="D9" s="134"/>
      <c r="E9" s="134"/>
      <c r="F9" s="134"/>
    </row>
    <row r="10" spans="1:6" ht="37.5" customHeight="1" x14ac:dyDescent="0.25">
      <c r="A10" s="171" t="s">
        <v>112</v>
      </c>
      <c r="B10" s="171"/>
      <c r="C10" s="171"/>
      <c r="D10" s="171"/>
      <c r="E10" s="171"/>
      <c r="F10" s="171"/>
    </row>
    <row r="11" spans="1:6" ht="14.25" customHeight="1" x14ac:dyDescent="0.25">
      <c r="A11" s="171" t="s">
        <v>113</v>
      </c>
      <c r="B11" s="171"/>
      <c r="C11" s="171"/>
      <c r="D11" s="171"/>
      <c r="E11" s="171"/>
      <c r="F11" s="171"/>
    </row>
    <row r="12" spans="1:6" ht="14.25" customHeight="1" x14ac:dyDescent="0.25">
      <c r="A12" s="171"/>
      <c r="B12" s="171"/>
      <c r="C12" s="171"/>
      <c r="D12" s="171"/>
      <c r="E12" s="171"/>
      <c r="F12" s="171"/>
    </row>
    <row r="13" spans="1:6" ht="15.75" customHeight="1" x14ac:dyDescent="0.25">
      <c r="A13" s="135"/>
      <c r="B13" s="135"/>
      <c r="C13" s="135"/>
      <c r="D13" s="135"/>
      <c r="E13" s="135"/>
      <c r="F13" s="135"/>
    </row>
    <row r="14" spans="1:6" s="140" customFormat="1" ht="113.25" customHeight="1" x14ac:dyDescent="0.25">
      <c r="A14" s="29" t="s">
        <v>87</v>
      </c>
      <c r="B14" s="29" t="s">
        <v>114</v>
      </c>
      <c r="C14" s="29" t="s">
        <v>115</v>
      </c>
      <c r="D14" s="20" t="s">
        <v>117</v>
      </c>
      <c r="E14" s="30" t="s">
        <v>118</v>
      </c>
      <c r="F14" s="25" t="s">
        <v>116</v>
      </c>
    </row>
    <row r="15" spans="1:6" s="140" customFormat="1" x14ac:dyDescent="0.25">
      <c r="A15" s="29">
        <v>1</v>
      </c>
      <c r="B15" s="24">
        <v>2</v>
      </c>
      <c r="C15" s="29">
        <v>3</v>
      </c>
      <c r="D15" s="20">
        <v>4</v>
      </c>
      <c r="E15" s="30">
        <v>5</v>
      </c>
      <c r="F15" s="25" t="s">
        <v>93</v>
      </c>
    </row>
    <row r="16" spans="1:6" ht="45.75" customHeight="1" x14ac:dyDescent="0.25">
      <c r="A16" s="21" t="s">
        <v>5</v>
      </c>
      <c r="B16" s="48" t="s">
        <v>119</v>
      </c>
      <c r="C16" s="21" t="s">
        <v>164</v>
      </c>
      <c r="D16" s="15">
        <f>D17+D23+D26+D27+D29</f>
        <v>2085187</v>
      </c>
      <c r="E16" s="15">
        <f>E17+E23+E26+E27+E29</f>
        <v>2159475</v>
      </c>
      <c r="F16" s="50">
        <f>E16/D16</f>
        <v>1.04</v>
      </c>
    </row>
    <row r="17" spans="1:6" s="144" customFormat="1" ht="16.5" customHeight="1" x14ac:dyDescent="0.25">
      <c r="A17" s="34" t="s">
        <v>91</v>
      </c>
      <c r="B17" s="53" t="s">
        <v>120</v>
      </c>
      <c r="C17" s="34" t="s">
        <v>92</v>
      </c>
      <c r="D17" s="98">
        <f>SUM(D18:D22)</f>
        <v>1803475</v>
      </c>
      <c r="E17" s="98">
        <f>SUM(E18:E22)</f>
        <v>1947592</v>
      </c>
      <c r="F17" s="55">
        <f t="shared" ref="F17:F62" si="0">E17/D17</f>
        <v>1.08</v>
      </c>
    </row>
    <row r="18" spans="1:6" ht="15.75" customHeight="1" x14ac:dyDescent="0.25">
      <c r="A18" s="25" t="s">
        <v>88</v>
      </c>
      <c r="B18" s="56" t="s">
        <v>121</v>
      </c>
      <c r="C18" s="21" t="s">
        <v>92</v>
      </c>
      <c r="D18" s="23">
        <v>10044</v>
      </c>
      <c r="E18" s="23">
        <v>12505</v>
      </c>
      <c r="F18" s="37">
        <f t="shared" si="0"/>
        <v>1.25</v>
      </c>
    </row>
    <row r="19" spans="1:6" x14ac:dyDescent="0.25">
      <c r="A19" s="25" t="s">
        <v>8</v>
      </c>
      <c r="B19" s="56" t="s">
        <v>122</v>
      </c>
      <c r="C19" s="21"/>
      <c r="D19" s="23">
        <v>0</v>
      </c>
      <c r="E19" s="23"/>
      <c r="F19" s="37"/>
    </row>
    <row r="20" spans="1:6" x14ac:dyDescent="0.25">
      <c r="A20" s="25" t="s">
        <v>49</v>
      </c>
      <c r="B20" s="166" t="s">
        <v>123</v>
      </c>
      <c r="C20" s="21" t="s">
        <v>92</v>
      </c>
      <c r="D20" s="23">
        <v>133</v>
      </c>
      <c r="E20" s="23">
        <v>138</v>
      </c>
      <c r="F20" s="37">
        <f t="shared" si="0"/>
        <v>1.04</v>
      </c>
    </row>
    <row r="21" spans="1:6" x14ac:dyDescent="0.25">
      <c r="A21" s="25" t="s">
        <v>10</v>
      </c>
      <c r="B21" s="60" t="s">
        <v>124</v>
      </c>
      <c r="C21" s="21" t="s">
        <v>92</v>
      </c>
      <c r="D21" s="23">
        <v>1674594</v>
      </c>
      <c r="E21" s="23">
        <v>1506478</v>
      </c>
      <c r="F21" s="37">
        <f t="shared" si="0"/>
        <v>0.9</v>
      </c>
    </row>
    <row r="22" spans="1:6" ht="30" x14ac:dyDescent="0.25">
      <c r="A22" s="25" t="s">
        <v>11</v>
      </c>
      <c r="B22" s="61" t="s">
        <v>125</v>
      </c>
      <c r="C22" s="21" t="s">
        <v>92</v>
      </c>
      <c r="D22" s="23">
        <v>118704</v>
      </c>
      <c r="E22" s="23">
        <v>428471</v>
      </c>
      <c r="F22" s="37">
        <f t="shared" si="0"/>
        <v>3.61</v>
      </c>
    </row>
    <row r="23" spans="1:6" s="144" customFormat="1" ht="27.75" customHeight="1" x14ac:dyDescent="0.25">
      <c r="A23" s="34" t="s">
        <v>1</v>
      </c>
      <c r="B23" s="53" t="s">
        <v>126</v>
      </c>
      <c r="C23" s="34" t="s">
        <v>92</v>
      </c>
      <c r="D23" s="98">
        <f>D24+D25</f>
        <v>214573</v>
      </c>
      <c r="E23" s="98">
        <f>E24+E25</f>
        <v>133311</v>
      </c>
      <c r="F23" s="55">
        <f t="shared" si="0"/>
        <v>0.62</v>
      </c>
    </row>
    <row r="24" spans="1:6" x14ac:dyDescent="0.25">
      <c r="A24" s="25" t="s">
        <v>89</v>
      </c>
      <c r="B24" s="7" t="s">
        <v>127</v>
      </c>
      <c r="C24" s="21" t="s">
        <v>92</v>
      </c>
      <c r="D24" s="23">
        <v>193309</v>
      </c>
      <c r="E24" s="23">
        <v>118166</v>
      </c>
      <c r="F24" s="37">
        <f t="shared" si="0"/>
        <v>0.61</v>
      </c>
    </row>
    <row r="25" spans="1:6" ht="16.5" customHeight="1" x14ac:dyDescent="0.25">
      <c r="A25" s="25" t="s">
        <v>12</v>
      </c>
      <c r="B25" s="56" t="s">
        <v>128</v>
      </c>
      <c r="C25" s="21" t="s">
        <v>92</v>
      </c>
      <c r="D25" s="23">
        <v>21264</v>
      </c>
      <c r="E25" s="23">
        <v>15145</v>
      </c>
      <c r="F25" s="37">
        <f t="shared" si="0"/>
        <v>0.71</v>
      </c>
    </row>
    <row r="26" spans="1:6" s="144" customFormat="1" x14ac:dyDescent="0.25">
      <c r="A26" s="34" t="s">
        <v>2</v>
      </c>
      <c r="B26" s="97" t="s">
        <v>0</v>
      </c>
      <c r="C26" s="34" t="s">
        <v>92</v>
      </c>
      <c r="D26" s="98">
        <v>50361</v>
      </c>
      <c r="E26" s="98">
        <v>23290</v>
      </c>
      <c r="F26" s="55">
        <f t="shared" si="0"/>
        <v>0.46</v>
      </c>
    </row>
    <row r="27" spans="1:6" s="144" customFormat="1" x14ac:dyDescent="0.25">
      <c r="A27" s="34" t="s">
        <v>68</v>
      </c>
      <c r="B27" s="53" t="s">
        <v>129</v>
      </c>
      <c r="C27" s="34" t="s">
        <v>92</v>
      </c>
      <c r="D27" s="98">
        <f>D28</f>
        <v>0</v>
      </c>
      <c r="E27" s="98">
        <f>E28</f>
        <v>0</v>
      </c>
      <c r="F27" s="50"/>
    </row>
    <row r="28" spans="1:6" ht="33" customHeight="1" x14ac:dyDescent="0.25">
      <c r="A28" s="25" t="s">
        <v>90</v>
      </c>
      <c r="B28" s="56" t="s">
        <v>130</v>
      </c>
      <c r="C28" s="21" t="s">
        <v>92</v>
      </c>
      <c r="D28" s="23">
        <v>0</v>
      </c>
      <c r="E28" s="23">
        <v>0</v>
      </c>
      <c r="F28" s="50"/>
    </row>
    <row r="29" spans="1:6" s="144" customFormat="1" ht="28.5" x14ac:dyDescent="0.25">
      <c r="A29" s="34" t="s">
        <v>14</v>
      </c>
      <c r="B29" s="167" t="s">
        <v>131</v>
      </c>
      <c r="C29" s="34" t="s">
        <v>92</v>
      </c>
      <c r="D29" s="98">
        <f>SUM(D30:D32)</f>
        <v>16778</v>
      </c>
      <c r="E29" s="98">
        <f>SUM(E30:E32)</f>
        <v>55282</v>
      </c>
      <c r="F29" s="55">
        <f t="shared" si="0"/>
        <v>3.29</v>
      </c>
    </row>
    <row r="30" spans="1:6" ht="30" x14ac:dyDescent="0.25">
      <c r="A30" s="25" t="s">
        <v>15</v>
      </c>
      <c r="B30" s="7" t="s">
        <v>132</v>
      </c>
      <c r="C30" s="25" t="s">
        <v>92</v>
      </c>
      <c r="D30" s="23">
        <v>7399</v>
      </c>
      <c r="E30" s="23">
        <v>5259</v>
      </c>
      <c r="F30" s="37">
        <f t="shared" si="0"/>
        <v>0.71</v>
      </c>
    </row>
    <row r="31" spans="1:6" ht="30" x14ac:dyDescent="0.25">
      <c r="A31" s="25" t="s">
        <v>16</v>
      </c>
      <c r="B31" s="7" t="s">
        <v>133</v>
      </c>
      <c r="C31" s="21" t="s">
        <v>92</v>
      </c>
      <c r="D31" s="23">
        <v>716</v>
      </c>
      <c r="E31" s="23">
        <v>1795</v>
      </c>
      <c r="F31" s="37">
        <f t="shared" si="0"/>
        <v>2.5099999999999998</v>
      </c>
    </row>
    <row r="32" spans="1:6" ht="18" customHeight="1" x14ac:dyDescent="0.25">
      <c r="A32" s="25" t="s">
        <v>17</v>
      </c>
      <c r="B32" s="16" t="s">
        <v>134</v>
      </c>
      <c r="C32" s="21" t="s">
        <v>92</v>
      </c>
      <c r="D32" s="23">
        <v>8663</v>
      </c>
      <c r="E32" s="23">
        <v>48228</v>
      </c>
      <c r="F32" s="37">
        <f t="shared" si="0"/>
        <v>5.57</v>
      </c>
    </row>
    <row r="33" spans="1:6" x14ac:dyDescent="0.25">
      <c r="A33" s="21" t="s">
        <v>19</v>
      </c>
      <c r="B33" s="48" t="s">
        <v>135</v>
      </c>
      <c r="C33" s="21" t="s">
        <v>92</v>
      </c>
      <c r="D33" s="15">
        <f>D34+D56</f>
        <v>245692</v>
      </c>
      <c r="E33" s="15">
        <f>E34+E56</f>
        <v>114139</v>
      </c>
      <c r="F33" s="50">
        <f t="shared" si="0"/>
        <v>0.46</v>
      </c>
    </row>
    <row r="34" spans="1:6" s="144" customFormat="1" ht="30" x14ac:dyDescent="0.25">
      <c r="A34" s="34" t="s">
        <v>20</v>
      </c>
      <c r="B34" s="53" t="s">
        <v>136</v>
      </c>
      <c r="C34" s="34" t="s">
        <v>92</v>
      </c>
      <c r="D34" s="98">
        <f>SUM(D35:D55)-D38</f>
        <v>245692</v>
      </c>
      <c r="E34" s="98">
        <f>SUM(E35:E55)-E38</f>
        <v>114139</v>
      </c>
      <c r="F34" s="55">
        <f t="shared" si="0"/>
        <v>0.46</v>
      </c>
    </row>
    <row r="35" spans="1:6" x14ac:dyDescent="0.25">
      <c r="A35" s="25" t="s">
        <v>21</v>
      </c>
      <c r="B35" s="7" t="s">
        <v>137</v>
      </c>
      <c r="C35" s="21" t="s">
        <v>92</v>
      </c>
      <c r="D35" s="23">
        <v>160337</v>
      </c>
      <c r="E35" s="23">
        <v>44117</v>
      </c>
      <c r="F35" s="37">
        <f t="shared" si="0"/>
        <v>0.28000000000000003</v>
      </c>
    </row>
    <row r="36" spans="1:6" ht="30" x14ac:dyDescent="0.25">
      <c r="A36" s="25" t="s">
        <v>22</v>
      </c>
      <c r="B36" s="7" t="s">
        <v>128</v>
      </c>
      <c r="C36" s="21" t="s">
        <v>92</v>
      </c>
      <c r="D36" s="23">
        <v>17637</v>
      </c>
      <c r="E36" s="23">
        <v>4358</v>
      </c>
      <c r="F36" s="37">
        <f t="shared" si="0"/>
        <v>0.25</v>
      </c>
    </row>
    <row r="37" spans="1:6" x14ac:dyDescent="0.25">
      <c r="A37" s="25" t="s">
        <v>23</v>
      </c>
      <c r="B37" s="7" t="s">
        <v>138</v>
      </c>
      <c r="C37" s="21" t="s">
        <v>92</v>
      </c>
      <c r="D37" s="23">
        <v>9287</v>
      </c>
      <c r="E37" s="23">
        <v>2662</v>
      </c>
      <c r="F37" s="37">
        <f t="shared" si="0"/>
        <v>0.28999999999999998</v>
      </c>
    </row>
    <row r="38" spans="1:6" s="144" customFormat="1" x14ac:dyDescent="0.25">
      <c r="A38" s="32" t="s">
        <v>24</v>
      </c>
      <c r="B38" s="33" t="s">
        <v>139</v>
      </c>
      <c r="C38" s="34"/>
      <c r="D38" s="17">
        <f>SUM(D39:D55)</f>
        <v>58431</v>
      </c>
      <c r="E38" s="17">
        <f>SUM(E39:E55)</f>
        <v>63002</v>
      </c>
      <c r="F38" s="37">
        <f t="shared" si="0"/>
        <v>1.08</v>
      </c>
    </row>
    <row r="39" spans="1:6" x14ac:dyDescent="0.25">
      <c r="A39" s="25" t="s">
        <v>25</v>
      </c>
      <c r="B39" s="7" t="s">
        <v>26</v>
      </c>
      <c r="C39" s="21" t="s">
        <v>92</v>
      </c>
      <c r="D39" s="23">
        <v>12311</v>
      </c>
      <c r="E39" s="23">
        <v>1550</v>
      </c>
      <c r="F39" s="37">
        <f t="shared" si="0"/>
        <v>0.13</v>
      </c>
    </row>
    <row r="40" spans="1:6" x14ac:dyDescent="0.25">
      <c r="A40" s="25" t="s">
        <v>27</v>
      </c>
      <c r="B40" s="68" t="s">
        <v>140</v>
      </c>
      <c r="C40" s="21" t="s">
        <v>92</v>
      </c>
      <c r="D40" s="23">
        <v>0</v>
      </c>
      <c r="E40" s="23">
        <v>388</v>
      </c>
      <c r="F40" s="37"/>
    </row>
    <row r="41" spans="1:6" x14ac:dyDescent="0.25">
      <c r="A41" s="25" t="s">
        <v>28</v>
      </c>
      <c r="B41" s="68" t="s">
        <v>141</v>
      </c>
      <c r="C41" s="21" t="s">
        <v>92</v>
      </c>
      <c r="D41" s="23">
        <v>1046</v>
      </c>
      <c r="E41" s="23">
        <v>867</v>
      </c>
      <c r="F41" s="37">
        <f t="shared" si="0"/>
        <v>0.83</v>
      </c>
    </row>
    <row r="42" spans="1:6" x14ac:dyDescent="0.25">
      <c r="A42" s="25" t="s">
        <v>29</v>
      </c>
      <c r="B42" s="68" t="s">
        <v>142</v>
      </c>
      <c r="C42" s="21" t="s">
        <v>92</v>
      </c>
      <c r="D42" s="23">
        <v>0</v>
      </c>
      <c r="E42" s="23">
        <v>48</v>
      </c>
      <c r="F42" s="37"/>
    </row>
    <row r="43" spans="1:6" x14ac:dyDescent="0.25">
      <c r="A43" s="25" t="s">
        <v>30</v>
      </c>
      <c r="B43" s="68" t="s">
        <v>143</v>
      </c>
      <c r="C43" s="21" t="s">
        <v>92</v>
      </c>
      <c r="D43" s="23">
        <v>0</v>
      </c>
      <c r="E43" s="23">
        <v>250</v>
      </c>
      <c r="F43" s="37"/>
    </row>
    <row r="44" spans="1:6" ht="30" x14ac:dyDescent="0.25">
      <c r="A44" s="25" t="s">
        <v>31</v>
      </c>
      <c r="B44" s="68" t="s">
        <v>144</v>
      </c>
      <c r="C44" s="21" t="s">
        <v>92</v>
      </c>
      <c r="D44" s="23">
        <v>615</v>
      </c>
      <c r="E44" s="23">
        <v>165</v>
      </c>
      <c r="F44" s="37">
        <f t="shared" si="0"/>
        <v>0.27</v>
      </c>
    </row>
    <row r="45" spans="1:6" ht="15" customHeight="1" x14ac:dyDescent="0.25">
      <c r="A45" s="25" t="s">
        <v>32</v>
      </c>
      <c r="B45" s="68" t="s">
        <v>145</v>
      </c>
      <c r="C45" s="21" t="s">
        <v>92</v>
      </c>
      <c r="D45" s="23">
        <v>1422</v>
      </c>
      <c r="E45" s="23">
        <v>5392</v>
      </c>
      <c r="F45" s="37">
        <f t="shared" si="0"/>
        <v>3.79</v>
      </c>
    </row>
    <row r="46" spans="1:6" x14ac:dyDescent="0.25">
      <c r="A46" s="25" t="s">
        <v>33</v>
      </c>
      <c r="B46" s="68" t="s">
        <v>146</v>
      </c>
      <c r="C46" s="21" t="s">
        <v>92</v>
      </c>
      <c r="D46" s="23">
        <v>327</v>
      </c>
      <c r="E46" s="23">
        <v>0</v>
      </c>
      <c r="F46" s="37">
        <f t="shared" si="0"/>
        <v>0</v>
      </c>
    </row>
    <row r="47" spans="1:6" x14ac:dyDescent="0.25">
      <c r="A47" s="25" t="s">
        <v>34</v>
      </c>
      <c r="B47" s="68" t="s">
        <v>147</v>
      </c>
      <c r="C47" s="21" t="s">
        <v>92</v>
      </c>
      <c r="D47" s="23">
        <v>471</v>
      </c>
      <c r="E47" s="23">
        <v>613</v>
      </c>
      <c r="F47" s="37">
        <f t="shared" si="0"/>
        <v>1.3</v>
      </c>
    </row>
    <row r="48" spans="1:6" ht="15" customHeight="1" x14ac:dyDescent="0.25">
      <c r="A48" s="25" t="s">
        <v>35</v>
      </c>
      <c r="B48" s="68" t="s">
        <v>148</v>
      </c>
      <c r="C48" s="21" t="s">
        <v>92</v>
      </c>
      <c r="D48" s="23">
        <v>632</v>
      </c>
      <c r="E48" s="23">
        <v>124</v>
      </c>
      <c r="F48" s="37">
        <f t="shared" si="0"/>
        <v>0.2</v>
      </c>
    </row>
    <row r="49" spans="1:9" ht="30" x14ac:dyDescent="0.25">
      <c r="A49" s="25" t="s">
        <v>36</v>
      </c>
      <c r="B49" s="68" t="s">
        <v>149</v>
      </c>
      <c r="C49" s="21" t="s">
        <v>92</v>
      </c>
      <c r="D49" s="23">
        <v>3741</v>
      </c>
      <c r="E49" s="23">
        <v>1517</v>
      </c>
      <c r="F49" s="37">
        <f t="shared" si="0"/>
        <v>0.41</v>
      </c>
    </row>
    <row r="50" spans="1:9" ht="15.75" customHeight="1" x14ac:dyDescent="0.25">
      <c r="A50" s="25" t="s">
        <v>37</v>
      </c>
      <c r="B50" s="68" t="s">
        <v>150</v>
      </c>
      <c r="C50" s="21" t="s">
        <v>92</v>
      </c>
      <c r="D50" s="23">
        <v>371</v>
      </c>
      <c r="E50" s="23">
        <v>89</v>
      </c>
      <c r="F50" s="37">
        <f t="shared" si="0"/>
        <v>0.24</v>
      </c>
    </row>
    <row r="51" spans="1:9" ht="16.5" customHeight="1" x14ac:dyDescent="0.25">
      <c r="A51" s="25" t="s">
        <v>38</v>
      </c>
      <c r="B51" s="68" t="s">
        <v>151</v>
      </c>
      <c r="C51" s="21" t="s">
        <v>92</v>
      </c>
      <c r="D51" s="23">
        <v>0</v>
      </c>
      <c r="E51" s="23">
        <v>0</v>
      </c>
      <c r="F51" s="37"/>
    </row>
    <row r="52" spans="1:9" ht="15.75" customHeight="1" x14ac:dyDescent="0.25">
      <c r="A52" s="25" t="s">
        <v>39</v>
      </c>
      <c r="B52" s="68" t="s">
        <v>152</v>
      </c>
      <c r="C52" s="21" t="s">
        <v>92</v>
      </c>
      <c r="D52" s="23">
        <v>5042</v>
      </c>
      <c r="E52" s="23">
        <v>2017</v>
      </c>
      <c r="F52" s="37">
        <f t="shared" si="0"/>
        <v>0.4</v>
      </c>
    </row>
    <row r="53" spans="1:9" ht="16.5" customHeight="1" x14ac:dyDescent="0.25">
      <c r="A53" s="25" t="s">
        <v>40</v>
      </c>
      <c r="B53" s="68" t="s">
        <v>153</v>
      </c>
      <c r="C53" s="21" t="s">
        <v>92</v>
      </c>
      <c r="D53" s="23">
        <v>7969</v>
      </c>
      <c r="E53" s="23">
        <v>45264</v>
      </c>
      <c r="F53" s="37">
        <f t="shared" si="0"/>
        <v>5.68</v>
      </c>
    </row>
    <row r="54" spans="1:9" ht="17.25" customHeight="1" x14ac:dyDescent="0.25">
      <c r="A54" s="25" t="s">
        <v>41</v>
      </c>
      <c r="B54" s="68" t="s">
        <v>154</v>
      </c>
      <c r="C54" s="21" t="s">
        <v>92</v>
      </c>
      <c r="D54" s="23">
        <v>1622</v>
      </c>
      <c r="E54" s="23">
        <v>540</v>
      </c>
      <c r="F54" s="37">
        <f t="shared" si="0"/>
        <v>0.33</v>
      </c>
    </row>
    <row r="55" spans="1:9" ht="17.25" customHeight="1" x14ac:dyDescent="0.25">
      <c r="A55" s="25" t="s">
        <v>42</v>
      </c>
      <c r="B55" s="68" t="s">
        <v>155</v>
      </c>
      <c r="C55" s="21" t="s">
        <v>92</v>
      </c>
      <c r="D55" s="23">
        <v>22862</v>
      </c>
      <c r="E55" s="23">
        <v>4178</v>
      </c>
      <c r="F55" s="37">
        <f t="shared" si="0"/>
        <v>0.18</v>
      </c>
    </row>
    <row r="56" spans="1:9" s="144" customFormat="1" ht="16.5" customHeight="1" x14ac:dyDescent="0.25">
      <c r="A56" s="34">
        <v>7</v>
      </c>
      <c r="B56" s="97" t="s">
        <v>156</v>
      </c>
      <c r="C56" s="34" t="s">
        <v>92</v>
      </c>
      <c r="D56" s="98">
        <v>0</v>
      </c>
      <c r="E56" s="98">
        <v>0</v>
      </c>
      <c r="F56" s="37"/>
    </row>
    <row r="57" spans="1:9" ht="28.5" x14ac:dyDescent="0.25">
      <c r="A57" s="21" t="s">
        <v>43</v>
      </c>
      <c r="B57" s="31" t="s">
        <v>157</v>
      </c>
      <c r="C57" s="21" t="s">
        <v>164</v>
      </c>
      <c r="D57" s="15">
        <f>D16+D33</f>
        <v>2330879</v>
      </c>
      <c r="E57" s="15">
        <f>E16+E33</f>
        <v>2273614</v>
      </c>
      <c r="F57" s="50">
        <f t="shared" si="0"/>
        <v>0.98</v>
      </c>
    </row>
    <row r="58" spans="1:9" x14ac:dyDescent="0.25">
      <c r="A58" s="21" t="s">
        <v>44</v>
      </c>
      <c r="B58" s="31" t="s">
        <v>158</v>
      </c>
      <c r="C58" s="21" t="s">
        <v>92</v>
      </c>
      <c r="D58" s="15">
        <f>D60-D57</f>
        <v>129346</v>
      </c>
      <c r="E58" s="15">
        <f>E60-E57</f>
        <v>-1168859</v>
      </c>
      <c r="F58" s="50">
        <f t="shared" si="0"/>
        <v>-9.0399999999999991</v>
      </c>
    </row>
    <row r="59" spans="1:9" s="144" customFormat="1" ht="29.25" customHeight="1" x14ac:dyDescent="0.25">
      <c r="A59" s="32" t="s">
        <v>45</v>
      </c>
      <c r="B59" s="33" t="s">
        <v>159</v>
      </c>
      <c r="C59" s="32" t="s">
        <v>92</v>
      </c>
      <c r="D59" s="35">
        <v>2087318</v>
      </c>
      <c r="E59" s="35">
        <v>0</v>
      </c>
      <c r="F59" s="50">
        <f t="shared" si="0"/>
        <v>0</v>
      </c>
    </row>
    <row r="60" spans="1:9" ht="17.25" customHeight="1" x14ac:dyDescent="0.25">
      <c r="A60" s="21" t="s">
        <v>46</v>
      </c>
      <c r="B60" s="31" t="s">
        <v>160</v>
      </c>
      <c r="C60" s="21" t="s">
        <v>164</v>
      </c>
      <c r="D60" s="15">
        <v>2460225</v>
      </c>
      <c r="E60" s="15">
        <v>1104755</v>
      </c>
      <c r="F60" s="50">
        <f t="shared" si="0"/>
        <v>0.45</v>
      </c>
    </row>
    <row r="61" spans="1:9" ht="17.25" customHeight="1" x14ac:dyDescent="0.25">
      <c r="A61" s="19" t="s">
        <v>47</v>
      </c>
      <c r="B61" s="31" t="s">
        <v>161</v>
      </c>
      <c r="C61" s="21" t="s">
        <v>165</v>
      </c>
      <c r="D61" s="36">
        <v>992.72799999999995</v>
      </c>
      <c r="E61" s="36">
        <v>572.36900000000003</v>
      </c>
      <c r="F61" s="50">
        <f t="shared" si="0"/>
        <v>0.57999999999999996</v>
      </c>
    </row>
    <row r="62" spans="1:9" ht="22.5" customHeight="1" x14ac:dyDescent="0.25">
      <c r="A62" s="21" t="s">
        <v>48</v>
      </c>
      <c r="B62" s="31" t="s">
        <v>162</v>
      </c>
      <c r="C62" s="21" t="s">
        <v>163</v>
      </c>
      <c r="D62" s="18">
        <f>D60/D61</f>
        <v>2478.25</v>
      </c>
      <c r="E62" s="18">
        <f>E60/E61</f>
        <v>1930.14</v>
      </c>
      <c r="F62" s="50">
        <f t="shared" si="0"/>
        <v>0.78</v>
      </c>
      <c r="I62" s="145"/>
    </row>
    <row r="63" spans="1:9" ht="22.5" customHeight="1" x14ac:dyDescent="0.25">
      <c r="A63" s="38"/>
      <c r="B63" s="22"/>
      <c r="C63" s="13"/>
      <c r="D63" s="39"/>
      <c r="E63" s="39"/>
      <c r="F63" s="146"/>
    </row>
    <row r="65" spans="5:5" x14ac:dyDescent="0.25">
      <c r="E65" s="99"/>
    </row>
    <row r="66" spans="5:5" x14ac:dyDescent="0.25">
      <c r="E66" s="99"/>
    </row>
  </sheetData>
  <mergeCells count="10">
    <mergeCell ref="D6:F6"/>
    <mergeCell ref="A8:F8"/>
    <mergeCell ref="A12:F12"/>
    <mergeCell ref="A11:F11"/>
    <mergeCell ref="A10:F10"/>
    <mergeCell ref="D1:F1"/>
    <mergeCell ref="D2:F2"/>
    <mergeCell ref="D3:F3"/>
    <mergeCell ref="D4:F4"/>
    <mergeCell ref="D5:F5"/>
  </mergeCells>
  <printOptions horizontalCentered="1"/>
  <pageMargins left="0.39370078740157483" right="0.15748031496062992" top="0.27559055118110237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opLeftCell="A22" zoomScale="85" zoomScaleNormal="85" workbookViewId="0">
      <selection activeCell="B71" sqref="B71:B74"/>
    </sheetView>
  </sheetViews>
  <sheetFormatPr defaultColWidth="9.140625" defaultRowHeight="12" customHeight="1" x14ac:dyDescent="0.25"/>
  <cols>
    <col min="1" max="1" width="6.42578125" style="6" customWidth="1"/>
    <col min="2" max="2" width="47.5703125" style="6" customWidth="1"/>
    <col min="3" max="3" width="18.28515625" style="6" customWidth="1"/>
    <col min="4" max="4" width="27" style="4" customWidth="1"/>
    <col min="5" max="5" width="27.7109375" style="28" customWidth="1"/>
    <col min="6" max="6" width="17" style="4" customWidth="1"/>
    <col min="7" max="236" width="9.140625" style="6"/>
    <col min="237" max="237" width="4.7109375" style="6" customWidth="1"/>
    <col min="238" max="238" width="37" style="6" customWidth="1"/>
    <col min="239" max="239" width="10.28515625" style="6" customWidth="1"/>
    <col min="240" max="240" width="14.42578125" style="6" customWidth="1"/>
    <col min="241" max="241" width="14.28515625" style="6" customWidth="1"/>
    <col min="242" max="242" width="10.7109375" style="6" customWidth="1"/>
    <col min="243" max="243" width="9.42578125" style="6" customWidth="1"/>
    <col min="244" max="492" width="9.140625" style="6"/>
    <col min="493" max="493" width="4.7109375" style="6" customWidth="1"/>
    <col min="494" max="494" width="37" style="6" customWidth="1"/>
    <col min="495" max="495" width="10.28515625" style="6" customWidth="1"/>
    <col min="496" max="496" width="14.42578125" style="6" customWidth="1"/>
    <col min="497" max="497" width="14.28515625" style="6" customWidth="1"/>
    <col min="498" max="498" width="10.7109375" style="6" customWidth="1"/>
    <col min="499" max="499" width="9.42578125" style="6" customWidth="1"/>
    <col min="500" max="748" width="9.140625" style="6"/>
    <col min="749" max="749" width="4.7109375" style="6" customWidth="1"/>
    <col min="750" max="750" width="37" style="6" customWidth="1"/>
    <col min="751" max="751" width="10.28515625" style="6" customWidth="1"/>
    <col min="752" max="752" width="14.42578125" style="6" customWidth="1"/>
    <col min="753" max="753" width="14.28515625" style="6" customWidth="1"/>
    <col min="754" max="754" width="10.7109375" style="6" customWidth="1"/>
    <col min="755" max="755" width="9.42578125" style="6" customWidth="1"/>
    <col min="756" max="1004" width="9.140625" style="6"/>
    <col min="1005" max="1005" width="4.7109375" style="6" customWidth="1"/>
    <col min="1006" max="1006" width="37" style="6" customWidth="1"/>
    <col min="1007" max="1007" width="10.28515625" style="6" customWidth="1"/>
    <col min="1008" max="1008" width="14.42578125" style="6" customWidth="1"/>
    <col min="1009" max="1009" width="14.28515625" style="6" customWidth="1"/>
    <col min="1010" max="1010" width="10.7109375" style="6" customWidth="1"/>
    <col min="1011" max="1011" width="9.42578125" style="6" customWidth="1"/>
    <col min="1012" max="1260" width="9.140625" style="6"/>
    <col min="1261" max="1261" width="4.7109375" style="6" customWidth="1"/>
    <col min="1262" max="1262" width="37" style="6" customWidth="1"/>
    <col min="1263" max="1263" width="10.28515625" style="6" customWidth="1"/>
    <col min="1264" max="1264" width="14.42578125" style="6" customWidth="1"/>
    <col min="1265" max="1265" width="14.28515625" style="6" customWidth="1"/>
    <col min="1266" max="1266" width="10.7109375" style="6" customWidth="1"/>
    <col min="1267" max="1267" width="9.42578125" style="6" customWidth="1"/>
    <col min="1268" max="1516" width="9.140625" style="6"/>
    <col min="1517" max="1517" width="4.7109375" style="6" customWidth="1"/>
    <col min="1518" max="1518" width="37" style="6" customWidth="1"/>
    <col min="1519" max="1519" width="10.28515625" style="6" customWidth="1"/>
    <col min="1520" max="1520" width="14.42578125" style="6" customWidth="1"/>
    <col min="1521" max="1521" width="14.28515625" style="6" customWidth="1"/>
    <col min="1522" max="1522" width="10.7109375" style="6" customWidth="1"/>
    <col min="1523" max="1523" width="9.42578125" style="6" customWidth="1"/>
    <col min="1524" max="1772" width="9.140625" style="6"/>
    <col min="1773" max="1773" width="4.7109375" style="6" customWidth="1"/>
    <col min="1774" max="1774" width="37" style="6" customWidth="1"/>
    <col min="1775" max="1775" width="10.28515625" style="6" customWidth="1"/>
    <col min="1776" max="1776" width="14.42578125" style="6" customWidth="1"/>
    <col min="1777" max="1777" width="14.28515625" style="6" customWidth="1"/>
    <col min="1778" max="1778" width="10.7109375" style="6" customWidth="1"/>
    <col min="1779" max="1779" width="9.42578125" style="6" customWidth="1"/>
    <col min="1780" max="2028" width="9.140625" style="6"/>
    <col min="2029" max="2029" width="4.7109375" style="6" customWidth="1"/>
    <col min="2030" max="2030" width="37" style="6" customWidth="1"/>
    <col min="2031" max="2031" width="10.28515625" style="6" customWidth="1"/>
    <col min="2032" max="2032" width="14.42578125" style="6" customWidth="1"/>
    <col min="2033" max="2033" width="14.28515625" style="6" customWidth="1"/>
    <col min="2034" max="2034" width="10.7109375" style="6" customWidth="1"/>
    <col min="2035" max="2035" width="9.42578125" style="6" customWidth="1"/>
    <col min="2036" max="2284" width="9.140625" style="6"/>
    <col min="2285" max="2285" width="4.7109375" style="6" customWidth="1"/>
    <col min="2286" max="2286" width="37" style="6" customWidth="1"/>
    <col min="2287" max="2287" width="10.28515625" style="6" customWidth="1"/>
    <col min="2288" max="2288" width="14.42578125" style="6" customWidth="1"/>
    <col min="2289" max="2289" width="14.28515625" style="6" customWidth="1"/>
    <col min="2290" max="2290" width="10.7109375" style="6" customWidth="1"/>
    <col min="2291" max="2291" width="9.42578125" style="6" customWidth="1"/>
    <col min="2292" max="2540" width="9.140625" style="6"/>
    <col min="2541" max="2541" width="4.7109375" style="6" customWidth="1"/>
    <col min="2542" max="2542" width="37" style="6" customWidth="1"/>
    <col min="2543" max="2543" width="10.28515625" style="6" customWidth="1"/>
    <col min="2544" max="2544" width="14.42578125" style="6" customWidth="1"/>
    <col min="2545" max="2545" width="14.28515625" style="6" customWidth="1"/>
    <col min="2546" max="2546" width="10.7109375" style="6" customWidth="1"/>
    <col min="2547" max="2547" width="9.42578125" style="6" customWidth="1"/>
    <col min="2548" max="2796" width="9.140625" style="6"/>
    <col min="2797" max="2797" width="4.7109375" style="6" customWidth="1"/>
    <col min="2798" max="2798" width="37" style="6" customWidth="1"/>
    <col min="2799" max="2799" width="10.28515625" style="6" customWidth="1"/>
    <col min="2800" max="2800" width="14.42578125" style="6" customWidth="1"/>
    <col min="2801" max="2801" width="14.28515625" style="6" customWidth="1"/>
    <col min="2802" max="2802" width="10.7109375" style="6" customWidth="1"/>
    <col min="2803" max="2803" width="9.42578125" style="6" customWidth="1"/>
    <col min="2804" max="3052" width="9.140625" style="6"/>
    <col min="3053" max="3053" width="4.7109375" style="6" customWidth="1"/>
    <col min="3054" max="3054" width="37" style="6" customWidth="1"/>
    <col min="3055" max="3055" width="10.28515625" style="6" customWidth="1"/>
    <col min="3056" max="3056" width="14.42578125" style="6" customWidth="1"/>
    <col min="3057" max="3057" width="14.28515625" style="6" customWidth="1"/>
    <col min="3058" max="3058" width="10.7109375" style="6" customWidth="1"/>
    <col min="3059" max="3059" width="9.42578125" style="6" customWidth="1"/>
    <col min="3060" max="3308" width="9.140625" style="6"/>
    <col min="3309" max="3309" width="4.7109375" style="6" customWidth="1"/>
    <col min="3310" max="3310" width="37" style="6" customWidth="1"/>
    <col min="3311" max="3311" width="10.28515625" style="6" customWidth="1"/>
    <col min="3312" max="3312" width="14.42578125" style="6" customWidth="1"/>
    <col min="3313" max="3313" width="14.28515625" style="6" customWidth="1"/>
    <col min="3314" max="3314" width="10.7109375" style="6" customWidth="1"/>
    <col min="3315" max="3315" width="9.42578125" style="6" customWidth="1"/>
    <col min="3316" max="3564" width="9.140625" style="6"/>
    <col min="3565" max="3565" width="4.7109375" style="6" customWidth="1"/>
    <col min="3566" max="3566" width="37" style="6" customWidth="1"/>
    <col min="3567" max="3567" width="10.28515625" style="6" customWidth="1"/>
    <col min="3568" max="3568" width="14.42578125" style="6" customWidth="1"/>
    <col min="3569" max="3569" width="14.28515625" style="6" customWidth="1"/>
    <col min="3570" max="3570" width="10.7109375" style="6" customWidth="1"/>
    <col min="3571" max="3571" width="9.42578125" style="6" customWidth="1"/>
    <col min="3572" max="3820" width="9.140625" style="6"/>
    <col min="3821" max="3821" width="4.7109375" style="6" customWidth="1"/>
    <col min="3822" max="3822" width="37" style="6" customWidth="1"/>
    <col min="3823" max="3823" width="10.28515625" style="6" customWidth="1"/>
    <col min="3824" max="3824" width="14.42578125" style="6" customWidth="1"/>
    <col min="3825" max="3825" width="14.28515625" style="6" customWidth="1"/>
    <col min="3826" max="3826" width="10.7109375" style="6" customWidth="1"/>
    <col min="3827" max="3827" width="9.42578125" style="6" customWidth="1"/>
    <col min="3828" max="4076" width="9.140625" style="6"/>
    <col min="4077" max="4077" width="4.7109375" style="6" customWidth="1"/>
    <col min="4078" max="4078" width="37" style="6" customWidth="1"/>
    <col min="4079" max="4079" width="10.28515625" style="6" customWidth="1"/>
    <col min="4080" max="4080" width="14.42578125" style="6" customWidth="1"/>
    <col min="4081" max="4081" width="14.28515625" style="6" customWidth="1"/>
    <col min="4082" max="4082" width="10.7109375" style="6" customWidth="1"/>
    <col min="4083" max="4083" width="9.42578125" style="6" customWidth="1"/>
    <col min="4084" max="4332" width="9.140625" style="6"/>
    <col min="4333" max="4333" width="4.7109375" style="6" customWidth="1"/>
    <col min="4334" max="4334" width="37" style="6" customWidth="1"/>
    <col min="4335" max="4335" width="10.28515625" style="6" customWidth="1"/>
    <col min="4336" max="4336" width="14.42578125" style="6" customWidth="1"/>
    <col min="4337" max="4337" width="14.28515625" style="6" customWidth="1"/>
    <col min="4338" max="4338" width="10.7109375" style="6" customWidth="1"/>
    <col min="4339" max="4339" width="9.42578125" style="6" customWidth="1"/>
    <col min="4340" max="4588" width="9.140625" style="6"/>
    <col min="4589" max="4589" width="4.7109375" style="6" customWidth="1"/>
    <col min="4590" max="4590" width="37" style="6" customWidth="1"/>
    <col min="4591" max="4591" width="10.28515625" style="6" customWidth="1"/>
    <col min="4592" max="4592" width="14.42578125" style="6" customWidth="1"/>
    <col min="4593" max="4593" width="14.28515625" style="6" customWidth="1"/>
    <col min="4594" max="4594" width="10.7109375" style="6" customWidth="1"/>
    <col min="4595" max="4595" width="9.42578125" style="6" customWidth="1"/>
    <col min="4596" max="4844" width="9.140625" style="6"/>
    <col min="4845" max="4845" width="4.7109375" style="6" customWidth="1"/>
    <col min="4846" max="4846" width="37" style="6" customWidth="1"/>
    <col min="4847" max="4847" width="10.28515625" style="6" customWidth="1"/>
    <col min="4848" max="4848" width="14.42578125" style="6" customWidth="1"/>
    <col min="4849" max="4849" width="14.28515625" style="6" customWidth="1"/>
    <col min="4850" max="4850" width="10.7109375" style="6" customWidth="1"/>
    <col min="4851" max="4851" width="9.42578125" style="6" customWidth="1"/>
    <col min="4852" max="5100" width="9.140625" style="6"/>
    <col min="5101" max="5101" width="4.7109375" style="6" customWidth="1"/>
    <col min="5102" max="5102" width="37" style="6" customWidth="1"/>
    <col min="5103" max="5103" width="10.28515625" style="6" customWidth="1"/>
    <col min="5104" max="5104" width="14.42578125" style="6" customWidth="1"/>
    <col min="5105" max="5105" width="14.28515625" style="6" customWidth="1"/>
    <col min="5106" max="5106" width="10.7109375" style="6" customWidth="1"/>
    <col min="5107" max="5107" width="9.42578125" style="6" customWidth="1"/>
    <col min="5108" max="5356" width="9.140625" style="6"/>
    <col min="5357" max="5357" width="4.7109375" style="6" customWidth="1"/>
    <col min="5358" max="5358" width="37" style="6" customWidth="1"/>
    <col min="5359" max="5359" width="10.28515625" style="6" customWidth="1"/>
    <col min="5360" max="5360" width="14.42578125" style="6" customWidth="1"/>
    <col min="5361" max="5361" width="14.28515625" style="6" customWidth="1"/>
    <col min="5362" max="5362" width="10.7109375" style="6" customWidth="1"/>
    <col min="5363" max="5363" width="9.42578125" style="6" customWidth="1"/>
    <col min="5364" max="5612" width="9.140625" style="6"/>
    <col min="5613" max="5613" width="4.7109375" style="6" customWidth="1"/>
    <col min="5614" max="5614" width="37" style="6" customWidth="1"/>
    <col min="5615" max="5615" width="10.28515625" style="6" customWidth="1"/>
    <col min="5616" max="5616" width="14.42578125" style="6" customWidth="1"/>
    <col min="5617" max="5617" width="14.28515625" style="6" customWidth="1"/>
    <col min="5618" max="5618" width="10.7109375" style="6" customWidth="1"/>
    <col min="5619" max="5619" width="9.42578125" style="6" customWidth="1"/>
    <col min="5620" max="5868" width="9.140625" style="6"/>
    <col min="5869" max="5869" width="4.7109375" style="6" customWidth="1"/>
    <col min="5870" max="5870" width="37" style="6" customWidth="1"/>
    <col min="5871" max="5871" width="10.28515625" style="6" customWidth="1"/>
    <col min="5872" max="5872" width="14.42578125" style="6" customWidth="1"/>
    <col min="5873" max="5873" width="14.28515625" style="6" customWidth="1"/>
    <col min="5874" max="5874" width="10.7109375" style="6" customWidth="1"/>
    <col min="5875" max="5875" width="9.42578125" style="6" customWidth="1"/>
    <col min="5876" max="6124" width="9.140625" style="6"/>
    <col min="6125" max="6125" width="4.7109375" style="6" customWidth="1"/>
    <col min="6126" max="6126" width="37" style="6" customWidth="1"/>
    <col min="6127" max="6127" width="10.28515625" style="6" customWidth="1"/>
    <col min="6128" max="6128" width="14.42578125" style="6" customWidth="1"/>
    <col min="6129" max="6129" width="14.28515625" style="6" customWidth="1"/>
    <col min="6130" max="6130" width="10.7109375" style="6" customWidth="1"/>
    <col min="6131" max="6131" width="9.42578125" style="6" customWidth="1"/>
    <col min="6132" max="6380" width="9.140625" style="6"/>
    <col min="6381" max="6381" width="4.7109375" style="6" customWidth="1"/>
    <col min="6382" max="6382" width="37" style="6" customWidth="1"/>
    <col min="6383" max="6383" width="10.28515625" style="6" customWidth="1"/>
    <col min="6384" max="6384" width="14.42578125" style="6" customWidth="1"/>
    <col min="6385" max="6385" width="14.28515625" style="6" customWidth="1"/>
    <col min="6386" max="6386" width="10.7109375" style="6" customWidth="1"/>
    <col min="6387" max="6387" width="9.42578125" style="6" customWidth="1"/>
    <col min="6388" max="6636" width="9.140625" style="6"/>
    <col min="6637" max="6637" width="4.7109375" style="6" customWidth="1"/>
    <col min="6638" max="6638" width="37" style="6" customWidth="1"/>
    <col min="6639" max="6639" width="10.28515625" style="6" customWidth="1"/>
    <col min="6640" max="6640" width="14.42578125" style="6" customWidth="1"/>
    <col min="6641" max="6641" width="14.28515625" style="6" customWidth="1"/>
    <col min="6642" max="6642" width="10.7109375" style="6" customWidth="1"/>
    <col min="6643" max="6643" width="9.42578125" style="6" customWidth="1"/>
    <col min="6644" max="6892" width="9.140625" style="6"/>
    <col min="6893" max="6893" width="4.7109375" style="6" customWidth="1"/>
    <col min="6894" max="6894" width="37" style="6" customWidth="1"/>
    <col min="6895" max="6895" width="10.28515625" style="6" customWidth="1"/>
    <col min="6896" max="6896" width="14.42578125" style="6" customWidth="1"/>
    <col min="6897" max="6897" width="14.28515625" style="6" customWidth="1"/>
    <col min="6898" max="6898" width="10.7109375" style="6" customWidth="1"/>
    <col min="6899" max="6899" width="9.42578125" style="6" customWidth="1"/>
    <col min="6900" max="7148" width="9.140625" style="6"/>
    <col min="7149" max="7149" width="4.7109375" style="6" customWidth="1"/>
    <col min="7150" max="7150" width="37" style="6" customWidth="1"/>
    <col min="7151" max="7151" width="10.28515625" style="6" customWidth="1"/>
    <col min="7152" max="7152" width="14.42578125" style="6" customWidth="1"/>
    <col min="7153" max="7153" width="14.28515625" style="6" customWidth="1"/>
    <col min="7154" max="7154" width="10.7109375" style="6" customWidth="1"/>
    <col min="7155" max="7155" width="9.42578125" style="6" customWidth="1"/>
    <col min="7156" max="7404" width="9.140625" style="6"/>
    <col min="7405" max="7405" width="4.7109375" style="6" customWidth="1"/>
    <col min="7406" max="7406" width="37" style="6" customWidth="1"/>
    <col min="7407" max="7407" width="10.28515625" style="6" customWidth="1"/>
    <col min="7408" max="7408" width="14.42578125" style="6" customWidth="1"/>
    <col min="7409" max="7409" width="14.28515625" style="6" customWidth="1"/>
    <col min="7410" max="7410" width="10.7109375" style="6" customWidth="1"/>
    <col min="7411" max="7411" width="9.42578125" style="6" customWidth="1"/>
    <col min="7412" max="7660" width="9.140625" style="6"/>
    <col min="7661" max="7661" width="4.7109375" style="6" customWidth="1"/>
    <col min="7662" max="7662" width="37" style="6" customWidth="1"/>
    <col min="7663" max="7663" width="10.28515625" style="6" customWidth="1"/>
    <col min="7664" max="7664" width="14.42578125" style="6" customWidth="1"/>
    <col min="7665" max="7665" width="14.28515625" style="6" customWidth="1"/>
    <col min="7666" max="7666" width="10.7109375" style="6" customWidth="1"/>
    <col min="7667" max="7667" width="9.42578125" style="6" customWidth="1"/>
    <col min="7668" max="7916" width="9.140625" style="6"/>
    <col min="7917" max="7917" width="4.7109375" style="6" customWidth="1"/>
    <col min="7918" max="7918" width="37" style="6" customWidth="1"/>
    <col min="7919" max="7919" width="10.28515625" style="6" customWidth="1"/>
    <col min="7920" max="7920" width="14.42578125" style="6" customWidth="1"/>
    <col min="7921" max="7921" width="14.28515625" style="6" customWidth="1"/>
    <col min="7922" max="7922" width="10.7109375" style="6" customWidth="1"/>
    <col min="7923" max="7923" width="9.42578125" style="6" customWidth="1"/>
    <col min="7924" max="8172" width="9.140625" style="6"/>
    <col min="8173" max="8173" width="4.7109375" style="6" customWidth="1"/>
    <col min="8174" max="8174" width="37" style="6" customWidth="1"/>
    <col min="8175" max="8175" width="10.28515625" style="6" customWidth="1"/>
    <col min="8176" max="8176" width="14.42578125" style="6" customWidth="1"/>
    <col min="8177" max="8177" width="14.28515625" style="6" customWidth="1"/>
    <col min="8178" max="8178" width="10.7109375" style="6" customWidth="1"/>
    <col min="8179" max="8179" width="9.42578125" style="6" customWidth="1"/>
    <col min="8180" max="8428" width="9.140625" style="6"/>
    <col min="8429" max="8429" width="4.7109375" style="6" customWidth="1"/>
    <col min="8430" max="8430" width="37" style="6" customWidth="1"/>
    <col min="8431" max="8431" width="10.28515625" style="6" customWidth="1"/>
    <col min="8432" max="8432" width="14.42578125" style="6" customWidth="1"/>
    <col min="8433" max="8433" width="14.28515625" style="6" customWidth="1"/>
    <col min="8434" max="8434" width="10.7109375" style="6" customWidth="1"/>
    <col min="8435" max="8435" width="9.42578125" style="6" customWidth="1"/>
    <col min="8436" max="8684" width="9.140625" style="6"/>
    <col min="8685" max="8685" width="4.7109375" style="6" customWidth="1"/>
    <col min="8686" max="8686" width="37" style="6" customWidth="1"/>
    <col min="8687" max="8687" width="10.28515625" style="6" customWidth="1"/>
    <col min="8688" max="8688" width="14.42578125" style="6" customWidth="1"/>
    <col min="8689" max="8689" width="14.28515625" style="6" customWidth="1"/>
    <col min="8690" max="8690" width="10.7109375" style="6" customWidth="1"/>
    <col min="8691" max="8691" width="9.42578125" style="6" customWidth="1"/>
    <col min="8692" max="8940" width="9.140625" style="6"/>
    <col min="8941" max="8941" width="4.7109375" style="6" customWidth="1"/>
    <col min="8942" max="8942" width="37" style="6" customWidth="1"/>
    <col min="8943" max="8943" width="10.28515625" style="6" customWidth="1"/>
    <col min="8944" max="8944" width="14.42578125" style="6" customWidth="1"/>
    <col min="8945" max="8945" width="14.28515625" style="6" customWidth="1"/>
    <col min="8946" max="8946" width="10.7109375" style="6" customWidth="1"/>
    <col min="8947" max="8947" width="9.42578125" style="6" customWidth="1"/>
    <col min="8948" max="9196" width="9.140625" style="6"/>
    <col min="9197" max="9197" width="4.7109375" style="6" customWidth="1"/>
    <col min="9198" max="9198" width="37" style="6" customWidth="1"/>
    <col min="9199" max="9199" width="10.28515625" style="6" customWidth="1"/>
    <col min="9200" max="9200" width="14.42578125" style="6" customWidth="1"/>
    <col min="9201" max="9201" width="14.28515625" style="6" customWidth="1"/>
    <col min="9202" max="9202" width="10.7109375" style="6" customWidth="1"/>
    <col min="9203" max="9203" width="9.42578125" style="6" customWidth="1"/>
    <col min="9204" max="9452" width="9.140625" style="6"/>
    <col min="9453" max="9453" width="4.7109375" style="6" customWidth="1"/>
    <col min="9454" max="9454" width="37" style="6" customWidth="1"/>
    <col min="9455" max="9455" width="10.28515625" style="6" customWidth="1"/>
    <col min="9456" max="9456" width="14.42578125" style="6" customWidth="1"/>
    <col min="9457" max="9457" width="14.28515625" style="6" customWidth="1"/>
    <col min="9458" max="9458" width="10.7109375" style="6" customWidth="1"/>
    <col min="9459" max="9459" width="9.42578125" style="6" customWidth="1"/>
    <col min="9460" max="9708" width="9.140625" style="6"/>
    <col min="9709" max="9709" width="4.7109375" style="6" customWidth="1"/>
    <col min="9710" max="9710" width="37" style="6" customWidth="1"/>
    <col min="9711" max="9711" width="10.28515625" style="6" customWidth="1"/>
    <col min="9712" max="9712" width="14.42578125" style="6" customWidth="1"/>
    <col min="9713" max="9713" width="14.28515625" style="6" customWidth="1"/>
    <col min="9714" max="9714" width="10.7109375" style="6" customWidth="1"/>
    <col min="9715" max="9715" width="9.42578125" style="6" customWidth="1"/>
    <col min="9716" max="9964" width="9.140625" style="6"/>
    <col min="9965" max="9965" width="4.7109375" style="6" customWidth="1"/>
    <col min="9966" max="9966" width="37" style="6" customWidth="1"/>
    <col min="9967" max="9967" width="10.28515625" style="6" customWidth="1"/>
    <col min="9968" max="9968" width="14.42578125" style="6" customWidth="1"/>
    <col min="9969" max="9969" width="14.28515625" style="6" customWidth="1"/>
    <col min="9970" max="9970" width="10.7109375" style="6" customWidth="1"/>
    <col min="9971" max="9971" width="9.42578125" style="6" customWidth="1"/>
    <col min="9972" max="10220" width="9.140625" style="6"/>
    <col min="10221" max="10221" width="4.7109375" style="6" customWidth="1"/>
    <col min="10222" max="10222" width="37" style="6" customWidth="1"/>
    <col min="10223" max="10223" width="10.28515625" style="6" customWidth="1"/>
    <col min="10224" max="10224" width="14.42578125" style="6" customWidth="1"/>
    <col min="10225" max="10225" width="14.28515625" style="6" customWidth="1"/>
    <col min="10226" max="10226" width="10.7109375" style="6" customWidth="1"/>
    <col min="10227" max="10227" width="9.42578125" style="6" customWidth="1"/>
    <col min="10228" max="10476" width="9.140625" style="6"/>
    <col min="10477" max="10477" width="4.7109375" style="6" customWidth="1"/>
    <col min="10478" max="10478" width="37" style="6" customWidth="1"/>
    <col min="10479" max="10479" width="10.28515625" style="6" customWidth="1"/>
    <col min="10480" max="10480" width="14.42578125" style="6" customWidth="1"/>
    <col min="10481" max="10481" width="14.28515625" style="6" customWidth="1"/>
    <col min="10482" max="10482" width="10.7109375" style="6" customWidth="1"/>
    <col min="10483" max="10483" width="9.42578125" style="6" customWidth="1"/>
    <col min="10484" max="10732" width="9.140625" style="6"/>
    <col min="10733" max="10733" width="4.7109375" style="6" customWidth="1"/>
    <col min="10734" max="10734" width="37" style="6" customWidth="1"/>
    <col min="10735" max="10735" width="10.28515625" style="6" customWidth="1"/>
    <col min="10736" max="10736" width="14.42578125" style="6" customWidth="1"/>
    <col min="10737" max="10737" width="14.28515625" style="6" customWidth="1"/>
    <col min="10738" max="10738" width="10.7109375" style="6" customWidth="1"/>
    <col min="10739" max="10739" width="9.42578125" style="6" customWidth="1"/>
    <col min="10740" max="10988" width="9.140625" style="6"/>
    <col min="10989" max="10989" width="4.7109375" style="6" customWidth="1"/>
    <col min="10990" max="10990" width="37" style="6" customWidth="1"/>
    <col min="10991" max="10991" width="10.28515625" style="6" customWidth="1"/>
    <col min="10992" max="10992" width="14.42578125" style="6" customWidth="1"/>
    <col min="10993" max="10993" width="14.28515625" style="6" customWidth="1"/>
    <col min="10994" max="10994" width="10.7109375" style="6" customWidth="1"/>
    <col min="10995" max="10995" width="9.42578125" style="6" customWidth="1"/>
    <col min="10996" max="11244" width="9.140625" style="6"/>
    <col min="11245" max="11245" width="4.7109375" style="6" customWidth="1"/>
    <col min="11246" max="11246" width="37" style="6" customWidth="1"/>
    <col min="11247" max="11247" width="10.28515625" style="6" customWidth="1"/>
    <col min="11248" max="11248" width="14.42578125" style="6" customWidth="1"/>
    <col min="11249" max="11249" width="14.28515625" style="6" customWidth="1"/>
    <col min="11250" max="11250" width="10.7109375" style="6" customWidth="1"/>
    <col min="11251" max="11251" width="9.42578125" style="6" customWidth="1"/>
    <col min="11252" max="11500" width="9.140625" style="6"/>
    <col min="11501" max="11501" width="4.7109375" style="6" customWidth="1"/>
    <col min="11502" max="11502" width="37" style="6" customWidth="1"/>
    <col min="11503" max="11503" width="10.28515625" style="6" customWidth="1"/>
    <col min="11504" max="11504" width="14.42578125" style="6" customWidth="1"/>
    <col min="11505" max="11505" width="14.28515625" style="6" customWidth="1"/>
    <col min="11506" max="11506" width="10.7109375" style="6" customWidth="1"/>
    <col min="11507" max="11507" width="9.42578125" style="6" customWidth="1"/>
    <col min="11508" max="11756" width="9.140625" style="6"/>
    <col min="11757" max="11757" width="4.7109375" style="6" customWidth="1"/>
    <col min="11758" max="11758" width="37" style="6" customWidth="1"/>
    <col min="11759" max="11759" width="10.28515625" style="6" customWidth="1"/>
    <col min="11760" max="11760" width="14.42578125" style="6" customWidth="1"/>
    <col min="11761" max="11761" width="14.28515625" style="6" customWidth="1"/>
    <col min="11762" max="11762" width="10.7109375" style="6" customWidth="1"/>
    <col min="11763" max="11763" width="9.42578125" style="6" customWidth="1"/>
    <col min="11764" max="12012" width="9.140625" style="6"/>
    <col min="12013" max="12013" width="4.7109375" style="6" customWidth="1"/>
    <col min="12014" max="12014" width="37" style="6" customWidth="1"/>
    <col min="12015" max="12015" width="10.28515625" style="6" customWidth="1"/>
    <col min="12016" max="12016" width="14.42578125" style="6" customWidth="1"/>
    <col min="12017" max="12017" width="14.28515625" style="6" customWidth="1"/>
    <col min="12018" max="12018" width="10.7109375" style="6" customWidth="1"/>
    <col min="12019" max="12019" width="9.42578125" style="6" customWidth="1"/>
    <col min="12020" max="12268" width="9.140625" style="6"/>
    <col min="12269" max="12269" width="4.7109375" style="6" customWidth="1"/>
    <col min="12270" max="12270" width="37" style="6" customWidth="1"/>
    <col min="12271" max="12271" width="10.28515625" style="6" customWidth="1"/>
    <col min="12272" max="12272" width="14.42578125" style="6" customWidth="1"/>
    <col min="12273" max="12273" width="14.28515625" style="6" customWidth="1"/>
    <col min="12274" max="12274" width="10.7109375" style="6" customWidth="1"/>
    <col min="12275" max="12275" width="9.42578125" style="6" customWidth="1"/>
    <col min="12276" max="12524" width="9.140625" style="6"/>
    <col min="12525" max="12525" width="4.7109375" style="6" customWidth="1"/>
    <col min="12526" max="12526" width="37" style="6" customWidth="1"/>
    <col min="12527" max="12527" width="10.28515625" style="6" customWidth="1"/>
    <col min="12528" max="12528" width="14.42578125" style="6" customWidth="1"/>
    <col min="12529" max="12529" width="14.28515625" style="6" customWidth="1"/>
    <col min="12530" max="12530" width="10.7109375" style="6" customWidth="1"/>
    <col min="12531" max="12531" width="9.42578125" style="6" customWidth="1"/>
    <col min="12532" max="12780" width="9.140625" style="6"/>
    <col min="12781" max="12781" width="4.7109375" style="6" customWidth="1"/>
    <col min="12782" max="12782" width="37" style="6" customWidth="1"/>
    <col min="12783" max="12783" width="10.28515625" style="6" customWidth="1"/>
    <col min="12784" max="12784" width="14.42578125" style="6" customWidth="1"/>
    <col min="12785" max="12785" width="14.28515625" style="6" customWidth="1"/>
    <col min="12786" max="12786" width="10.7109375" style="6" customWidth="1"/>
    <col min="12787" max="12787" width="9.42578125" style="6" customWidth="1"/>
    <col min="12788" max="13036" width="9.140625" style="6"/>
    <col min="13037" max="13037" width="4.7109375" style="6" customWidth="1"/>
    <col min="13038" max="13038" width="37" style="6" customWidth="1"/>
    <col min="13039" max="13039" width="10.28515625" style="6" customWidth="1"/>
    <col min="13040" max="13040" width="14.42578125" style="6" customWidth="1"/>
    <col min="13041" max="13041" width="14.28515625" style="6" customWidth="1"/>
    <col min="13042" max="13042" width="10.7109375" style="6" customWidth="1"/>
    <col min="13043" max="13043" width="9.42578125" style="6" customWidth="1"/>
    <col min="13044" max="13292" width="9.140625" style="6"/>
    <col min="13293" max="13293" width="4.7109375" style="6" customWidth="1"/>
    <col min="13294" max="13294" width="37" style="6" customWidth="1"/>
    <col min="13295" max="13295" width="10.28515625" style="6" customWidth="1"/>
    <col min="13296" max="13296" width="14.42578125" style="6" customWidth="1"/>
    <col min="13297" max="13297" width="14.28515625" style="6" customWidth="1"/>
    <col min="13298" max="13298" width="10.7109375" style="6" customWidth="1"/>
    <col min="13299" max="13299" width="9.42578125" style="6" customWidth="1"/>
    <col min="13300" max="13548" width="9.140625" style="6"/>
    <col min="13549" max="13549" width="4.7109375" style="6" customWidth="1"/>
    <col min="13550" max="13550" width="37" style="6" customWidth="1"/>
    <col min="13551" max="13551" width="10.28515625" style="6" customWidth="1"/>
    <col min="13552" max="13552" width="14.42578125" style="6" customWidth="1"/>
    <col min="13553" max="13553" width="14.28515625" style="6" customWidth="1"/>
    <col min="13554" max="13554" width="10.7109375" style="6" customWidth="1"/>
    <col min="13555" max="13555" width="9.42578125" style="6" customWidth="1"/>
    <col min="13556" max="13804" width="9.140625" style="6"/>
    <col min="13805" max="13805" width="4.7109375" style="6" customWidth="1"/>
    <col min="13806" max="13806" width="37" style="6" customWidth="1"/>
    <col min="13807" max="13807" width="10.28515625" style="6" customWidth="1"/>
    <col min="13808" max="13808" width="14.42578125" style="6" customWidth="1"/>
    <col min="13809" max="13809" width="14.28515625" style="6" customWidth="1"/>
    <col min="13810" max="13810" width="10.7109375" style="6" customWidth="1"/>
    <col min="13811" max="13811" width="9.42578125" style="6" customWidth="1"/>
    <col min="13812" max="14060" width="9.140625" style="6"/>
    <col min="14061" max="14061" width="4.7109375" style="6" customWidth="1"/>
    <col min="14062" max="14062" width="37" style="6" customWidth="1"/>
    <col min="14063" max="14063" width="10.28515625" style="6" customWidth="1"/>
    <col min="14064" max="14064" width="14.42578125" style="6" customWidth="1"/>
    <col min="14065" max="14065" width="14.28515625" style="6" customWidth="1"/>
    <col min="14066" max="14066" width="10.7109375" style="6" customWidth="1"/>
    <col min="14067" max="14067" width="9.42578125" style="6" customWidth="1"/>
    <col min="14068" max="14316" width="9.140625" style="6"/>
    <col min="14317" max="14317" width="4.7109375" style="6" customWidth="1"/>
    <col min="14318" max="14318" width="37" style="6" customWidth="1"/>
    <col min="14319" max="14319" width="10.28515625" style="6" customWidth="1"/>
    <col min="14320" max="14320" width="14.42578125" style="6" customWidth="1"/>
    <col min="14321" max="14321" width="14.28515625" style="6" customWidth="1"/>
    <col min="14322" max="14322" width="10.7109375" style="6" customWidth="1"/>
    <col min="14323" max="14323" width="9.42578125" style="6" customWidth="1"/>
    <col min="14324" max="14572" width="9.140625" style="6"/>
    <col min="14573" max="14573" width="4.7109375" style="6" customWidth="1"/>
    <col min="14574" max="14574" width="37" style="6" customWidth="1"/>
    <col min="14575" max="14575" width="10.28515625" style="6" customWidth="1"/>
    <col min="14576" max="14576" width="14.42578125" style="6" customWidth="1"/>
    <col min="14577" max="14577" width="14.28515625" style="6" customWidth="1"/>
    <col min="14578" max="14578" width="10.7109375" style="6" customWidth="1"/>
    <col min="14579" max="14579" width="9.42578125" style="6" customWidth="1"/>
    <col min="14580" max="14828" width="9.140625" style="6"/>
    <col min="14829" max="14829" width="4.7109375" style="6" customWidth="1"/>
    <col min="14830" max="14830" width="37" style="6" customWidth="1"/>
    <col min="14831" max="14831" width="10.28515625" style="6" customWidth="1"/>
    <col min="14832" max="14832" width="14.42578125" style="6" customWidth="1"/>
    <col min="14833" max="14833" width="14.28515625" style="6" customWidth="1"/>
    <col min="14834" max="14834" width="10.7109375" style="6" customWidth="1"/>
    <col min="14835" max="14835" width="9.42578125" style="6" customWidth="1"/>
    <col min="14836" max="15084" width="9.140625" style="6"/>
    <col min="15085" max="15085" width="4.7109375" style="6" customWidth="1"/>
    <col min="15086" max="15086" width="37" style="6" customWidth="1"/>
    <col min="15087" max="15087" width="10.28515625" style="6" customWidth="1"/>
    <col min="15088" max="15088" width="14.42578125" style="6" customWidth="1"/>
    <col min="15089" max="15089" width="14.28515625" style="6" customWidth="1"/>
    <col min="15090" max="15090" width="10.7109375" style="6" customWidth="1"/>
    <col min="15091" max="15091" width="9.42578125" style="6" customWidth="1"/>
    <col min="15092" max="15340" width="9.140625" style="6"/>
    <col min="15341" max="15341" width="4.7109375" style="6" customWidth="1"/>
    <col min="15342" max="15342" width="37" style="6" customWidth="1"/>
    <col min="15343" max="15343" width="10.28515625" style="6" customWidth="1"/>
    <col min="15344" max="15344" width="14.42578125" style="6" customWidth="1"/>
    <col min="15345" max="15345" width="14.28515625" style="6" customWidth="1"/>
    <col min="15346" max="15346" width="10.7109375" style="6" customWidth="1"/>
    <col min="15347" max="15347" width="9.42578125" style="6" customWidth="1"/>
    <col min="15348" max="15596" width="9.140625" style="6"/>
    <col min="15597" max="15597" width="4.7109375" style="6" customWidth="1"/>
    <col min="15598" max="15598" width="37" style="6" customWidth="1"/>
    <col min="15599" max="15599" width="10.28515625" style="6" customWidth="1"/>
    <col min="15600" max="15600" width="14.42578125" style="6" customWidth="1"/>
    <col min="15601" max="15601" width="14.28515625" style="6" customWidth="1"/>
    <col min="15602" max="15602" width="10.7109375" style="6" customWidth="1"/>
    <col min="15603" max="15603" width="9.42578125" style="6" customWidth="1"/>
    <col min="15604" max="15852" width="9.140625" style="6"/>
    <col min="15853" max="15853" width="4.7109375" style="6" customWidth="1"/>
    <col min="15854" max="15854" width="37" style="6" customWidth="1"/>
    <col min="15855" max="15855" width="10.28515625" style="6" customWidth="1"/>
    <col min="15856" max="15856" width="14.42578125" style="6" customWidth="1"/>
    <col min="15857" max="15857" width="14.28515625" style="6" customWidth="1"/>
    <col min="15858" max="15858" width="10.7109375" style="6" customWidth="1"/>
    <col min="15859" max="15859" width="9.42578125" style="6" customWidth="1"/>
    <col min="15860" max="16108" width="9.140625" style="6"/>
    <col min="16109" max="16109" width="4.7109375" style="6" customWidth="1"/>
    <col min="16110" max="16110" width="37" style="6" customWidth="1"/>
    <col min="16111" max="16111" width="10.28515625" style="6" customWidth="1"/>
    <col min="16112" max="16112" width="14.42578125" style="6" customWidth="1"/>
    <col min="16113" max="16113" width="14.28515625" style="6" customWidth="1"/>
    <col min="16114" max="16114" width="10.7109375" style="6" customWidth="1"/>
    <col min="16115" max="16115" width="9.42578125" style="6" customWidth="1"/>
    <col min="16116" max="16384" width="9.140625" style="6"/>
  </cols>
  <sheetData>
    <row r="1" spans="1:7" ht="44.25" customHeight="1" x14ac:dyDescent="0.25">
      <c r="A1" s="2"/>
      <c r="B1" s="2"/>
      <c r="C1" s="2"/>
      <c r="D1" s="169" t="s">
        <v>167</v>
      </c>
      <c r="E1" s="169"/>
      <c r="F1" s="169"/>
      <c r="G1" s="100"/>
    </row>
    <row r="2" spans="1:7" ht="15" x14ac:dyDescent="0.25">
      <c r="A2" s="2"/>
      <c r="B2" s="2"/>
      <c r="C2" s="2"/>
      <c r="D2" s="169" t="s">
        <v>110</v>
      </c>
      <c r="E2" s="169"/>
      <c r="F2" s="169"/>
      <c r="G2" s="100"/>
    </row>
    <row r="3" spans="1:7" ht="15" x14ac:dyDescent="0.25">
      <c r="A3" s="2"/>
      <c r="B3" s="2"/>
      <c r="C3" s="2"/>
      <c r="D3" s="169"/>
      <c r="E3" s="169"/>
      <c r="F3" s="169"/>
      <c r="G3" s="100"/>
    </row>
    <row r="4" spans="1:7" ht="15" x14ac:dyDescent="0.25">
      <c r="A4" s="2"/>
      <c r="B4" s="2"/>
      <c r="C4" s="2"/>
      <c r="D4" s="169"/>
      <c r="E4" s="169"/>
      <c r="F4" s="169"/>
      <c r="G4" s="100"/>
    </row>
    <row r="5" spans="1:7" ht="15" x14ac:dyDescent="0.25">
      <c r="A5" s="2"/>
      <c r="B5" s="2"/>
      <c r="C5" s="2"/>
      <c r="D5" s="169"/>
      <c r="E5" s="169"/>
      <c r="F5" s="169"/>
      <c r="G5" s="100"/>
    </row>
    <row r="6" spans="1:7" ht="15" x14ac:dyDescent="0.25">
      <c r="A6" s="2"/>
      <c r="B6" s="2"/>
      <c r="C6" s="2"/>
      <c r="D6" s="169"/>
      <c r="E6" s="169"/>
      <c r="F6" s="169"/>
      <c r="G6" s="100"/>
    </row>
    <row r="7" spans="1:7" ht="12" customHeight="1" x14ac:dyDescent="0.25">
      <c r="A7" s="2"/>
      <c r="B7" s="2"/>
      <c r="C7" s="2"/>
      <c r="D7" s="2"/>
      <c r="E7" s="5"/>
      <c r="F7" s="5"/>
      <c r="G7" s="100"/>
    </row>
    <row r="8" spans="1:7" ht="15" x14ac:dyDescent="0.25">
      <c r="A8" s="101" t="s">
        <v>168</v>
      </c>
      <c r="B8" s="101"/>
      <c r="C8" s="101"/>
      <c r="D8" s="101"/>
      <c r="E8" s="102"/>
      <c r="F8" s="5"/>
      <c r="G8" s="100"/>
    </row>
    <row r="9" spans="1:7" ht="15" x14ac:dyDescent="0.25">
      <c r="A9" s="2"/>
      <c r="B9" s="2"/>
      <c r="C9" s="2"/>
      <c r="D9" s="2"/>
      <c r="E9" s="5"/>
      <c r="F9" s="5"/>
      <c r="G9" s="100"/>
    </row>
    <row r="10" spans="1:7" ht="34.5" customHeight="1" x14ac:dyDescent="0.25">
      <c r="A10" s="171" t="s">
        <v>169</v>
      </c>
      <c r="B10" s="171"/>
      <c r="C10" s="171"/>
      <c r="D10" s="171"/>
      <c r="E10" s="171"/>
      <c r="F10" s="171"/>
      <c r="G10" s="100"/>
    </row>
    <row r="11" spans="1:7" ht="15.75" x14ac:dyDescent="0.25">
      <c r="A11" s="172" t="s">
        <v>113</v>
      </c>
      <c r="B11" s="172"/>
      <c r="C11" s="172"/>
      <c r="D11" s="172"/>
      <c r="E11" s="172"/>
      <c r="F11" s="172"/>
      <c r="G11" s="100"/>
    </row>
    <row r="12" spans="1:7" ht="14.25" customHeight="1" x14ac:dyDescent="0.25">
      <c r="A12" s="173"/>
      <c r="B12" s="173"/>
      <c r="C12" s="173"/>
      <c r="D12" s="173"/>
      <c r="E12" s="173"/>
      <c r="F12" s="173"/>
      <c r="G12" s="103"/>
    </row>
    <row r="13" spans="1:7" ht="15.75" x14ac:dyDescent="0.25">
      <c r="A13" s="136"/>
      <c r="B13" s="136"/>
      <c r="C13" s="136"/>
      <c r="D13" s="136"/>
      <c r="E13" s="40"/>
    </row>
    <row r="14" spans="1:7" s="44" customFormat="1" ht="108" customHeight="1" x14ac:dyDescent="0.25">
      <c r="A14" s="29" t="s">
        <v>87</v>
      </c>
      <c r="B14" s="29" t="s">
        <v>114</v>
      </c>
      <c r="C14" s="29" t="s">
        <v>115</v>
      </c>
      <c r="D14" s="20" t="s">
        <v>166</v>
      </c>
      <c r="E14" s="30" t="s">
        <v>118</v>
      </c>
      <c r="F14" s="25" t="s">
        <v>116</v>
      </c>
    </row>
    <row r="15" spans="1:7" s="44" customFormat="1" ht="15" customHeight="1" x14ac:dyDescent="0.25">
      <c r="A15" s="45">
        <v>1</v>
      </c>
      <c r="B15" s="45">
        <v>2</v>
      </c>
      <c r="C15" s="45">
        <v>3</v>
      </c>
      <c r="D15" s="42">
        <v>4</v>
      </c>
      <c r="E15" s="46">
        <v>5</v>
      </c>
      <c r="F15" s="43" t="s">
        <v>93</v>
      </c>
    </row>
    <row r="16" spans="1:7" s="51" customFormat="1" ht="30.75" customHeight="1" x14ac:dyDescent="0.25">
      <c r="A16" s="47" t="s">
        <v>5</v>
      </c>
      <c r="B16" s="48" t="s">
        <v>119</v>
      </c>
      <c r="C16" s="47" t="s">
        <v>164</v>
      </c>
      <c r="D16" s="49">
        <f>D17+D23+D26+D27+D29</f>
        <v>1754011</v>
      </c>
      <c r="E16" s="49">
        <f>E17+E23+E26+E27+E29</f>
        <v>1176582</v>
      </c>
      <c r="F16" s="50">
        <f>E16/D16</f>
        <v>0.67</v>
      </c>
    </row>
    <row r="17" spans="1:6" s="51" customFormat="1" ht="15" customHeight="1" x14ac:dyDescent="0.25">
      <c r="A17" s="52">
        <v>1</v>
      </c>
      <c r="B17" s="53" t="s">
        <v>170</v>
      </c>
      <c r="C17" s="52" t="s">
        <v>6</v>
      </c>
      <c r="D17" s="54">
        <f>SUM(D18:D22)</f>
        <v>1184350</v>
      </c>
      <c r="E17" s="54">
        <f>SUM(E18:E22)</f>
        <v>857507</v>
      </c>
      <c r="F17" s="55">
        <f t="shared" ref="F17:F74" si="0">E17/D17</f>
        <v>0.72</v>
      </c>
    </row>
    <row r="18" spans="1:6" s="59" customFormat="1" ht="15" x14ac:dyDescent="0.25">
      <c r="A18" s="45" t="s">
        <v>88</v>
      </c>
      <c r="B18" s="56" t="s">
        <v>121</v>
      </c>
      <c r="C18" s="57" t="s">
        <v>6</v>
      </c>
      <c r="D18" s="58">
        <v>145117</v>
      </c>
      <c r="E18" s="58">
        <v>64407</v>
      </c>
      <c r="F18" s="37">
        <f t="shared" si="0"/>
        <v>0.44</v>
      </c>
    </row>
    <row r="19" spans="1:6" s="59" customFormat="1" ht="15" x14ac:dyDescent="0.25">
      <c r="A19" s="45" t="s">
        <v>8</v>
      </c>
      <c r="B19" s="56" t="s">
        <v>122</v>
      </c>
      <c r="C19" s="57" t="s">
        <v>6</v>
      </c>
      <c r="D19" s="58">
        <v>0</v>
      </c>
      <c r="E19" s="58"/>
      <c r="F19" s="37"/>
    </row>
    <row r="20" spans="1:6" s="59" customFormat="1" ht="15" x14ac:dyDescent="0.25">
      <c r="A20" s="45" t="s">
        <v>49</v>
      </c>
      <c r="B20" s="166" t="s">
        <v>123</v>
      </c>
      <c r="C20" s="57" t="s">
        <v>6</v>
      </c>
      <c r="D20" s="58">
        <v>3263</v>
      </c>
      <c r="E20" s="58">
        <v>1439</v>
      </c>
      <c r="F20" s="37">
        <f t="shared" si="0"/>
        <v>0.44</v>
      </c>
    </row>
    <row r="21" spans="1:6" s="59" customFormat="1" ht="15" x14ac:dyDescent="0.25">
      <c r="A21" s="45" t="s">
        <v>10</v>
      </c>
      <c r="B21" s="60" t="s">
        <v>124</v>
      </c>
      <c r="C21" s="57" t="s">
        <v>6</v>
      </c>
      <c r="D21" s="58">
        <v>0</v>
      </c>
      <c r="E21" s="58"/>
      <c r="F21" s="37"/>
    </row>
    <row r="22" spans="1:6" s="51" customFormat="1" ht="30" x14ac:dyDescent="0.25">
      <c r="A22" s="45" t="s">
        <v>11</v>
      </c>
      <c r="B22" s="61" t="s">
        <v>125</v>
      </c>
      <c r="C22" s="58" t="s">
        <v>6</v>
      </c>
      <c r="D22" s="58">
        <v>1035970</v>
      </c>
      <c r="E22" s="58">
        <v>791661</v>
      </c>
      <c r="F22" s="37">
        <f t="shared" si="0"/>
        <v>0.76</v>
      </c>
    </row>
    <row r="23" spans="1:6" s="51" customFormat="1" ht="26.25" customHeight="1" x14ac:dyDescent="0.25">
      <c r="A23" s="52">
        <v>2</v>
      </c>
      <c r="B23" s="53" t="s">
        <v>126</v>
      </c>
      <c r="C23" s="52" t="s">
        <v>6</v>
      </c>
      <c r="D23" s="64">
        <f>D24+D25</f>
        <v>324749</v>
      </c>
      <c r="E23" s="64">
        <f>E24+E25</f>
        <v>206445</v>
      </c>
      <c r="F23" s="55">
        <f t="shared" si="0"/>
        <v>0.64</v>
      </c>
    </row>
    <row r="24" spans="1:6" s="51" customFormat="1" ht="15" x14ac:dyDescent="0.25">
      <c r="A24" s="65" t="s">
        <v>89</v>
      </c>
      <c r="B24" s="7" t="s">
        <v>127</v>
      </c>
      <c r="C24" s="57" t="s">
        <v>6</v>
      </c>
      <c r="D24" s="58">
        <v>292567</v>
      </c>
      <c r="E24" s="58">
        <v>187196</v>
      </c>
      <c r="F24" s="37">
        <f t="shared" si="0"/>
        <v>0.64</v>
      </c>
    </row>
    <row r="25" spans="1:6" s="51" customFormat="1" ht="15" x14ac:dyDescent="0.25">
      <c r="A25" s="45" t="s">
        <v>12</v>
      </c>
      <c r="B25" s="56" t="s">
        <v>128</v>
      </c>
      <c r="C25" s="57" t="s">
        <v>6</v>
      </c>
      <c r="D25" s="58">
        <v>32182</v>
      </c>
      <c r="E25" s="58">
        <v>19249</v>
      </c>
      <c r="F25" s="37">
        <f t="shared" si="0"/>
        <v>0.6</v>
      </c>
    </row>
    <row r="26" spans="1:6" s="51" customFormat="1" ht="15" x14ac:dyDescent="0.25">
      <c r="A26" s="52">
        <v>3</v>
      </c>
      <c r="B26" s="97" t="s">
        <v>0</v>
      </c>
      <c r="C26" s="52" t="s">
        <v>6</v>
      </c>
      <c r="D26" s="64">
        <v>41959</v>
      </c>
      <c r="E26" s="64">
        <v>18547</v>
      </c>
      <c r="F26" s="55">
        <f t="shared" si="0"/>
        <v>0.44</v>
      </c>
    </row>
    <row r="27" spans="1:6" s="51" customFormat="1" ht="15" x14ac:dyDescent="0.25">
      <c r="A27" s="52">
        <v>4</v>
      </c>
      <c r="B27" s="53" t="s">
        <v>129</v>
      </c>
      <c r="C27" s="52" t="s">
        <v>6</v>
      </c>
      <c r="D27" s="64">
        <f>D28</f>
        <v>0</v>
      </c>
      <c r="E27" s="64">
        <f>E28</f>
        <v>0</v>
      </c>
      <c r="F27" s="50"/>
    </row>
    <row r="28" spans="1:6" s="59" customFormat="1" ht="30" x14ac:dyDescent="0.25">
      <c r="A28" s="57" t="s">
        <v>13</v>
      </c>
      <c r="B28" s="56" t="s">
        <v>130</v>
      </c>
      <c r="C28" s="57" t="s">
        <v>6</v>
      </c>
      <c r="D28" s="66">
        <v>0</v>
      </c>
      <c r="E28" s="58">
        <v>0</v>
      </c>
      <c r="F28" s="50"/>
    </row>
    <row r="29" spans="1:6" s="59" customFormat="1" ht="15" x14ac:dyDescent="0.25">
      <c r="A29" s="52">
        <v>5</v>
      </c>
      <c r="B29" s="168" t="s">
        <v>131</v>
      </c>
      <c r="C29" s="52" t="s">
        <v>6</v>
      </c>
      <c r="D29" s="64">
        <f>SUM(D30:D38)</f>
        <v>202953</v>
      </c>
      <c r="E29" s="64">
        <f>SUM(E30:E38)</f>
        <v>94083</v>
      </c>
      <c r="F29" s="55">
        <f t="shared" si="0"/>
        <v>0.46</v>
      </c>
    </row>
    <row r="30" spans="1:6" s="59" customFormat="1" ht="15" x14ac:dyDescent="0.25">
      <c r="A30" s="65" t="s">
        <v>15</v>
      </c>
      <c r="B30" s="56" t="s">
        <v>171</v>
      </c>
      <c r="C30" s="57" t="s">
        <v>6</v>
      </c>
      <c r="D30" s="66">
        <v>0</v>
      </c>
      <c r="E30" s="66">
        <v>20</v>
      </c>
      <c r="F30" s="50"/>
    </row>
    <row r="31" spans="1:6" s="59" customFormat="1" ht="15" x14ac:dyDescent="0.25">
      <c r="A31" s="45" t="s">
        <v>16</v>
      </c>
      <c r="B31" s="56" t="s">
        <v>146</v>
      </c>
      <c r="C31" s="57" t="s">
        <v>6</v>
      </c>
      <c r="D31" s="66">
        <v>28795</v>
      </c>
      <c r="E31" s="66">
        <v>16734</v>
      </c>
      <c r="F31" s="37">
        <f t="shared" si="0"/>
        <v>0.57999999999999996</v>
      </c>
    </row>
    <row r="32" spans="1:6" s="59" customFormat="1" ht="15" x14ac:dyDescent="0.25">
      <c r="A32" s="45" t="s">
        <v>17</v>
      </c>
      <c r="B32" s="56" t="s">
        <v>140</v>
      </c>
      <c r="C32" s="57" t="s">
        <v>6</v>
      </c>
      <c r="D32" s="66">
        <v>0</v>
      </c>
      <c r="E32" s="66">
        <v>0</v>
      </c>
      <c r="F32" s="50"/>
    </row>
    <row r="33" spans="1:6" s="59" customFormat="1" ht="15" x14ac:dyDescent="0.25">
      <c r="A33" s="45" t="s">
        <v>18</v>
      </c>
      <c r="B33" s="56" t="s">
        <v>172</v>
      </c>
      <c r="C33" s="57" t="s">
        <v>6</v>
      </c>
      <c r="D33" s="66">
        <v>60</v>
      </c>
      <c r="E33" s="66">
        <v>1185</v>
      </c>
      <c r="F33" s="37">
        <f t="shared" si="0"/>
        <v>19.75</v>
      </c>
    </row>
    <row r="34" spans="1:6" s="59" customFormat="1" ht="15" x14ac:dyDescent="0.25">
      <c r="A34" s="45" t="s">
        <v>50</v>
      </c>
      <c r="B34" s="56" t="s">
        <v>148</v>
      </c>
      <c r="C34" s="57" t="s">
        <v>6</v>
      </c>
      <c r="D34" s="66">
        <v>5760</v>
      </c>
      <c r="E34" s="66">
        <v>3691</v>
      </c>
      <c r="F34" s="37">
        <f t="shared" si="0"/>
        <v>0.64</v>
      </c>
    </row>
    <row r="35" spans="1:6" s="51" customFormat="1" ht="45.75" customHeight="1" x14ac:dyDescent="0.25">
      <c r="A35" s="45" t="s">
        <v>51</v>
      </c>
      <c r="B35" s="56" t="s">
        <v>173</v>
      </c>
      <c r="C35" s="57" t="s">
        <v>6</v>
      </c>
      <c r="D35" s="66">
        <v>33041</v>
      </c>
      <c r="E35" s="66">
        <v>22759</v>
      </c>
      <c r="F35" s="37">
        <f t="shared" si="0"/>
        <v>0.69</v>
      </c>
    </row>
    <row r="36" spans="1:6" s="51" customFormat="1" ht="15" x14ac:dyDescent="0.25">
      <c r="A36" s="45" t="s">
        <v>52</v>
      </c>
      <c r="B36" s="56" t="s">
        <v>174</v>
      </c>
      <c r="C36" s="57" t="s">
        <v>6</v>
      </c>
      <c r="D36" s="66">
        <v>4676</v>
      </c>
      <c r="E36" s="66">
        <v>2253</v>
      </c>
      <c r="F36" s="37">
        <f t="shared" si="0"/>
        <v>0.48</v>
      </c>
    </row>
    <row r="37" spans="1:6" s="51" customFormat="1" ht="15" x14ac:dyDescent="0.25">
      <c r="A37" s="45" t="s">
        <v>53</v>
      </c>
      <c r="B37" s="56" t="s">
        <v>153</v>
      </c>
      <c r="C37" s="57" t="s">
        <v>6</v>
      </c>
      <c r="D37" s="66">
        <v>6291</v>
      </c>
      <c r="E37" s="66">
        <v>3417</v>
      </c>
      <c r="F37" s="37">
        <f t="shared" si="0"/>
        <v>0.54</v>
      </c>
    </row>
    <row r="38" spans="1:6" s="51" customFormat="1" ht="18" customHeight="1" x14ac:dyDescent="0.25">
      <c r="A38" s="45" t="s">
        <v>54</v>
      </c>
      <c r="B38" s="56" t="s">
        <v>175</v>
      </c>
      <c r="C38" s="57" t="s">
        <v>6</v>
      </c>
      <c r="D38" s="66">
        <v>124330</v>
      </c>
      <c r="E38" s="66">
        <v>44024</v>
      </c>
      <c r="F38" s="37">
        <f t="shared" si="0"/>
        <v>0.35</v>
      </c>
    </row>
    <row r="39" spans="1:6" s="51" customFormat="1" ht="15" x14ac:dyDescent="0.25">
      <c r="A39" s="47" t="s">
        <v>19</v>
      </c>
      <c r="B39" s="48" t="s">
        <v>135</v>
      </c>
      <c r="C39" s="47" t="s">
        <v>6</v>
      </c>
      <c r="D39" s="49">
        <f>D40+D62+D68</f>
        <v>245643</v>
      </c>
      <c r="E39" s="49">
        <f>E40+E62+E68</f>
        <v>106052</v>
      </c>
      <c r="F39" s="50">
        <f t="shared" si="0"/>
        <v>0.43</v>
      </c>
    </row>
    <row r="40" spans="1:6" s="51" customFormat="1" ht="30" x14ac:dyDescent="0.25">
      <c r="A40" s="67" t="s">
        <v>20</v>
      </c>
      <c r="B40" s="53" t="s">
        <v>136</v>
      </c>
      <c r="C40" s="67" t="s">
        <v>6</v>
      </c>
      <c r="D40" s="64">
        <f>SUM(D41:D61)-D44</f>
        <v>130446</v>
      </c>
      <c r="E40" s="64">
        <f>SUM(E41:E61)-E44</f>
        <v>28504</v>
      </c>
      <c r="F40" s="55">
        <f t="shared" si="0"/>
        <v>0.22</v>
      </c>
    </row>
    <row r="41" spans="1:6" s="51" customFormat="1" ht="15" x14ac:dyDescent="0.25">
      <c r="A41" s="45" t="s">
        <v>21</v>
      </c>
      <c r="B41" s="68" t="s">
        <v>137</v>
      </c>
      <c r="C41" s="69" t="s">
        <v>6</v>
      </c>
      <c r="D41" s="66">
        <v>75174</v>
      </c>
      <c r="E41" s="66">
        <v>16673</v>
      </c>
      <c r="F41" s="37">
        <f t="shared" si="0"/>
        <v>0.22</v>
      </c>
    </row>
    <row r="42" spans="1:6" s="59" customFormat="1" ht="15" x14ac:dyDescent="0.25">
      <c r="A42" s="45" t="s">
        <v>22</v>
      </c>
      <c r="B42" s="68" t="s">
        <v>128</v>
      </c>
      <c r="C42" s="69" t="s">
        <v>6</v>
      </c>
      <c r="D42" s="66">
        <v>8269</v>
      </c>
      <c r="E42" s="66">
        <v>1613</v>
      </c>
      <c r="F42" s="37">
        <f t="shared" si="0"/>
        <v>0.2</v>
      </c>
    </row>
    <row r="43" spans="1:6" s="51" customFormat="1" ht="15" x14ac:dyDescent="0.25">
      <c r="A43" s="45" t="s">
        <v>23</v>
      </c>
      <c r="B43" s="68" t="s">
        <v>191</v>
      </c>
      <c r="C43" s="69" t="s">
        <v>6</v>
      </c>
      <c r="D43" s="66">
        <v>9724</v>
      </c>
      <c r="E43" s="66">
        <v>2965</v>
      </c>
      <c r="F43" s="37">
        <f t="shared" si="0"/>
        <v>0.3</v>
      </c>
    </row>
    <row r="44" spans="1:6" s="51" customFormat="1" ht="15" x14ac:dyDescent="0.25">
      <c r="A44" s="57" t="s">
        <v>24</v>
      </c>
      <c r="B44" s="168" t="s">
        <v>176</v>
      </c>
      <c r="C44" s="69"/>
      <c r="D44" s="71">
        <f>SUM(D45:D61)</f>
        <v>37279</v>
      </c>
      <c r="E44" s="71">
        <f>SUM(E45:E61)</f>
        <v>7253</v>
      </c>
      <c r="F44" s="37">
        <f t="shared" si="0"/>
        <v>0.19</v>
      </c>
    </row>
    <row r="45" spans="1:6" s="51" customFormat="1" ht="15" x14ac:dyDescent="0.25">
      <c r="A45" s="45" t="s">
        <v>25</v>
      </c>
      <c r="B45" s="68" t="s">
        <v>26</v>
      </c>
      <c r="C45" s="69" t="s">
        <v>6</v>
      </c>
      <c r="D45" s="66">
        <v>3246</v>
      </c>
      <c r="E45" s="66">
        <v>374</v>
      </c>
      <c r="F45" s="37">
        <f t="shared" si="0"/>
        <v>0.12</v>
      </c>
    </row>
    <row r="46" spans="1:6" s="51" customFormat="1" ht="15" x14ac:dyDescent="0.25">
      <c r="A46" s="45" t="s">
        <v>27</v>
      </c>
      <c r="B46" s="56" t="s">
        <v>140</v>
      </c>
      <c r="C46" s="69" t="s">
        <v>6</v>
      </c>
      <c r="D46" s="66">
        <v>0</v>
      </c>
      <c r="E46" s="66">
        <v>332</v>
      </c>
      <c r="F46" s="37"/>
    </row>
    <row r="47" spans="1:6" s="51" customFormat="1" ht="15" x14ac:dyDescent="0.25">
      <c r="A47" s="45" t="s">
        <v>28</v>
      </c>
      <c r="B47" s="68" t="s">
        <v>141</v>
      </c>
      <c r="C47" s="69" t="s">
        <v>6</v>
      </c>
      <c r="D47" s="66">
        <v>534</v>
      </c>
      <c r="E47" s="66">
        <v>216</v>
      </c>
      <c r="F47" s="37">
        <f t="shared" si="0"/>
        <v>0.4</v>
      </c>
    </row>
    <row r="48" spans="1:6" s="51" customFormat="1" ht="15" x14ac:dyDescent="0.25">
      <c r="A48" s="45" t="s">
        <v>29</v>
      </c>
      <c r="B48" s="68" t="s">
        <v>177</v>
      </c>
      <c r="C48" s="69" t="s">
        <v>6</v>
      </c>
      <c r="D48" s="66">
        <v>0</v>
      </c>
      <c r="E48" s="66">
        <v>47</v>
      </c>
      <c r="F48" s="37"/>
    </row>
    <row r="49" spans="1:6" s="51" customFormat="1" ht="15" x14ac:dyDescent="0.25">
      <c r="A49" s="45" t="s">
        <v>30</v>
      </c>
      <c r="B49" s="68" t="s">
        <v>171</v>
      </c>
      <c r="C49" s="69" t="s">
        <v>6</v>
      </c>
      <c r="D49" s="66">
        <v>0</v>
      </c>
      <c r="E49" s="66">
        <v>224</v>
      </c>
      <c r="F49" s="37"/>
    </row>
    <row r="50" spans="1:6" s="51" customFormat="1" ht="30" x14ac:dyDescent="0.25">
      <c r="A50" s="45" t="s">
        <v>31</v>
      </c>
      <c r="B50" s="68" t="s">
        <v>144</v>
      </c>
      <c r="C50" s="69" t="s">
        <v>6</v>
      </c>
      <c r="D50" s="66">
        <v>418</v>
      </c>
      <c r="E50" s="66">
        <v>68</v>
      </c>
      <c r="F50" s="37">
        <f t="shared" si="0"/>
        <v>0.16</v>
      </c>
    </row>
    <row r="51" spans="1:6" s="51" customFormat="1" ht="15" x14ac:dyDescent="0.25">
      <c r="A51" s="45" t="s">
        <v>32</v>
      </c>
      <c r="B51" s="68" t="s">
        <v>145</v>
      </c>
      <c r="C51" s="69" t="s">
        <v>6</v>
      </c>
      <c r="D51" s="66">
        <v>1169</v>
      </c>
      <c r="E51" s="66">
        <v>123</v>
      </c>
      <c r="F51" s="37">
        <f t="shared" si="0"/>
        <v>0.11</v>
      </c>
    </row>
    <row r="52" spans="1:6" s="51" customFormat="1" ht="15" x14ac:dyDescent="0.25">
      <c r="A52" s="45" t="s">
        <v>33</v>
      </c>
      <c r="B52" s="68" t="s">
        <v>146</v>
      </c>
      <c r="C52" s="69" t="s">
        <v>6</v>
      </c>
      <c r="D52" s="66">
        <v>465</v>
      </c>
      <c r="E52" s="66">
        <v>0</v>
      </c>
      <c r="F52" s="37">
        <f t="shared" si="0"/>
        <v>0</v>
      </c>
    </row>
    <row r="53" spans="1:6" s="51" customFormat="1" ht="15" x14ac:dyDescent="0.25">
      <c r="A53" s="45" t="s">
        <v>34</v>
      </c>
      <c r="B53" s="68" t="s">
        <v>172</v>
      </c>
      <c r="C53" s="69" t="s">
        <v>6</v>
      </c>
      <c r="D53" s="66">
        <v>408</v>
      </c>
      <c r="E53" s="66">
        <v>517</v>
      </c>
      <c r="F53" s="37">
        <f t="shared" si="0"/>
        <v>1.27</v>
      </c>
    </row>
    <row r="54" spans="1:6" s="51" customFormat="1" ht="16.5" customHeight="1" x14ac:dyDescent="0.25">
      <c r="A54" s="45" t="s">
        <v>35</v>
      </c>
      <c r="B54" s="68" t="s">
        <v>148</v>
      </c>
      <c r="C54" s="69" t="s">
        <v>6</v>
      </c>
      <c r="D54" s="66">
        <v>45</v>
      </c>
      <c r="E54" s="66">
        <v>9</v>
      </c>
      <c r="F54" s="37">
        <f t="shared" si="0"/>
        <v>0.2</v>
      </c>
    </row>
    <row r="55" spans="1:6" s="51" customFormat="1" ht="18" customHeight="1" x14ac:dyDescent="0.25">
      <c r="A55" s="45" t="s">
        <v>36</v>
      </c>
      <c r="B55" s="68" t="s">
        <v>149</v>
      </c>
      <c r="C55" s="69" t="s">
        <v>6</v>
      </c>
      <c r="D55" s="66">
        <v>4581</v>
      </c>
      <c r="E55" s="66">
        <v>1400</v>
      </c>
      <c r="F55" s="37">
        <f t="shared" si="0"/>
        <v>0.31</v>
      </c>
    </row>
    <row r="56" spans="1:6" s="51" customFormat="1" ht="14.25" customHeight="1" x14ac:dyDescent="0.25">
      <c r="A56" s="45" t="s">
        <v>37</v>
      </c>
      <c r="B56" s="68" t="s">
        <v>178</v>
      </c>
      <c r="C56" s="69" t="s">
        <v>6</v>
      </c>
      <c r="D56" s="66">
        <v>436</v>
      </c>
      <c r="E56" s="66">
        <v>109</v>
      </c>
      <c r="F56" s="37">
        <f t="shared" si="0"/>
        <v>0.25</v>
      </c>
    </row>
    <row r="57" spans="1:6" s="59" customFormat="1" ht="15" customHeight="1" x14ac:dyDescent="0.25">
      <c r="A57" s="45" t="s">
        <v>38</v>
      </c>
      <c r="B57" s="68" t="s">
        <v>151</v>
      </c>
      <c r="C57" s="69" t="s">
        <v>6</v>
      </c>
      <c r="D57" s="66">
        <v>6</v>
      </c>
      <c r="E57" s="66">
        <v>0</v>
      </c>
      <c r="F57" s="37">
        <f t="shared" si="0"/>
        <v>0</v>
      </c>
    </row>
    <row r="58" spans="1:6" s="51" customFormat="1" ht="18" customHeight="1" x14ac:dyDescent="0.25">
      <c r="A58" s="45" t="s">
        <v>39</v>
      </c>
      <c r="B58" s="68" t="s">
        <v>152</v>
      </c>
      <c r="C58" s="69" t="s">
        <v>6</v>
      </c>
      <c r="D58" s="66">
        <v>4228</v>
      </c>
      <c r="E58" s="66">
        <v>1550</v>
      </c>
      <c r="F58" s="37">
        <f t="shared" si="0"/>
        <v>0.37</v>
      </c>
    </row>
    <row r="59" spans="1:6" s="51" customFormat="1" ht="16.5" customHeight="1" x14ac:dyDescent="0.25">
      <c r="A59" s="45" t="s">
        <v>40</v>
      </c>
      <c r="B59" s="68" t="s">
        <v>153</v>
      </c>
      <c r="C59" s="69" t="s">
        <v>6</v>
      </c>
      <c r="D59" s="66">
        <v>3182</v>
      </c>
      <c r="E59" s="66">
        <v>438</v>
      </c>
      <c r="F59" s="37">
        <f t="shared" si="0"/>
        <v>0.14000000000000001</v>
      </c>
    </row>
    <row r="60" spans="1:6" s="51" customFormat="1" ht="18" customHeight="1" x14ac:dyDescent="0.25">
      <c r="A60" s="45" t="s">
        <v>41</v>
      </c>
      <c r="B60" s="68" t="s">
        <v>154</v>
      </c>
      <c r="C60" s="69" t="s">
        <v>6</v>
      </c>
      <c r="D60" s="66">
        <v>755</v>
      </c>
      <c r="E60" s="66">
        <v>305</v>
      </c>
      <c r="F60" s="37">
        <f t="shared" si="0"/>
        <v>0.4</v>
      </c>
    </row>
    <row r="61" spans="1:6" s="51" customFormat="1" ht="15" customHeight="1" x14ac:dyDescent="0.25">
      <c r="A61" s="45" t="s">
        <v>42</v>
      </c>
      <c r="B61" s="68" t="s">
        <v>155</v>
      </c>
      <c r="C61" s="69" t="s">
        <v>6</v>
      </c>
      <c r="D61" s="66">
        <v>17806</v>
      </c>
      <c r="E61" s="66">
        <v>1541</v>
      </c>
      <c r="F61" s="37">
        <f t="shared" si="0"/>
        <v>0.09</v>
      </c>
    </row>
    <row r="62" spans="1:6" s="51" customFormat="1" ht="30" x14ac:dyDescent="0.25">
      <c r="A62" s="72" t="s">
        <v>56</v>
      </c>
      <c r="B62" s="53" t="s">
        <v>179</v>
      </c>
      <c r="C62" s="52" t="s">
        <v>6</v>
      </c>
      <c r="D62" s="64">
        <f>SUM(D63:D67)</f>
        <v>115197</v>
      </c>
      <c r="E62" s="64">
        <f>SUM(E63:E67)</f>
        <v>77548</v>
      </c>
      <c r="F62" s="55">
        <f t="shared" si="0"/>
        <v>0.67</v>
      </c>
    </row>
    <row r="63" spans="1:6" s="51" customFormat="1" ht="15" x14ac:dyDescent="0.25">
      <c r="A63" s="73" t="s">
        <v>57</v>
      </c>
      <c r="B63" s="74" t="s">
        <v>180</v>
      </c>
      <c r="C63" s="45" t="s">
        <v>6</v>
      </c>
      <c r="D63" s="58">
        <v>79888</v>
      </c>
      <c r="E63" s="58">
        <v>24116</v>
      </c>
      <c r="F63" s="37">
        <f t="shared" si="0"/>
        <v>0.3</v>
      </c>
    </row>
    <row r="64" spans="1:6" s="75" customFormat="1" ht="15" x14ac:dyDescent="0.25">
      <c r="A64" s="73" t="s">
        <v>58</v>
      </c>
      <c r="B64" s="68" t="s">
        <v>128</v>
      </c>
      <c r="C64" s="45" t="s">
        <v>6</v>
      </c>
      <c r="D64" s="58">
        <v>8788</v>
      </c>
      <c r="E64" s="58">
        <v>2417</v>
      </c>
      <c r="F64" s="37">
        <f t="shared" si="0"/>
        <v>0.28000000000000003</v>
      </c>
    </row>
    <row r="65" spans="1:6" s="59" customFormat="1" ht="15" x14ac:dyDescent="0.25">
      <c r="A65" s="73" t="s">
        <v>59</v>
      </c>
      <c r="B65" s="74" t="s">
        <v>181</v>
      </c>
      <c r="C65" s="45" t="s">
        <v>6</v>
      </c>
      <c r="D65" s="58">
        <v>3294</v>
      </c>
      <c r="E65" s="58">
        <v>2042</v>
      </c>
      <c r="F65" s="37">
        <f t="shared" si="0"/>
        <v>0.62</v>
      </c>
    </row>
    <row r="66" spans="1:6" s="59" customFormat="1" ht="15" x14ac:dyDescent="0.25">
      <c r="A66" s="73" t="s">
        <v>60</v>
      </c>
      <c r="B66" s="74" t="s">
        <v>94</v>
      </c>
      <c r="C66" s="45" t="s">
        <v>6</v>
      </c>
      <c r="D66" s="58">
        <v>2765</v>
      </c>
      <c r="E66" s="58">
        <v>1055</v>
      </c>
      <c r="F66" s="37">
        <f t="shared" si="0"/>
        <v>0.38</v>
      </c>
    </row>
    <row r="67" spans="1:6" s="51" customFormat="1" ht="15" x14ac:dyDescent="0.25">
      <c r="A67" s="73" t="s">
        <v>61</v>
      </c>
      <c r="B67" s="74" t="s">
        <v>155</v>
      </c>
      <c r="C67" s="45" t="s">
        <v>6</v>
      </c>
      <c r="D67" s="58">
        <v>20462</v>
      </c>
      <c r="E67" s="58">
        <v>47918</v>
      </c>
      <c r="F67" s="37">
        <f t="shared" si="0"/>
        <v>2.34</v>
      </c>
    </row>
    <row r="68" spans="1:6" s="59" customFormat="1" ht="15.75" customHeight="1" x14ac:dyDescent="0.25">
      <c r="A68" s="72" t="s">
        <v>65</v>
      </c>
      <c r="B68" s="53" t="s">
        <v>182</v>
      </c>
      <c r="C68" s="52" t="s">
        <v>6</v>
      </c>
      <c r="D68" s="64">
        <v>0</v>
      </c>
      <c r="E68" s="64">
        <v>0</v>
      </c>
      <c r="F68" s="37"/>
    </row>
    <row r="69" spans="1:6" s="59" customFormat="1" ht="28.5" x14ac:dyDescent="0.25">
      <c r="A69" s="47" t="s">
        <v>43</v>
      </c>
      <c r="B69" s="167" t="s">
        <v>183</v>
      </c>
      <c r="C69" s="52" t="s">
        <v>6</v>
      </c>
      <c r="D69" s="49">
        <f>D16+D39</f>
        <v>1999654</v>
      </c>
      <c r="E69" s="49">
        <f>E16+E39</f>
        <v>1282634</v>
      </c>
      <c r="F69" s="50">
        <f t="shared" si="0"/>
        <v>0.64</v>
      </c>
    </row>
    <row r="70" spans="1:6" s="59" customFormat="1" ht="15" x14ac:dyDescent="0.25">
      <c r="A70" s="47" t="s">
        <v>44</v>
      </c>
      <c r="B70" s="147" t="s">
        <v>158</v>
      </c>
      <c r="C70" s="52" t="s">
        <v>6</v>
      </c>
      <c r="D70" s="49">
        <f>D72-D69</f>
        <v>59267</v>
      </c>
      <c r="E70" s="49">
        <f>E72-E69</f>
        <v>-391317</v>
      </c>
      <c r="F70" s="50">
        <f t="shared" si="0"/>
        <v>-6.6</v>
      </c>
    </row>
    <row r="71" spans="1:6" s="59" customFormat="1" ht="30" x14ac:dyDescent="0.25">
      <c r="A71" s="76" t="s">
        <v>45</v>
      </c>
      <c r="B71" s="77" t="s">
        <v>184</v>
      </c>
      <c r="C71" s="47" t="s">
        <v>6</v>
      </c>
      <c r="D71" s="62">
        <v>851351</v>
      </c>
      <c r="E71" s="62">
        <v>0</v>
      </c>
      <c r="F71" s="50">
        <f t="shared" si="0"/>
        <v>0</v>
      </c>
    </row>
    <row r="72" spans="1:6" s="59" customFormat="1" ht="15" x14ac:dyDescent="0.25">
      <c r="A72" s="78" t="s">
        <v>46</v>
      </c>
      <c r="B72" s="48" t="s">
        <v>185</v>
      </c>
      <c r="C72" s="47" t="s">
        <v>6</v>
      </c>
      <c r="D72" s="49">
        <v>2058921</v>
      </c>
      <c r="E72" s="49">
        <v>891317</v>
      </c>
      <c r="F72" s="50">
        <f t="shared" si="0"/>
        <v>0.43</v>
      </c>
    </row>
    <row r="73" spans="1:6" s="51" customFormat="1" ht="28.5" x14ac:dyDescent="0.25">
      <c r="A73" s="79" t="s">
        <v>47</v>
      </c>
      <c r="B73" s="167" t="s">
        <v>186</v>
      </c>
      <c r="C73" s="47" t="s">
        <v>187</v>
      </c>
      <c r="D73" s="139">
        <v>10827.98</v>
      </c>
      <c r="E73" s="139">
        <v>5565.5559999999996</v>
      </c>
      <c r="F73" s="50">
        <f t="shared" si="0"/>
        <v>0.51</v>
      </c>
    </row>
    <row r="74" spans="1:6" s="82" customFormat="1" ht="14.25" customHeight="1" x14ac:dyDescent="0.25">
      <c r="A74" s="78" t="s">
        <v>48</v>
      </c>
      <c r="B74" s="147" t="s">
        <v>95</v>
      </c>
      <c r="C74" s="47" t="s">
        <v>188</v>
      </c>
      <c r="D74" s="80">
        <f>D72/D73</f>
        <v>190.15</v>
      </c>
      <c r="E74" s="80">
        <f>E72/E73</f>
        <v>160.15</v>
      </c>
      <c r="F74" s="50">
        <f t="shared" si="0"/>
        <v>0.84</v>
      </c>
    </row>
    <row r="75" spans="1:6" ht="12" customHeight="1" x14ac:dyDescent="0.25">
      <c r="D75" s="6"/>
      <c r="E75" s="6"/>
      <c r="F75" s="6"/>
    </row>
    <row r="76" spans="1:6" ht="12" customHeight="1" x14ac:dyDescent="0.25">
      <c r="D76" s="6"/>
      <c r="E76" s="6"/>
      <c r="F76" s="6"/>
    </row>
    <row r="77" spans="1:6" ht="12" customHeight="1" x14ac:dyDescent="0.25">
      <c r="D77" s="6"/>
      <c r="E77" s="6"/>
      <c r="F77" s="6"/>
    </row>
    <row r="78" spans="1:6" ht="12" customHeight="1" x14ac:dyDescent="0.25">
      <c r="D78" s="6"/>
      <c r="E78" s="6"/>
      <c r="F78" s="6"/>
    </row>
    <row r="79" spans="1:6" ht="12" customHeight="1" x14ac:dyDescent="0.25">
      <c r="D79" s="6"/>
      <c r="E79" s="6"/>
      <c r="F79" s="6"/>
    </row>
    <row r="80" spans="1:6" ht="12" customHeight="1" x14ac:dyDescent="0.25">
      <c r="D80" s="6"/>
      <c r="E80" s="6"/>
      <c r="F80" s="6"/>
    </row>
    <row r="81" spans="4:6" ht="12" customHeight="1" x14ac:dyDescent="0.25">
      <c r="D81" s="6"/>
      <c r="E81" s="6"/>
      <c r="F81" s="6"/>
    </row>
    <row r="82" spans="4:6" ht="12" customHeight="1" x14ac:dyDescent="0.25">
      <c r="D82" s="6"/>
      <c r="E82" s="6"/>
      <c r="F82" s="6"/>
    </row>
  </sheetData>
  <mergeCells count="9">
    <mergeCell ref="A10:F10"/>
    <mergeCell ref="A11:F11"/>
    <mergeCell ref="A12:F12"/>
    <mergeCell ref="D6:F6"/>
    <mergeCell ref="D1:F1"/>
    <mergeCell ref="D2:F2"/>
    <mergeCell ref="D3:F3"/>
    <mergeCell ref="D4:F4"/>
    <mergeCell ref="D5:F5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52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28" zoomScale="85" zoomScaleNormal="85" zoomScaleSheetLayoutView="100" workbookViewId="0">
      <selection activeCell="B35" sqref="B35"/>
    </sheetView>
  </sheetViews>
  <sheetFormatPr defaultRowHeight="15" x14ac:dyDescent="0.25"/>
  <cols>
    <col min="1" max="1" width="6.5703125" style="88" customWidth="1"/>
    <col min="2" max="2" width="46.140625" style="88" customWidth="1"/>
    <col min="3" max="3" width="14.5703125" style="160" customWidth="1"/>
    <col min="4" max="4" width="23.5703125" style="88" customWidth="1"/>
    <col min="5" max="5" width="21.85546875" style="83" customWidth="1"/>
    <col min="6" max="6" width="22.85546875" style="83" customWidth="1"/>
    <col min="7" max="16384" width="9.140625" style="88"/>
  </cols>
  <sheetData>
    <row r="1" spans="1:6" ht="78.75" customHeight="1" x14ac:dyDescent="0.25">
      <c r="A1" s="2"/>
      <c r="B1" s="2"/>
      <c r="C1" s="2"/>
      <c r="D1" s="169" t="s">
        <v>167</v>
      </c>
      <c r="E1" s="169"/>
      <c r="F1" s="169"/>
    </row>
    <row r="2" spans="1:6" ht="12.75" customHeight="1" x14ac:dyDescent="0.25">
      <c r="A2" s="2"/>
      <c r="B2" s="2"/>
      <c r="C2" s="2"/>
      <c r="D2" s="169" t="s">
        <v>189</v>
      </c>
      <c r="E2" s="169"/>
      <c r="F2" s="169"/>
    </row>
    <row r="3" spans="1:6" ht="12.75" customHeight="1" x14ac:dyDescent="0.25">
      <c r="A3" s="2"/>
      <c r="B3" s="2"/>
      <c r="C3" s="2"/>
      <c r="D3" s="169"/>
      <c r="E3" s="169"/>
      <c r="F3" s="169"/>
    </row>
    <row r="4" spans="1:6" ht="12.75" customHeight="1" x14ac:dyDescent="0.25">
      <c r="A4" s="2"/>
      <c r="B4" s="2"/>
      <c r="C4" s="2"/>
      <c r="D4" s="169"/>
      <c r="E4" s="169"/>
      <c r="F4" s="169"/>
    </row>
    <row r="5" spans="1:6" ht="12.75" customHeight="1" x14ac:dyDescent="0.25">
      <c r="A5" s="2"/>
      <c r="B5" s="2"/>
      <c r="C5" s="2"/>
      <c r="D5" s="169"/>
      <c r="E5" s="169"/>
      <c r="F5" s="169"/>
    </row>
    <row r="6" spans="1:6" ht="15" customHeight="1" x14ac:dyDescent="0.25">
      <c r="A6" s="2"/>
      <c r="B6" s="2"/>
      <c r="C6" s="2"/>
      <c r="D6" s="169"/>
      <c r="E6" s="169"/>
      <c r="F6" s="169"/>
    </row>
    <row r="7" spans="1:6" ht="15" customHeight="1" x14ac:dyDescent="0.25">
      <c r="A7" s="2"/>
      <c r="B7" s="2"/>
      <c r="C7" s="2"/>
      <c r="D7" s="2"/>
      <c r="E7" s="5"/>
      <c r="F7" s="5"/>
    </row>
    <row r="8" spans="1:6" ht="14.25" customHeight="1" x14ac:dyDescent="0.25">
      <c r="B8" s="101" t="s">
        <v>168</v>
      </c>
      <c r="C8" s="101"/>
      <c r="D8" s="101"/>
      <c r="E8" s="102"/>
      <c r="F8" s="5"/>
    </row>
    <row r="9" spans="1:6" ht="14.25" customHeight="1" x14ac:dyDescent="0.25">
      <c r="A9" s="2"/>
      <c r="B9" s="2"/>
      <c r="C9" s="2"/>
      <c r="D9" s="2"/>
      <c r="E9" s="5"/>
      <c r="F9" s="5"/>
    </row>
    <row r="10" spans="1:6" ht="29.25" customHeight="1" x14ac:dyDescent="0.25">
      <c r="A10" s="171" t="s">
        <v>190</v>
      </c>
      <c r="B10" s="171"/>
      <c r="C10" s="171"/>
      <c r="D10" s="171"/>
      <c r="E10" s="171"/>
      <c r="F10" s="171"/>
    </row>
    <row r="11" spans="1:6" ht="14.25" customHeight="1" x14ac:dyDescent="0.25">
      <c r="A11" s="172" t="s">
        <v>113</v>
      </c>
      <c r="B11" s="172"/>
      <c r="C11" s="172"/>
      <c r="D11" s="172"/>
      <c r="E11" s="172"/>
      <c r="F11" s="172"/>
    </row>
    <row r="12" spans="1:6" ht="14.25" customHeight="1" x14ac:dyDescent="0.25">
      <c r="A12" s="174"/>
      <c r="B12" s="174"/>
      <c r="C12" s="174"/>
      <c r="D12" s="174"/>
      <c r="E12" s="174"/>
      <c r="F12" s="174"/>
    </row>
    <row r="13" spans="1:6" ht="14.25" customHeight="1" x14ac:dyDescent="0.25">
      <c r="A13" s="148"/>
      <c r="B13" s="148"/>
      <c r="C13" s="148"/>
      <c r="D13" s="148"/>
      <c r="E13" s="148"/>
      <c r="F13" s="148"/>
    </row>
    <row r="14" spans="1:6" ht="105" customHeight="1" x14ac:dyDescent="0.25">
      <c r="A14" s="29" t="s">
        <v>87</v>
      </c>
      <c r="B14" s="29" t="s">
        <v>114</v>
      </c>
      <c r="C14" s="29" t="s">
        <v>115</v>
      </c>
      <c r="D14" s="20" t="s">
        <v>166</v>
      </c>
      <c r="E14" s="30" t="s">
        <v>118</v>
      </c>
      <c r="F14" s="25" t="s">
        <v>116</v>
      </c>
    </row>
    <row r="15" spans="1:6" x14ac:dyDescent="0.2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3" t="s">
        <v>93</v>
      </c>
    </row>
    <row r="16" spans="1:6" s="150" customFormat="1" ht="34.5" customHeight="1" x14ac:dyDescent="0.25">
      <c r="A16" s="149" t="s">
        <v>5</v>
      </c>
      <c r="B16" s="48" t="s">
        <v>119</v>
      </c>
      <c r="C16" s="149" t="s">
        <v>164</v>
      </c>
      <c r="D16" s="84">
        <f>D17+D23+D26+D27+D29</f>
        <v>229093</v>
      </c>
      <c r="E16" s="84">
        <f>E17+E23+E26+E27+E29</f>
        <v>186891</v>
      </c>
      <c r="F16" s="50">
        <f>E16/D16</f>
        <v>0.82</v>
      </c>
    </row>
    <row r="17" spans="1:6" s="153" customFormat="1" ht="14.25" customHeight="1" x14ac:dyDescent="0.25">
      <c r="A17" s="151">
        <v>1</v>
      </c>
      <c r="B17" s="53" t="s">
        <v>170</v>
      </c>
      <c r="C17" s="151"/>
      <c r="D17" s="104">
        <f>SUM(D18:D22)</f>
        <v>115093</v>
      </c>
      <c r="E17" s="104">
        <f>SUM(E18:E22)</f>
        <v>107915</v>
      </c>
      <c r="F17" s="55">
        <f t="shared" ref="F17:F74" si="0">E17/D17</f>
        <v>0.94</v>
      </c>
    </row>
    <row r="18" spans="1:6" x14ac:dyDescent="0.25">
      <c r="A18" s="86" t="s">
        <v>88</v>
      </c>
      <c r="B18" s="56" t="s">
        <v>121</v>
      </c>
      <c r="C18" s="154" t="s">
        <v>96</v>
      </c>
      <c r="D18" s="85">
        <v>8087</v>
      </c>
      <c r="E18" s="85">
        <v>8860</v>
      </c>
      <c r="F18" s="37">
        <f t="shared" si="0"/>
        <v>1.1000000000000001</v>
      </c>
    </row>
    <row r="19" spans="1:6" ht="12.75" customHeight="1" x14ac:dyDescent="0.25">
      <c r="A19" s="86" t="s">
        <v>8</v>
      </c>
      <c r="B19" s="56" t="s">
        <v>122</v>
      </c>
      <c r="C19" s="154" t="s">
        <v>96</v>
      </c>
      <c r="D19" s="85">
        <v>0</v>
      </c>
      <c r="E19" s="85"/>
      <c r="F19" s="50"/>
    </row>
    <row r="20" spans="1:6" x14ac:dyDescent="0.25">
      <c r="A20" s="86" t="s">
        <v>49</v>
      </c>
      <c r="B20" s="166" t="s">
        <v>123</v>
      </c>
      <c r="C20" s="154" t="s">
        <v>96</v>
      </c>
      <c r="D20" s="85">
        <v>352</v>
      </c>
      <c r="E20" s="85">
        <v>193</v>
      </c>
      <c r="F20" s="37">
        <f t="shared" si="0"/>
        <v>0.55000000000000004</v>
      </c>
    </row>
    <row r="21" spans="1:6" ht="13.5" customHeight="1" x14ac:dyDescent="0.25">
      <c r="A21" s="86" t="s">
        <v>10</v>
      </c>
      <c r="B21" s="60" t="s">
        <v>124</v>
      </c>
      <c r="C21" s="154" t="s">
        <v>96</v>
      </c>
      <c r="D21" s="85">
        <v>0</v>
      </c>
      <c r="E21" s="85"/>
      <c r="F21" s="50"/>
    </row>
    <row r="22" spans="1:6" ht="30" x14ac:dyDescent="0.25">
      <c r="A22" s="86" t="s">
        <v>11</v>
      </c>
      <c r="B22" s="61" t="s">
        <v>125</v>
      </c>
      <c r="C22" s="154" t="s">
        <v>96</v>
      </c>
      <c r="D22" s="85">
        <v>106654</v>
      </c>
      <c r="E22" s="85">
        <v>98862</v>
      </c>
      <c r="F22" s="37">
        <f t="shared" si="0"/>
        <v>0.93</v>
      </c>
    </row>
    <row r="23" spans="1:6" s="153" customFormat="1" ht="26.25" customHeight="1" x14ac:dyDescent="0.25">
      <c r="A23" s="151">
        <v>2</v>
      </c>
      <c r="B23" s="53" t="s">
        <v>126</v>
      </c>
      <c r="C23" s="155" t="s">
        <v>96</v>
      </c>
      <c r="D23" s="104">
        <f>D24+D25</f>
        <v>86107</v>
      </c>
      <c r="E23" s="104">
        <f>E24+E25</f>
        <v>45151</v>
      </c>
      <c r="F23" s="55">
        <f t="shared" si="0"/>
        <v>0.52</v>
      </c>
    </row>
    <row r="24" spans="1:6" x14ac:dyDescent="0.25">
      <c r="A24" s="86" t="s">
        <v>89</v>
      </c>
      <c r="B24" s="7" t="s">
        <v>127</v>
      </c>
      <c r="C24" s="154" t="s">
        <v>96</v>
      </c>
      <c r="D24" s="85">
        <v>77574</v>
      </c>
      <c r="E24" s="85">
        <v>41009</v>
      </c>
      <c r="F24" s="37">
        <f t="shared" si="0"/>
        <v>0.53</v>
      </c>
    </row>
    <row r="25" spans="1:6" x14ac:dyDescent="0.25">
      <c r="A25" s="86" t="s">
        <v>12</v>
      </c>
      <c r="B25" s="56" t="s">
        <v>128</v>
      </c>
      <c r="C25" s="154" t="s">
        <v>96</v>
      </c>
      <c r="D25" s="85">
        <v>8533</v>
      </c>
      <c r="E25" s="85">
        <v>4142</v>
      </c>
      <c r="F25" s="37">
        <f t="shared" si="0"/>
        <v>0.49</v>
      </c>
    </row>
    <row r="26" spans="1:6" s="153" customFormat="1" x14ac:dyDescent="0.25">
      <c r="A26" s="151">
        <v>3</v>
      </c>
      <c r="B26" s="97" t="s">
        <v>0</v>
      </c>
      <c r="C26" s="155" t="s">
        <v>96</v>
      </c>
      <c r="D26" s="104">
        <v>4379</v>
      </c>
      <c r="E26" s="104">
        <v>13902</v>
      </c>
      <c r="F26" s="55">
        <f t="shared" si="0"/>
        <v>3.17</v>
      </c>
    </row>
    <row r="27" spans="1:6" s="153" customFormat="1" x14ac:dyDescent="0.25">
      <c r="A27" s="151">
        <v>4</v>
      </c>
      <c r="B27" s="53" t="s">
        <v>129</v>
      </c>
      <c r="C27" s="155" t="s">
        <v>96</v>
      </c>
      <c r="D27" s="104">
        <f>D28</f>
        <v>0</v>
      </c>
      <c r="E27" s="104">
        <f>E28</f>
        <v>3789</v>
      </c>
      <c r="F27" s="50"/>
    </row>
    <row r="28" spans="1:6" ht="30" x14ac:dyDescent="0.25">
      <c r="A28" s="86" t="s">
        <v>90</v>
      </c>
      <c r="B28" s="56" t="s">
        <v>130</v>
      </c>
      <c r="C28" s="154" t="s">
        <v>96</v>
      </c>
      <c r="D28" s="85">
        <v>0</v>
      </c>
      <c r="E28" s="85">
        <v>3789</v>
      </c>
      <c r="F28" s="50"/>
    </row>
    <row r="29" spans="1:6" s="153" customFormat="1" ht="15" customHeight="1" x14ac:dyDescent="0.25">
      <c r="A29" s="151">
        <v>5</v>
      </c>
      <c r="B29" s="168" t="s">
        <v>131</v>
      </c>
      <c r="C29" s="155" t="s">
        <v>96</v>
      </c>
      <c r="D29" s="104">
        <f>SUM(D30:D38)</f>
        <v>23514</v>
      </c>
      <c r="E29" s="104">
        <f>SUM(E30:E38)</f>
        <v>16134</v>
      </c>
      <c r="F29" s="55">
        <f t="shared" si="0"/>
        <v>0.69</v>
      </c>
    </row>
    <row r="30" spans="1:6" x14ac:dyDescent="0.25">
      <c r="A30" s="154" t="s">
        <v>15</v>
      </c>
      <c r="B30" s="56" t="s">
        <v>171</v>
      </c>
      <c r="C30" s="154" t="s">
        <v>96</v>
      </c>
      <c r="D30" s="85">
        <v>0</v>
      </c>
      <c r="E30" s="85">
        <v>14</v>
      </c>
      <c r="F30" s="37"/>
    </row>
    <row r="31" spans="1:6" x14ac:dyDescent="0.25">
      <c r="A31" s="154" t="s">
        <v>16</v>
      </c>
      <c r="B31" s="56" t="s">
        <v>146</v>
      </c>
      <c r="C31" s="154" t="s">
        <v>96</v>
      </c>
      <c r="D31" s="85">
        <v>8552</v>
      </c>
      <c r="E31" s="85">
        <v>8367</v>
      </c>
      <c r="F31" s="37">
        <f t="shared" si="0"/>
        <v>0.98</v>
      </c>
    </row>
    <row r="32" spans="1:6" x14ac:dyDescent="0.25">
      <c r="A32" s="154" t="s">
        <v>17</v>
      </c>
      <c r="B32" s="56" t="s">
        <v>140</v>
      </c>
      <c r="C32" s="154" t="s">
        <v>96</v>
      </c>
      <c r="D32" s="85">
        <v>0</v>
      </c>
      <c r="E32" s="85">
        <v>0</v>
      </c>
      <c r="F32" s="37"/>
    </row>
    <row r="33" spans="1:6" x14ac:dyDescent="0.25">
      <c r="A33" s="154" t="s">
        <v>18</v>
      </c>
      <c r="B33" s="56" t="s">
        <v>172</v>
      </c>
      <c r="C33" s="154" t="s">
        <v>96</v>
      </c>
      <c r="D33" s="85">
        <v>7</v>
      </c>
      <c r="E33" s="85">
        <v>159</v>
      </c>
      <c r="F33" s="37">
        <f t="shared" si="0"/>
        <v>22.71</v>
      </c>
    </row>
    <row r="34" spans="1:6" ht="23.25" customHeight="1" x14ac:dyDescent="0.25">
      <c r="A34" s="154" t="s">
        <v>50</v>
      </c>
      <c r="B34" s="56" t="s">
        <v>148</v>
      </c>
      <c r="C34" s="154" t="s">
        <v>96</v>
      </c>
      <c r="D34" s="85">
        <v>506</v>
      </c>
      <c r="E34" s="85">
        <v>480</v>
      </c>
      <c r="F34" s="37">
        <f t="shared" si="0"/>
        <v>0.95</v>
      </c>
    </row>
    <row r="35" spans="1:6" ht="45" x14ac:dyDescent="0.25">
      <c r="A35" s="154" t="s">
        <v>51</v>
      </c>
      <c r="B35" s="56" t="s">
        <v>173</v>
      </c>
      <c r="C35" s="154" t="s">
        <v>96</v>
      </c>
      <c r="D35" s="85">
        <v>1636</v>
      </c>
      <c r="E35" s="85">
        <v>3024</v>
      </c>
      <c r="F35" s="37">
        <f t="shared" si="0"/>
        <v>1.85</v>
      </c>
    </row>
    <row r="36" spans="1:6" x14ac:dyDescent="0.25">
      <c r="A36" s="154" t="s">
        <v>52</v>
      </c>
      <c r="B36" s="56" t="s">
        <v>174</v>
      </c>
      <c r="C36" s="154" t="s">
        <v>96</v>
      </c>
      <c r="D36" s="85">
        <v>275</v>
      </c>
      <c r="E36" s="85">
        <v>301</v>
      </c>
      <c r="F36" s="37">
        <f t="shared" si="0"/>
        <v>1.0900000000000001</v>
      </c>
    </row>
    <row r="37" spans="1:6" x14ac:dyDescent="0.25">
      <c r="A37" s="154" t="s">
        <v>53</v>
      </c>
      <c r="B37" s="56" t="s">
        <v>153</v>
      </c>
      <c r="C37" s="154" t="s">
        <v>96</v>
      </c>
      <c r="D37" s="85">
        <v>245</v>
      </c>
      <c r="E37" s="85">
        <v>452</v>
      </c>
      <c r="F37" s="37">
        <f t="shared" si="0"/>
        <v>1.84</v>
      </c>
    </row>
    <row r="38" spans="1:6" ht="19.5" customHeight="1" x14ac:dyDescent="0.25">
      <c r="A38" s="154" t="s">
        <v>54</v>
      </c>
      <c r="B38" s="56" t="s">
        <v>175</v>
      </c>
      <c r="C38" s="154" t="s">
        <v>96</v>
      </c>
      <c r="D38" s="85">
        <v>12293</v>
      </c>
      <c r="E38" s="85">
        <v>3337</v>
      </c>
      <c r="F38" s="37">
        <f t="shared" si="0"/>
        <v>0.27</v>
      </c>
    </row>
    <row r="39" spans="1:6" s="150" customFormat="1" x14ac:dyDescent="0.25">
      <c r="A39" s="149" t="s">
        <v>19</v>
      </c>
      <c r="B39" s="48" t="s">
        <v>135</v>
      </c>
      <c r="C39" s="154" t="s">
        <v>96</v>
      </c>
      <c r="D39" s="90">
        <f>D40+D62+D68</f>
        <v>23761</v>
      </c>
      <c r="E39" s="90">
        <f>E40+E62+E68</f>
        <v>17658</v>
      </c>
      <c r="F39" s="50">
        <f t="shared" si="0"/>
        <v>0.74</v>
      </c>
    </row>
    <row r="40" spans="1:6" s="150" customFormat="1" ht="30" x14ac:dyDescent="0.25">
      <c r="A40" s="149">
        <v>6</v>
      </c>
      <c r="B40" s="53" t="s">
        <v>136</v>
      </c>
      <c r="C40" s="154" t="s">
        <v>96</v>
      </c>
      <c r="D40" s="90">
        <f>SUM(D41:D61)-D44</f>
        <v>18500</v>
      </c>
      <c r="E40" s="90">
        <f>SUM(E41:E61)-E44</f>
        <v>2149</v>
      </c>
      <c r="F40" s="50">
        <f t="shared" si="0"/>
        <v>0.12</v>
      </c>
    </row>
    <row r="41" spans="1:6" ht="18" customHeight="1" x14ac:dyDescent="0.25">
      <c r="A41" s="86" t="s">
        <v>21</v>
      </c>
      <c r="B41" s="68" t="s">
        <v>137</v>
      </c>
      <c r="C41" s="154" t="s">
        <v>96</v>
      </c>
      <c r="D41" s="91">
        <v>10189</v>
      </c>
      <c r="E41" s="85">
        <v>1260</v>
      </c>
      <c r="F41" s="37">
        <f t="shared" si="0"/>
        <v>0.12</v>
      </c>
    </row>
    <row r="42" spans="1:6" x14ac:dyDescent="0.25">
      <c r="A42" s="86" t="s">
        <v>22</v>
      </c>
      <c r="B42" s="68" t="s">
        <v>128</v>
      </c>
      <c r="C42" s="154" t="s">
        <v>96</v>
      </c>
      <c r="D42" s="91">
        <v>1121</v>
      </c>
      <c r="E42" s="85">
        <v>122</v>
      </c>
      <c r="F42" s="37">
        <f t="shared" si="0"/>
        <v>0.11</v>
      </c>
    </row>
    <row r="43" spans="1:6" x14ac:dyDescent="0.25">
      <c r="A43" s="86" t="s">
        <v>23</v>
      </c>
      <c r="B43" s="68" t="s">
        <v>191</v>
      </c>
      <c r="C43" s="154" t="s">
        <v>96</v>
      </c>
      <c r="D43" s="91">
        <v>1389</v>
      </c>
      <c r="E43" s="85">
        <v>215</v>
      </c>
      <c r="F43" s="37">
        <f t="shared" si="0"/>
        <v>0.15</v>
      </c>
    </row>
    <row r="44" spans="1:6" s="157" customFormat="1" ht="26.25" customHeight="1" x14ac:dyDescent="0.25">
      <c r="A44" s="156" t="s">
        <v>24</v>
      </c>
      <c r="B44" s="168" t="s">
        <v>176</v>
      </c>
      <c r="C44" s="154" t="s">
        <v>96</v>
      </c>
      <c r="D44" s="92">
        <f>SUM(D45:D61)</f>
        <v>5801</v>
      </c>
      <c r="E44" s="92">
        <f>SUM(E45:E61)</f>
        <v>552</v>
      </c>
      <c r="F44" s="37">
        <f t="shared" si="0"/>
        <v>0.1</v>
      </c>
    </row>
    <row r="45" spans="1:6" x14ac:dyDescent="0.25">
      <c r="A45" s="86" t="s">
        <v>25</v>
      </c>
      <c r="B45" s="68" t="s">
        <v>26</v>
      </c>
      <c r="C45" s="154" t="s">
        <v>96</v>
      </c>
      <c r="D45" s="91">
        <v>1056</v>
      </c>
      <c r="E45" s="85">
        <v>28</v>
      </c>
      <c r="F45" s="37">
        <f t="shared" si="0"/>
        <v>0.03</v>
      </c>
    </row>
    <row r="46" spans="1:6" x14ac:dyDescent="0.25">
      <c r="A46" s="86" t="s">
        <v>27</v>
      </c>
      <c r="B46" s="56" t="s">
        <v>140</v>
      </c>
      <c r="C46" s="154" t="s">
        <v>96</v>
      </c>
      <c r="D46" s="91">
        <v>0</v>
      </c>
      <c r="E46" s="85">
        <v>26</v>
      </c>
      <c r="F46" s="37"/>
    </row>
    <row r="47" spans="1:6" x14ac:dyDescent="0.25">
      <c r="A47" s="86" t="s">
        <v>28</v>
      </c>
      <c r="B47" s="68" t="s">
        <v>141</v>
      </c>
      <c r="C47" s="154" t="s">
        <v>96</v>
      </c>
      <c r="D47" s="91">
        <v>65</v>
      </c>
      <c r="E47" s="85">
        <v>17</v>
      </c>
      <c r="F47" s="37">
        <f t="shared" si="0"/>
        <v>0.26</v>
      </c>
    </row>
    <row r="48" spans="1:6" x14ac:dyDescent="0.25">
      <c r="A48" s="86" t="s">
        <v>29</v>
      </c>
      <c r="B48" s="68" t="s">
        <v>177</v>
      </c>
      <c r="C48" s="154" t="s">
        <v>96</v>
      </c>
      <c r="D48" s="91">
        <v>0</v>
      </c>
      <c r="E48" s="85">
        <v>4</v>
      </c>
      <c r="F48" s="37"/>
    </row>
    <row r="49" spans="1:6" x14ac:dyDescent="0.25">
      <c r="A49" s="86" t="s">
        <v>30</v>
      </c>
      <c r="B49" s="68" t="s">
        <v>171</v>
      </c>
      <c r="C49" s="154" t="s">
        <v>96</v>
      </c>
      <c r="D49" s="91">
        <v>0</v>
      </c>
      <c r="E49" s="85">
        <v>17</v>
      </c>
      <c r="F49" s="37"/>
    </row>
    <row r="50" spans="1:6" ht="30" x14ac:dyDescent="0.25">
      <c r="A50" s="86" t="s">
        <v>31</v>
      </c>
      <c r="B50" s="68" t="s">
        <v>144</v>
      </c>
      <c r="C50" s="154" t="s">
        <v>96</v>
      </c>
      <c r="D50" s="91">
        <v>56</v>
      </c>
      <c r="E50" s="85">
        <v>6</v>
      </c>
      <c r="F50" s="37">
        <f t="shared" si="0"/>
        <v>0.11</v>
      </c>
    </row>
    <row r="51" spans="1:6" x14ac:dyDescent="0.25">
      <c r="A51" s="86" t="s">
        <v>32</v>
      </c>
      <c r="B51" s="68" t="s">
        <v>145</v>
      </c>
      <c r="C51" s="154" t="s">
        <v>96</v>
      </c>
      <c r="D51" s="91">
        <v>200</v>
      </c>
      <c r="E51" s="85">
        <v>9</v>
      </c>
      <c r="F51" s="37">
        <f t="shared" si="0"/>
        <v>0.05</v>
      </c>
    </row>
    <row r="52" spans="1:6" x14ac:dyDescent="0.25">
      <c r="A52" s="86" t="s">
        <v>33</v>
      </c>
      <c r="B52" s="68" t="s">
        <v>146</v>
      </c>
      <c r="C52" s="154" t="s">
        <v>96</v>
      </c>
      <c r="D52" s="91">
        <v>48</v>
      </c>
      <c r="E52" s="85">
        <v>0</v>
      </c>
      <c r="F52" s="37">
        <f t="shared" si="0"/>
        <v>0</v>
      </c>
    </row>
    <row r="53" spans="1:6" x14ac:dyDescent="0.25">
      <c r="A53" s="86" t="s">
        <v>34</v>
      </c>
      <c r="B53" s="68" t="s">
        <v>172</v>
      </c>
      <c r="C53" s="154" t="s">
        <v>96</v>
      </c>
      <c r="D53" s="91">
        <v>80</v>
      </c>
      <c r="E53" s="85">
        <v>41</v>
      </c>
      <c r="F53" s="37">
        <f t="shared" si="0"/>
        <v>0.51</v>
      </c>
    </row>
    <row r="54" spans="1:6" ht="30" x14ac:dyDescent="0.25">
      <c r="A54" s="86" t="s">
        <v>35</v>
      </c>
      <c r="B54" s="68" t="s">
        <v>148</v>
      </c>
      <c r="C54" s="154" t="s">
        <v>96</v>
      </c>
      <c r="D54" s="91">
        <v>8</v>
      </c>
      <c r="E54" s="85">
        <v>1</v>
      </c>
      <c r="F54" s="37">
        <f t="shared" si="0"/>
        <v>0.13</v>
      </c>
    </row>
    <row r="55" spans="1:6" ht="30" x14ac:dyDescent="0.25">
      <c r="A55" s="86" t="s">
        <v>36</v>
      </c>
      <c r="B55" s="68" t="s">
        <v>149</v>
      </c>
      <c r="C55" s="154" t="s">
        <v>96</v>
      </c>
      <c r="D55" s="91">
        <v>564</v>
      </c>
      <c r="E55" s="85">
        <v>106</v>
      </c>
      <c r="F55" s="37">
        <f t="shared" si="0"/>
        <v>0.19</v>
      </c>
    </row>
    <row r="56" spans="1:6" ht="17.25" customHeight="1" x14ac:dyDescent="0.25">
      <c r="A56" s="86" t="s">
        <v>37</v>
      </c>
      <c r="B56" s="68" t="s">
        <v>178</v>
      </c>
      <c r="C56" s="154" t="s">
        <v>96</v>
      </c>
      <c r="D56" s="91">
        <v>55</v>
      </c>
      <c r="E56" s="85">
        <v>8</v>
      </c>
      <c r="F56" s="37">
        <f t="shared" si="0"/>
        <v>0.15</v>
      </c>
    </row>
    <row r="57" spans="1:6" ht="17.25" customHeight="1" x14ac:dyDescent="0.25">
      <c r="A57" s="86" t="s">
        <v>38</v>
      </c>
      <c r="B57" s="68" t="s">
        <v>151</v>
      </c>
      <c r="C57" s="154" t="s">
        <v>96</v>
      </c>
      <c r="D57" s="91">
        <v>0</v>
      </c>
      <c r="E57" s="85">
        <v>0</v>
      </c>
      <c r="F57" s="37"/>
    </row>
    <row r="58" spans="1:6" ht="17.25" customHeight="1" x14ac:dyDescent="0.25">
      <c r="A58" s="86" t="s">
        <v>39</v>
      </c>
      <c r="B58" s="68" t="s">
        <v>152</v>
      </c>
      <c r="C58" s="154" t="s">
        <v>96</v>
      </c>
      <c r="D58" s="91">
        <v>752</v>
      </c>
      <c r="E58" s="85">
        <v>121</v>
      </c>
      <c r="F58" s="37">
        <f t="shared" si="0"/>
        <v>0.16</v>
      </c>
    </row>
    <row r="59" spans="1:6" ht="17.25" customHeight="1" x14ac:dyDescent="0.25">
      <c r="A59" s="86" t="s">
        <v>40</v>
      </c>
      <c r="B59" s="68" t="s">
        <v>153</v>
      </c>
      <c r="C59" s="154" t="s">
        <v>96</v>
      </c>
      <c r="D59" s="91">
        <v>606</v>
      </c>
      <c r="E59" s="85">
        <v>32</v>
      </c>
      <c r="F59" s="37">
        <f t="shared" si="0"/>
        <v>0.05</v>
      </c>
    </row>
    <row r="60" spans="1:6" ht="17.25" customHeight="1" x14ac:dyDescent="0.25">
      <c r="A60" s="86" t="s">
        <v>41</v>
      </c>
      <c r="B60" s="68" t="s">
        <v>154</v>
      </c>
      <c r="C60" s="154" t="s">
        <v>96</v>
      </c>
      <c r="D60" s="91">
        <v>118</v>
      </c>
      <c r="E60" s="85">
        <v>24</v>
      </c>
      <c r="F60" s="37">
        <f t="shared" si="0"/>
        <v>0.2</v>
      </c>
    </row>
    <row r="61" spans="1:6" ht="17.25" customHeight="1" x14ac:dyDescent="0.25">
      <c r="A61" s="86" t="s">
        <v>42</v>
      </c>
      <c r="B61" s="68" t="s">
        <v>155</v>
      </c>
      <c r="C61" s="154" t="s">
        <v>96</v>
      </c>
      <c r="D61" s="91">
        <v>2193</v>
      </c>
      <c r="E61" s="85">
        <v>112</v>
      </c>
      <c r="F61" s="37">
        <f t="shared" si="0"/>
        <v>0.05</v>
      </c>
    </row>
    <row r="62" spans="1:6" s="150" customFormat="1" ht="30" x14ac:dyDescent="0.25">
      <c r="A62" s="149">
        <v>7</v>
      </c>
      <c r="B62" s="53" t="s">
        <v>179</v>
      </c>
      <c r="C62" s="154" t="s">
        <v>96</v>
      </c>
      <c r="D62" s="90">
        <f>SUM(D63:D67)</f>
        <v>5261</v>
      </c>
      <c r="E62" s="90">
        <f>SUM(E63:E67)</f>
        <v>15509</v>
      </c>
      <c r="F62" s="50">
        <f t="shared" si="0"/>
        <v>2.95</v>
      </c>
    </row>
    <row r="63" spans="1:6" x14ac:dyDescent="0.25">
      <c r="A63" s="154" t="s">
        <v>57</v>
      </c>
      <c r="B63" s="74" t="s">
        <v>180</v>
      </c>
      <c r="C63" s="154" t="s">
        <v>96</v>
      </c>
      <c r="D63" s="91">
        <v>0</v>
      </c>
      <c r="E63" s="85">
        <v>4823</v>
      </c>
      <c r="F63" s="37"/>
    </row>
    <row r="64" spans="1:6" x14ac:dyDescent="0.25">
      <c r="A64" s="154" t="s">
        <v>58</v>
      </c>
      <c r="B64" s="68" t="s">
        <v>128</v>
      </c>
      <c r="C64" s="154" t="s">
        <v>96</v>
      </c>
      <c r="D64" s="91">
        <v>0</v>
      </c>
      <c r="E64" s="85">
        <v>483</v>
      </c>
      <c r="F64" s="37"/>
    </row>
    <row r="65" spans="1:6" x14ac:dyDescent="0.25">
      <c r="A65" s="154" t="s">
        <v>59</v>
      </c>
      <c r="B65" s="74" t="s">
        <v>181</v>
      </c>
      <c r="C65" s="154" t="s">
        <v>96</v>
      </c>
      <c r="D65" s="91">
        <v>1616</v>
      </c>
      <c r="E65" s="85">
        <v>408</v>
      </c>
      <c r="F65" s="37">
        <f t="shared" si="0"/>
        <v>0.25</v>
      </c>
    </row>
    <row r="66" spans="1:6" x14ac:dyDescent="0.25">
      <c r="A66" s="154" t="s">
        <v>60</v>
      </c>
      <c r="B66" s="74" t="s">
        <v>94</v>
      </c>
      <c r="C66" s="154" t="s">
        <v>96</v>
      </c>
      <c r="D66" s="91">
        <v>3031</v>
      </c>
      <c r="E66" s="85">
        <v>211</v>
      </c>
      <c r="F66" s="37">
        <f t="shared" si="0"/>
        <v>7.0000000000000007E-2</v>
      </c>
    </row>
    <row r="67" spans="1:6" x14ac:dyDescent="0.25">
      <c r="A67" s="154" t="s">
        <v>59</v>
      </c>
      <c r="B67" s="74" t="s">
        <v>155</v>
      </c>
      <c r="C67" s="154" t="s">
        <v>96</v>
      </c>
      <c r="D67" s="91">
        <v>614</v>
      </c>
      <c r="E67" s="85">
        <v>9584</v>
      </c>
      <c r="F67" s="37">
        <f t="shared" si="0"/>
        <v>15.61</v>
      </c>
    </row>
    <row r="68" spans="1:6" s="150" customFormat="1" x14ac:dyDescent="0.25">
      <c r="A68" s="149">
        <v>8</v>
      </c>
      <c r="B68" s="53" t="s">
        <v>182</v>
      </c>
      <c r="C68" s="154" t="s">
        <v>96</v>
      </c>
      <c r="D68" s="90">
        <v>0</v>
      </c>
      <c r="E68" s="84">
        <v>0</v>
      </c>
      <c r="F68" s="37"/>
    </row>
    <row r="69" spans="1:6" s="150" customFormat="1" ht="28.5" x14ac:dyDescent="0.25">
      <c r="A69" s="149" t="s">
        <v>43</v>
      </c>
      <c r="B69" s="167" t="s">
        <v>183</v>
      </c>
      <c r="C69" s="154" t="s">
        <v>96</v>
      </c>
      <c r="D69" s="90">
        <f>D16+D39</f>
        <v>252854</v>
      </c>
      <c r="E69" s="90">
        <f>E16+E39</f>
        <v>204549</v>
      </c>
      <c r="F69" s="50">
        <f t="shared" si="0"/>
        <v>0.81</v>
      </c>
    </row>
    <row r="70" spans="1:6" s="150" customFormat="1" x14ac:dyDescent="0.25">
      <c r="A70" s="149" t="s">
        <v>44</v>
      </c>
      <c r="B70" s="147" t="s">
        <v>158</v>
      </c>
      <c r="C70" s="154" t="s">
        <v>96</v>
      </c>
      <c r="D70" s="90">
        <f>D72-D69</f>
        <v>50947</v>
      </c>
      <c r="E70" s="90">
        <f>E72-E69</f>
        <v>-134655</v>
      </c>
      <c r="F70" s="50">
        <f t="shared" si="0"/>
        <v>-2.64</v>
      </c>
    </row>
    <row r="71" spans="1:6" s="157" customFormat="1" ht="30" x14ac:dyDescent="0.25">
      <c r="A71" s="155" t="s">
        <v>45</v>
      </c>
      <c r="B71" s="77" t="s">
        <v>184</v>
      </c>
      <c r="C71" s="155" t="s">
        <v>96</v>
      </c>
      <c r="D71" s="92">
        <v>395321</v>
      </c>
      <c r="E71" s="89">
        <v>0</v>
      </c>
      <c r="F71" s="37">
        <f t="shared" si="0"/>
        <v>0</v>
      </c>
    </row>
    <row r="72" spans="1:6" s="150" customFormat="1" ht="14.25" customHeight="1" x14ac:dyDescent="0.25">
      <c r="A72" s="158" t="s">
        <v>46</v>
      </c>
      <c r="B72" s="48" t="s">
        <v>185</v>
      </c>
      <c r="C72" s="149" t="s">
        <v>96</v>
      </c>
      <c r="D72" s="90">
        <v>303801</v>
      </c>
      <c r="E72" s="84">
        <v>69894</v>
      </c>
      <c r="F72" s="50">
        <f t="shared" si="0"/>
        <v>0.23</v>
      </c>
    </row>
    <row r="73" spans="1:6" s="159" customFormat="1" ht="28.5" x14ac:dyDescent="0.25">
      <c r="A73" s="78" t="s">
        <v>47</v>
      </c>
      <c r="B73" s="167" t="s">
        <v>186</v>
      </c>
      <c r="C73" s="158" t="s">
        <v>187</v>
      </c>
      <c r="D73" s="93">
        <v>5528.69</v>
      </c>
      <c r="E73" s="94">
        <v>1488.212</v>
      </c>
      <c r="F73" s="50">
        <f t="shared" si="0"/>
        <v>0.27</v>
      </c>
    </row>
    <row r="74" spans="1:6" s="150" customFormat="1" ht="14.25" customHeight="1" x14ac:dyDescent="0.25">
      <c r="A74" s="149" t="s">
        <v>48</v>
      </c>
      <c r="B74" s="147" t="s">
        <v>95</v>
      </c>
      <c r="C74" s="149" t="s">
        <v>188</v>
      </c>
      <c r="D74" s="95">
        <f>D72/D73</f>
        <v>54.95</v>
      </c>
      <c r="E74" s="95">
        <f>E72/E73</f>
        <v>46.97</v>
      </c>
      <c r="F74" s="50">
        <f t="shared" si="0"/>
        <v>0.85</v>
      </c>
    </row>
  </sheetData>
  <mergeCells count="9">
    <mergeCell ref="D6:F6"/>
    <mergeCell ref="A10:F10"/>
    <mergeCell ref="A11:F11"/>
    <mergeCell ref="A12:F12"/>
    <mergeCell ref="D1:F1"/>
    <mergeCell ref="D2:F2"/>
    <mergeCell ref="D3:F3"/>
    <mergeCell ref="D4:F4"/>
    <mergeCell ref="D5:F5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27" zoomScale="85" zoomScaleNormal="85" zoomScaleSheetLayoutView="100" workbookViewId="0">
      <selection activeCell="B33" sqref="B33:B36"/>
    </sheetView>
  </sheetViews>
  <sheetFormatPr defaultRowHeight="15" x14ac:dyDescent="0.25"/>
  <cols>
    <col min="1" max="1" width="6.85546875" style="96" customWidth="1"/>
    <col min="2" max="2" width="52.42578125" style="96" customWidth="1"/>
    <col min="3" max="3" width="13.140625" style="164" customWidth="1"/>
    <col min="4" max="4" width="28.28515625" style="96" customWidth="1"/>
    <col min="5" max="5" width="26.7109375" style="96" customWidth="1"/>
    <col min="6" max="6" width="19.85546875" style="165" customWidth="1"/>
    <col min="7" max="16384" width="9.140625" style="96"/>
  </cols>
  <sheetData>
    <row r="1" spans="1:6" ht="61.5" customHeight="1" x14ac:dyDescent="0.25">
      <c r="A1" s="5"/>
      <c r="B1" s="5"/>
      <c r="C1" s="5"/>
      <c r="D1" s="169" t="s">
        <v>192</v>
      </c>
      <c r="E1" s="169"/>
      <c r="F1" s="169"/>
    </row>
    <row r="2" spans="1:6" ht="15" customHeight="1" x14ac:dyDescent="0.25">
      <c r="A2" s="5"/>
      <c r="B2" s="5"/>
      <c r="C2" s="5"/>
      <c r="D2" s="169" t="s">
        <v>189</v>
      </c>
      <c r="E2" s="169"/>
      <c r="F2" s="169"/>
    </row>
    <row r="3" spans="1:6" ht="15" customHeight="1" x14ac:dyDescent="0.25">
      <c r="A3" s="5"/>
      <c r="B3" s="5"/>
      <c r="C3" s="5"/>
      <c r="D3" s="169"/>
      <c r="E3" s="169"/>
      <c r="F3" s="169"/>
    </row>
    <row r="4" spans="1:6" ht="15" customHeight="1" x14ac:dyDescent="0.25">
      <c r="A4" s="5"/>
      <c r="B4" s="5"/>
      <c r="C4" s="5"/>
      <c r="D4" s="169"/>
      <c r="E4" s="169"/>
      <c r="F4" s="169"/>
    </row>
    <row r="5" spans="1:6" ht="15" customHeight="1" x14ac:dyDescent="0.25">
      <c r="A5" s="5"/>
      <c r="B5" s="5"/>
      <c r="C5" s="5"/>
      <c r="D5" s="169"/>
      <c r="E5" s="169"/>
      <c r="F5" s="169"/>
    </row>
    <row r="6" spans="1:6" ht="15" customHeight="1" x14ac:dyDescent="0.25">
      <c r="A6" s="5"/>
      <c r="B6" s="5"/>
      <c r="C6" s="5"/>
      <c r="D6" s="169"/>
      <c r="E6" s="169"/>
      <c r="F6" s="169"/>
    </row>
    <row r="7" spans="1:6" ht="15" customHeight="1" x14ac:dyDescent="0.25">
      <c r="A7" s="2"/>
      <c r="B7" s="2"/>
      <c r="C7" s="2"/>
      <c r="D7" s="4"/>
      <c r="E7" s="4"/>
      <c r="F7" s="4"/>
    </row>
    <row r="8" spans="1:6" x14ac:dyDescent="0.25">
      <c r="A8" s="170" t="s">
        <v>168</v>
      </c>
      <c r="B8" s="170"/>
      <c r="C8" s="170"/>
      <c r="D8" s="4"/>
      <c r="E8" s="4"/>
      <c r="F8" s="4"/>
    </row>
    <row r="9" spans="1:6" ht="16.5" customHeight="1" x14ac:dyDescent="0.25">
      <c r="A9" s="2"/>
      <c r="B9" s="2"/>
      <c r="C9" s="2"/>
      <c r="D9" s="4"/>
      <c r="E9" s="4"/>
      <c r="F9" s="4"/>
    </row>
    <row r="10" spans="1:6" ht="31.5" customHeight="1" x14ac:dyDescent="0.25">
      <c r="A10" s="171" t="s">
        <v>193</v>
      </c>
      <c r="B10" s="171"/>
      <c r="C10" s="171"/>
      <c r="D10" s="171"/>
      <c r="E10" s="171"/>
      <c r="F10" s="171"/>
    </row>
    <row r="11" spans="1:6" ht="15" customHeight="1" x14ac:dyDescent="0.25">
      <c r="A11" s="172" t="s">
        <v>113</v>
      </c>
      <c r="B11" s="172"/>
      <c r="C11" s="172"/>
      <c r="D11" s="172"/>
      <c r="E11" s="172"/>
      <c r="F11" s="172"/>
    </row>
    <row r="12" spans="1:6" x14ac:dyDescent="0.25">
      <c r="A12" s="175"/>
      <c r="B12" s="175"/>
      <c r="C12" s="175"/>
      <c r="D12" s="175"/>
      <c r="E12" s="175"/>
      <c r="F12" s="137"/>
    </row>
    <row r="13" spans="1:6" x14ac:dyDescent="0.25">
      <c r="A13" s="137"/>
      <c r="B13" s="137"/>
      <c r="C13" s="137"/>
      <c r="D13" s="8"/>
      <c r="E13" s="8"/>
      <c r="F13" s="8"/>
    </row>
    <row r="14" spans="1:6" ht="60" x14ac:dyDescent="0.25">
      <c r="A14" s="29" t="s">
        <v>87</v>
      </c>
      <c r="B14" s="29" t="s">
        <v>114</v>
      </c>
      <c r="C14" s="29" t="s">
        <v>115</v>
      </c>
      <c r="D14" s="20" t="s">
        <v>194</v>
      </c>
      <c r="E14" s="30" t="s">
        <v>118</v>
      </c>
      <c r="F14" s="25" t="s">
        <v>116</v>
      </c>
    </row>
    <row r="15" spans="1:6" x14ac:dyDescent="0.2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5" t="s">
        <v>93</v>
      </c>
    </row>
    <row r="16" spans="1:6" s="161" customFormat="1" ht="28.5" x14ac:dyDescent="0.2">
      <c r="A16" s="149" t="s">
        <v>5</v>
      </c>
      <c r="B16" s="48" t="s">
        <v>119</v>
      </c>
      <c r="C16" s="149" t="s">
        <v>164</v>
      </c>
      <c r="D16" s="90">
        <f>D17+D23+D26+D27+D29</f>
        <v>289201</v>
      </c>
      <c r="E16" s="90">
        <f>E17+E23+E26+E27+E29</f>
        <v>262442</v>
      </c>
      <c r="F16" s="50">
        <f>E16/D16</f>
        <v>0.91</v>
      </c>
    </row>
    <row r="17" spans="1:6" s="162" customFormat="1" ht="30" x14ac:dyDescent="0.25">
      <c r="A17" s="151">
        <v>1</v>
      </c>
      <c r="B17" s="53" t="s">
        <v>170</v>
      </c>
      <c r="C17" s="155" t="s">
        <v>96</v>
      </c>
      <c r="D17" s="105">
        <f>SUM(D18:D22)</f>
        <v>286524</v>
      </c>
      <c r="E17" s="105">
        <f>SUM(E18:E22)</f>
        <v>256305</v>
      </c>
      <c r="F17" s="55">
        <f>E17/D17</f>
        <v>0.89</v>
      </c>
    </row>
    <row r="18" spans="1:6" x14ac:dyDescent="0.25">
      <c r="A18" s="86" t="s">
        <v>88</v>
      </c>
      <c r="B18" s="56" t="s">
        <v>121</v>
      </c>
      <c r="C18" s="154" t="s">
        <v>96</v>
      </c>
      <c r="D18" s="91"/>
      <c r="E18" s="91"/>
      <c r="F18" s="37"/>
    </row>
    <row r="19" spans="1:6" x14ac:dyDescent="0.25">
      <c r="A19" s="86" t="s">
        <v>8</v>
      </c>
      <c r="B19" s="56" t="s">
        <v>122</v>
      </c>
      <c r="C19" s="154" t="s">
        <v>96</v>
      </c>
      <c r="D19" s="91"/>
      <c r="E19" s="91"/>
      <c r="F19" s="37"/>
    </row>
    <row r="20" spans="1:6" x14ac:dyDescent="0.25">
      <c r="A20" s="86" t="s">
        <v>49</v>
      </c>
      <c r="B20" s="166" t="s">
        <v>123</v>
      </c>
      <c r="C20" s="154" t="s">
        <v>96</v>
      </c>
      <c r="D20" s="91"/>
      <c r="E20" s="91"/>
      <c r="F20" s="37"/>
    </row>
    <row r="21" spans="1:6" x14ac:dyDescent="0.25">
      <c r="A21" s="86" t="s">
        <v>10</v>
      </c>
      <c r="B21" s="60" t="s">
        <v>124</v>
      </c>
      <c r="C21" s="154" t="s">
        <v>96</v>
      </c>
      <c r="D21" s="91"/>
      <c r="E21" s="91"/>
      <c r="F21" s="37"/>
    </row>
    <row r="22" spans="1:6" ht="30" x14ac:dyDescent="0.25">
      <c r="A22" s="86" t="s">
        <v>11</v>
      </c>
      <c r="B22" s="61" t="s">
        <v>125</v>
      </c>
      <c r="C22" s="154" t="s">
        <v>96</v>
      </c>
      <c r="D22" s="91">
        <v>286524</v>
      </c>
      <c r="E22" s="91">
        <v>256305</v>
      </c>
      <c r="F22" s="37">
        <f>E22/D22</f>
        <v>0.89</v>
      </c>
    </row>
    <row r="23" spans="1:6" s="162" customFormat="1" ht="30" x14ac:dyDescent="0.25">
      <c r="A23" s="151">
        <v>2</v>
      </c>
      <c r="B23" s="53" t="s">
        <v>126</v>
      </c>
      <c r="C23" s="155" t="s">
        <v>96</v>
      </c>
      <c r="D23" s="105">
        <f>D24+D25</f>
        <v>0</v>
      </c>
      <c r="E23" s="105">
        <f>E24+E25</f>
        <v>0</v>
      </c>
      <c r="F23" s="37"/>
    </row>
    <row r="24" spans="1:6" ht="30" customHeight="1" x14ac:dyDescent="0.25">
      <c r="A24" s="86" t="s">
        <v>89</v>
      </c>
      <c r="B24" s="7" t="s">
        <v>127</v>
      </c>
      <c r="C24" s="154" t="s">
        <v>96</v>
      </c>
      <c r="D24" s="91">
        <v>0</v>
      </c>
      <c r="E24" s="91">
        <v>0</v>
      </c>
      <c r="F24" s="37"/>
    </row>
    <row r="25" spans="1:6" x14ac:dyDescent="0.25">
      <c r="A25" s="86" t="s">
        <v>12</v>
      </c>
      <c r="B25" s="56" t="s">
        <v>128</v>
      </c>
      <c r="C25" s="154" t="s">
        <v>96</v>
      </c>
      <c r="D25" s="91">
        <v>0</v>
      </c>
      <c r="E25" s="91">
        <v>0</v>
      </c>
      <c r="F25" s="37"/>
    </row>
    <row r="26" spans="1:6" s="162" customFormat="1" x14ac:dyDescent="0.25">
      <c r="A26" s="151">
        <v>3</v>
      </c>
      <c r="B26" s="97" t="s">
        <v>0</v>
      </c>
      <c r="C26" s="155" t="s">
        <v>96</v>
      </c>
      <c r="D26" s="105">
        <v>0</v>
      </c>
      <c r="E26" s="105">
        <v>0</v>
      </c>
      <c r="F26" s="37"/>
    </row>
    <row r="27" spans="1:6" s="162" customFormat="1" x14ac:dyDescent="0.25">
      <c r="A27" s="151">
        <v>4</v>
      </c>
      <c r="B27" s="53" t="s">
        <v>129</v>
      </c>
      <c r="C27" s="155" t="s">
        <v>96</v>
      </c>
      <c r="D27" s="105">
        <f>D28</f>
        <v>0</v>
      </c>
      <c r="E27" s="105">
        <f>E28</f>
        <v>0</v>
      </c>
      <c r="F27" s="37"/>
    </row>
    <row r="28" spans="1:6" ht="30" x14ac:dyDescent="0.25">
      <c r="A28" s="86" t="s">
        <v>90</v>
      </c>
      <c r="B28" s="56" t="s">
        <v>130</v>
      </c>
      <c r="C28" s="154" t="s">
        <v>96</v>
      </c>
      <c r="D28" s="91">
        <v>0</v>
      </c>
      <c r="E28" s="91">
        <v>0</v>
      </c>
      <c r="F28" s="37"/>
    </row>
    <row r="29" spans="1:6" s="162" customFormat="1" ht="14.25" customHeight="1" x14ac:dyDescent="0.25">
      <c r="A29" s="151">
        <v>5</v>
      </c>
      <c r="B29" s="168" t="s">
        <v>131</v>
      </c>
      <c r="C29" s="155" t="s">
        <v>96</v>
      </c>
      <c r="D29" s="105">
        <f>D30</f>
        <v>2677</v>
      </c>
      <c r="E29" s="105">
        <f>E30</f>
        <v>6137</v>
      </c>
      <c r="F29" s="55">
        <f t="shared" ref="F29:F60" si="0">E29/D29</f>
        <v>2.29</v>
      </c>
    </row>
    <row r="30" spans="1:6" x14ac:dyDescent="0.25">
      <c r="A30" s="154" t="s">
        <v>15</v>
      </c>
      <c r="B30" s="87" t="s">
        <v>195</v>
      </c>
      <c r="C30" s="154" t="s">
        <v>96</v>
      </c>
      <c r="D30" s="91">
        <v>2677</v>
      </c>
      <c r="E30" s="91">
        <v>6137</v>
      </c>
      <c r="F30" s="37">
        <f t="shared" si="0"/>
        <v>2.29</v>
      </c>
    </row>
    <row r="31" spans="1:6" s="161" customFormat="1" ht="14.25" customHeight="1" x14ac:dyDescent="0.2">
      <c r="A31" s="149" t="s">
        <v>19</v>
      </c>
      <c r="B31" s="147" t="s">
        <v>55</v>
      </c>
      <c r="C31" s="149" t="s">
        <v>96</v>
      </c>
      <c r="D31" s="90">
        <f>D32+D54</f>
        <v>18554</v>
      </c>
      <c r="E31" s="90">
        <f>E32+E54</f>
        <v>3936</v>
      </c>
      <c r="F31" s="50">
        <f t="shared" si="0"/>
        <v>0.21</v>
      </c>
    </row>
    <row r="32" spans="1:6" s="161" customFormat="1" ht="14.25" x14ac:dyDescent="0.2">
      <c r="A32" s="149">
        <v>6</v>
      </c>
      <c r="B32" s="48" t="s">
        <v>135</v>
      </c>
      <c r="C32" s="149" t="s">
        <v>96</v>
      </c>
      <c r="D32" s="90">
        <f>SUM(D33:D53)-D36</f>
        <v>18554</v>
      </c>
      <c r="E32" s="90">
        <f>SUM(E33:E53)-E36</f>
        <v>3936</v>
      </c>
      <c r="F32" s="50">
        <f t="shared" si="0"/>
        <v>0.21</v>
      </c>
    </row>
    <row r="33" spans="1:6" ht="30" x14ac:dyDescent="0.25">
      <c r="A33" s="86" t="s">
        <v>21</v>
      </c>
      <c r="B33" s="53" t="s">
        <v>136</v>
      </c>
      <c r="C33" s="154" t="s">
        <v>96</v>
      </c>
      <c r="D33" s="91">
        <v>8889</v>
      </c>
      <c r="E33" s="91">
        <v>2311</v>
      </c>
      <c r="F33" s="37">
        <f t="shared" si="0"/>
        <v>0.26</v>
      </c>
    </row>
    <row r="34" spans="1:6" x14ac:dyDescent="0.25">
      <c r="A34" s="86" t="s">
        <v>22</v>
      </c>
      <c r="B34" s="68" t="s">
        <v>137</v>
      </c>
      <c r="C34" s="154" t="s">
        <v>96</v>
      </c>
      <c r="D34" s="91">
        <v>978</v>
      </c>
      <c r="E34" s="91">
        <v>223</v>
      </c>
      <c r="F34" s="37">
        <f t="shared" si="0"/>
        <v>0.23</v>
      </c>
    </row>
    <row r="35" spans="1:6" x14ac:dyDescent="0.25">
      <c r="A35" s="86" t="s">
        <v>23</v>
      </c>
      <c r="B35" s="68" t="s">
        <v>128</v>
      </c>
      <c r="C35" s="154" t="s">
        <v>96</v>
      </c>
      <c r="D35" s="91">
        <v>2137</v>
      </c>
      <c r="E35" s="91">
        <v>385</v>
      </c>
      <c r="F35" s="37">
        <f t="shared" si="0"/>
        <v>0.18</v>
      </c>
    </row>
    <row r="36" spans="1:6" s="163" customFormat="1" x14ac:dyDescent="0.25">
      <c r="A36" s="156" t="s">
        <v>24</v>
      </c>
      <c r="B36" s="68" t="s">
        <v>191</v>
      </c>
      <c r="C36" s="155" t="s">
        <v>96</v>
      </c>
      <c r="D36" s="92">
        <f>SUM(D37:D53)</f>
        <v>6550</v>
      </c>
      <c r="E36" s="92">
        <f>SUM(E37:E53)</f>
        <v>1017</v>
      </c>
      <c r="F36" s="63">
        <f t="shared" si="0"/>
        <v>0.16</v>
      </c>
    </row>
    <row r="37" spans="1:6" x14ac:dyDescent="0.25">
      <c r="A37" s="86" t="s">
        <v>25</v>
      </c>
      <c r="B37" s="168" t="s">
        <v>176</v>
      </c>
      <c r="C37" s="154" t="s">
        <v>96</v>
      </c>
      <c r="D37" s="91">
        <v>946</v>
      </c>
      <c r="E37" s="91">
        <v>52</v>
      </c>
      <c r="F37" s="37">
        <f t="shared" si="0"/>
        <v>0.05</v>
      </c>
    </row>
    <row r="38" spans="1:6" x14ac:dyDescent="0.25">
      <c r="A38" s="86" t="s">
        <v>27</v>
      </c>
      <c r="B38" s="87" t="s">
        <v>140</v>
      </c>
      <c r="C38" s="154" t="s">
        <v>96</v>
      </c>
      <c r="D38" s="91">
        <v>0</v>
      </c>
      <c r="E38" s="91">
        <v>48</v>
      </c>
      <c r="F38" s="37"/>
    </row>
    <row r="39" spans="1:6" x14ac:dyDescent="0.25">
      <c r="A39" s="86" t="s">
        <v>28</v>
      </c>
      <c r="B39" s="87" t="s">
        <v>196</v>
      </c>
      <c r="C39" s="154" t="s">
        <v>96</v>
      </c>
      <c r="D39" s="91">
        <v>87</v>
      </c>
      <c r="E39" s="91">
        <v>33</v>
      </c>
      <c r="F39" s="37">
        <f t="shared" si="0"/>
        <v>0.38</v>
      </c>
    </row>
    <row r="40" spans="1:6" x14ac:dyDescent="0.25">
      <c r="A40" s="86" t="s">
        <v>29</v>
      </c>
      <c r="B40" s="87" t="s">
        <v>177</v>
      </c>
      <c r="C40" s="154" t="s">
        <v>96</v>
      </c>
      <c r="D40" s="91">
        <v>0</v>
      </c>
      <c r="E40" s="91">
        <v>7</v>
      </c>
      <c r="F40" s="37"/>
    </row>
    <row r="41" spans="1:6" x14ac:dyDescent="0.25">
      <c r="A41" s="86" t="s">
        <v>30</v>
      </c>
      <c r="B41" s="87" t="s">
        <v>143</v>
      </c>
      <c r="C41" s="154" t="s">
        <v>96</v>
      </c>
      <c r="D41" s="91">
        <v>0</v>
      </c>
      <c r="E41" s="91">
        <v>32</v>
      </c>
      <c r="F41" s="37"/>
    </row>
    <row r="42" spans="1:6" ht="30" x14ac:dyDescent="0.25">
      <c r="A42" s="86" t="s">
        <v>31</v>
      </c>
      <c r="B42" s="68" t="s">
        <v>144</v>
      </c>
      <c r="C42" s="154" t="s">
        <v>96</v>
      </c>
      <c r="D42" s="91">
        <v>95</v>
      </c>
      <c r="E42" s="91">
        <v>13</v>
      </c>
      <c r="F42" s="37">
        <f t="shared" si="0"/>
        <v>0.14000000000000001</v>
      </c>
    </row>
    <row r="43" spans="1:6" x14ac:dyDescent="0.25">
      <c r="A43" s="86" t="s">
        <v>32</v>
      </c>
      <c r="B43" s="87" t="s">
        <v>145</v>
      </c>
      <c r="C43" s="154" t="s">
        <v>96</v>
      </c>
      <c r="D43" s="91">
        <v>193</v>
      </c>
      <c r="E43" s="91">
        <v>17</v>
      </c>
      <c r="F43" s="37">
        <f t="shared" si="0"/>
        <v>0.09</v>
      </c>
    </row>
    <row r="44" spans="1:6" x14ac:dyDescent="0.25">
      <c r="A44" s="86" t="s">
        <v>33</v>
      </c>
      <c r="B44" s="87" t="s">
        <v>146</v>
      </c>
      <c r="C44" s="154" t="s">
        <v>96</v>
      </c>
      <c r="D44" s="91">
        <v>73</v>
      </c>
      <c r="E44" s="91">
        <v>0</v>
      </c>
      <c r="F44" s="37">
        <f t="shared" si="0"/>
        <v>0</v>
      </c>
    </row>
    <row r="45" spans="1:6" x14ac:dyDescent="0.25">
      <c r="A45" s="86" t="s">
        <v>34</v>
      </c>
      <c r="B45" s="68" t="s">
        <v>172</v>
      </c>
      <c r="C45" s="154" t="s">
        <v>96</v>
      </c>
      <c r="D45" s="91">
        <v>131</v>
      </c>
      <c r="E45" s="91">
        <v>80</v>
      </c>
      <c r="F45" s="37">
        <f t="shared" si="0"/>
        <v>0.61</v>
      </c>
    </row>
    <row r="46" spans="1:6" x14ac:dyDescent="0.25">
      <c r="A46" s="86" t="s">
        <v>35</v>
      </c>
      <c r="B46" s="68" t="s">
        <v>148</v>
      </c>
      <c r="C46" s="154" t="s">
        <v>96</v>
      </c>
      <c r="D46" s="91">
        <v>8</v>
      </c>
      <c r="E46" s="91">
        <v>1</v>
      </c>
      <c r="F46" s="37">
        <f t="shared" si="0"/>
        <v>0.13</v>
      </c>
    </row>
    <row r="47" spans="1:6" ht="15" customHeight="1" x14ac:dyDescent="0.25">
      <c r="A47" s="86" t="s">
        <v>36</v>
      </c>
      <c r="B47" s="68" t="s">
        <v>149</v>
      </c>
      <c r="C47" s="154" t="s">
        <v>96</v>
      </c>
      <c r="D47" s="91">
        <v>709</v>
      </c>
      <c r="E47" s="91">
        <v>194</v>
      </c>
      <c r="F47" s="37">
        <f t="shared" si="0"/>
        <v>0.27</v>
      </c>
    </row>
    <row r="48" spans="1:6" x14ac:dyDescent="0.25">
      <c r="A48" s="86" t="s">
        <v>37</v>
      </c>
      <c r="B48" s="87" t="s">
        <v>197</v>
      </c>
      <c r="C48" s="154" t="s">
        <v>96</v>
      </c>
      <c r="D48" s="91">
        <v>67</v>
      </c>
      <c r="E48" s="91">
        <v>13</v>
      </c>
      <c r="F48" s="37">
        <f t="shared" si="0"/>
        <v>0.19</v>
      </c>
    </row>
    <row r="49" spans="1:6" x14ac:dyDescent="0.25">
      <c r="A49" s="86" t="s">
        <v>38</v>
      </c>
      <c r="B49" s="87" t="s">
        <v>151</v>
      </c>
      <c r="C49" s="154" t="s">
        <v>96</v>
      </c>
      <c r="D49" s="91">
        <v>0</v>
      </c>
      <c r="E49" s="91">
        <v>0</v>
      </c>
      <c r="F49" s="37"/>
    </row>
    <row r="50" spans="1:6" x14ac:dyDescent="0.25">
      <c r="A50" s="86" t="s">
        <v>39</v>
      </c>
      <c r="B50" s="68" t="s">
        <v>152</v>
      </c>
      <c r="C50" s="154" t="s">
        <v>96</v>
      </c>
      <c r="D50" s="91">
        <v>675</v>
      </c>
      <c r="E50" s="91">
        <v>230</v>
      </c>
      <c r="F50" s="37">
        <f t="shared" si="0"/>
        <v>0.34</v>
      </c>
    </row>
    <row r="51" spans="1:6" x14ac:dyDescent="0.25">
      <c r="A51" s="86" t="s">
        <v>40</v>
      </c>
      <c r="B51" s="68" t="s">
        <v>153</v>
      </c>
      <c r="C51" s="154" t="s">
        <v>96</v>
      </c>
      <c r="D51" s="91">
        <v>661</v>
      </c>
      <c r="E51" s="91">
        <v>57</v>
      </c>
      <c r="F51" s="37">
        <f t="shared" si="0"/>
        <v>0.09</v>
      </c>
    </row>
    <row r="52" spans="1:6" x14ac:dyDescent="0.25">
      <c r="A52" s="86" t="s">
        <v>41</v>
      </c>
      <c r="B52" s="68" t="s">
        <v>154</v>
      </c>
      <c r="C52" s="154" t="s">
        <v>96</v>
      </c>
      <c r="D52" s="91">
        <v>115</v>
      </c>
      <c r="E52" s="91">
        <v>44</v>
      </c>
      <c r="F52" s="37">
        <f t="shared" si="0"/>
        <v>0.38</v>
      </c>
    </row>
    <row r="53" spans="1:6" x14ac:dyDescent="0.25">
      <c r="A53" s="86" t="s">
        <v>42</v>
      </c>
      <c r="B53" s="68" t="s">
        <v>155</v>
      </c>
      <c r="C53" s="154" t="s">
        <v>96</v>
      </c>
      <c r="D53" s="91">
        <v>2790</v>
      </c>
      <c r="E53" s="91">
        <v>196</v>
      </c>
      <c r="F53" s="37">
        <f t="shared" si="0"/>
        <v>7.0000000000000007E-2</v>
      </c>
    </row>
    <row r="54" spans="1:6" s="161" customFormat="1" x14ac:dyDescent="0.2">
      <c r="A54" s="149">
        <v>7</v>
      </c>
      <c r="B54" s="53" t="s">
        <v>182</v>
      </c>
      <c r="C54" s="149" t="s">
        <v>96</v>
      </c>
      <c r="D54" s="90">
        <v>0</v>
      </c>
      <c r="E54" s="90">
        <v>0</v>
      </c>
      <c r="F54" s="37"/>
    </row>
    <row r="55" spans="1:6" s="161" customFormat="1" ht="30" x14ac:dyDescent="0.2">
      <c r="A55" s="149" t="s">
        <v>43</v>
      </c>
      <c r="B55" s="168" t="s">
        <v>183</v>
      </c>
      <c r="C55" s="149" t="s">
        <v>96</v>
      </c>
      <c r="D55" s="90">
        <f>D16+D31</f>
        <v>307755</v>
      </c>
      <c r="E55" s="90">
        <f>E16+E31</f>
        <v>266378</v>
      </c>
      <c r="F55" s="50">
        <f t="shared" si="0"/>
        <v>0.87</v>
      </c>
    </row>
    <row r="56" spans="1:6" s="161" customFormat="1" x14ac:dyDescent="0.2">
      <c r="A56" s="149" t="s">
        <v>44</v>
      </c>
      <c r="B56" s="152" t="s">
        <v>158</v>
      </c>
      <c r="C56" s="149" t="s">
        <v>96</v>
      </c>
      <c r="D56" s="90">
        <f>D58-D55</f>
        <v>0</v>
      </c>
      <c r="E56" s="90">
        <f>E58-E55</f>
        <v>-106939</v>
      </c>
      <c r="F56" s="37"/>
    </row>
    <row r="57" spans="1:6" s="163" customFormat="1" ht="30" x14ac:dyDescent="0.25">
      <c r="A57" s="155" t="s">
        <v>45</v>
      </c>
      <c r="B57" s="77" t="s">
        <v>184</v>
      </c>
      <c r="C57" s="155" t="s">
        <v>96</v>
      </c>
      <c r="D57" s="89">
        <v>0</v>
      </c>
      <c r="E57" s="89">
        <v>0</v>
      </c>
      <c r="F57" s="37"/>
    </row>
    <row r="58" spans="1:6" s="161" customFormat="1" ht="14.25" x14ac:dyDescent="0.2">
      <c r="A58" s="149" t="s">
        <v>46</v>
      </c>
      <c r="B58" s="48" t="s">
        <v>185</v>
      </c>
      <c r="C58" s="149" t="s">
        <v>96</v>
      </c>
      <c r="D58" s="84">
        <v>307755</v>
      </c>
      <c r="E58" s="84">
        <v>159439</v>
      </c>
      <c r="F58" s="50">
        <f t="shared" si="0"/>
        <v>0.52</v>
      </c>
    </row>
    <row r="59" spans="1:6" s="161" customFormat="1" ht="28.5" x14ac:dyDescent="0.2">
      <c r="A59" s="149" t="s">
        <v>47</v>
      </c>
      <c r="B59" s="167" t="s">
        <v>186</v>
      </c>
      <c r="C59" s="149" t="s">
        <v>187</v>
      </c>
      <c r="D59" s="93">
        <v>3268.05</v>
      </c>
      <c r="E59" s="94">
        <v>1693.6769999999999</v>
      </c>
      <c r="F59" s="50">
        <f t="shared" si="0"/>
        <v>0.52</v>
      </c>
    </row>
    <row r="60" spans="1:6" s="161" customFormat="1" ht="18" customHeight="1" x14ac:dyDescent="0.2">
      <c r="A60" s="149" t="s">
        <v>48</v>
      </c>
      <c r="B60" s="147" t="s">
        <v>95</v>
      </c>
      <c r="C60" s="149" t="s">
        <v>198</v>
      </c>
      <c r="D60" s="93">
        <f>D58/D59</f>
        <v>94.17</v>
      </c>
      <c r="E60" s="93">
        <f>E58/E59</f>
        <v>94.14</v>
      </c>
      <c r="F60" s="50">
        <f t="shared" si="0"/>
        <v>1</v>
      </c>
    </row>
  </sheetData>
  <mergeCells count="10">
    <mergeCell ref="D6:F6"/>
    <mergeCell ref="A8:C8"/>
    <mergeCell ref="A12:E12"/>
    <mergeCell ref="A10:F10"/>
    <mergeCell ref="A11:F11"/>
    <mergeCell ref="D1:F1"/>
    <mergeCell ref="D2:F2"/>
    <mergeCell ref="D3:F3"/>
    <mergeCell ref="D4:F4"/>
    <mergeCell ref="D5:F5"/>
  </mergeCells>
  <pageMargins left="0.31496062992125984" right="0.15748031496062992" top="0.47244094488188981" bottom="0.43307086614173229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topLeftCell="A67" zoomScale="85" zoomScaleNormal="85" workbookViewId="0">
      <selection activeCell="C15" sqref="C15"/>
    </sheetView>
  </sheetViews>
  <sheetFormatPr defaultColWidth="9.140625" defaultRowHeight="15" x14ac:dyDescent="0.25"/>
  <cols>
    <col min="1" max="1" width="7" style="121" customWidth="1"/>
    <col min="2" max="2" width="49.5703125" style="122" customWidth="1"/>
    <col min="3" max="3" width="13.7109375" style="122" customWidth="1"/>
    <col min="4" max="4" width="23" style="120" customWidth="1"/>
    <col min="5" max="5" width="20" style="120" customWidth="1"/>
    <col min="6" max="6" width="21" style="11" customWidth="1"/>
    <col min="7" max="10" width="9.140625" style="12" customWidth="1"/>
    <col min="11" max="11" width="13.85546875" style="12" customWidth="1"/>
    <col min="12" max="24" width="9.140625" style="12" customWidth="1"/>
    <col min="25" max="242" width="9.140625" style="12"/>
    <col min="243" max="243" width="7" style="12" customWidth="1"/>
    <col min="244" max="244" width="38.85546875" style="12" customWidth="1"/>
    <col min="245" max="245" width="11" style="12" customWidth="1"/>
    <col min="246" max="255" width="0" style="12" hidden="1" customWidth="1"/>
    <col min="256" max="261" width="13.85546875" style="12" customWidth="1"/>
    <col min="262" max="266" width="9.140625" style="12" customWidth="1"/>
    <col min="267" max="267" width="13.85546875" style="12" customWidth="1"/>
    <col min="268" max="280" width="9.140625" style="12" customWidth="1"/>
    <col min="281" max="498" width="9.140625" style="12"/>
    <col min="499" max="499" width="7" style="12" customWidth="1"/>
    <col min="500" max="500" width="38.85546875" style="12" customWidth="1"/>
    <col min="501" max="501" width="11" style="12" customWidth="1"/>
    <col min="502" max="511" width="0" style="12" hidden="1" customWidth="1"/>
    <col min="512" max="517" width="13.85546875" style="12" customWidth="1"/>
    <col min="518" max="522" width="9.140625" style="12" customWidth="1"/>
    <col min="523" max="523" width="13.85546875" style="12" customWidth="1"/>
    <col min="524" max="536" width="9.140625" style="12" customWidth="1"/>
    <col min="537" max="754" width="9.140625" style="12"/>
    <col min="755" max="755" width="7" style="12" customWidth="1"/>
    <col min="756" max="756" width="38.85546875" style="12" customWidth="1"/>
    <col min="757" max="757" width="11" style="12" customWidth="1"/>
    <col min="758" max="767" width="0" style="12" hidden="1" customWidth="1"/>
    <col min="768" max="773" width="13.85546875" style="12" customWidth="1"/>
    <col min="774" max="778" width="9.140625" style="12" customWidth="1"/>
    <col min="779" max="779" width="13.85546875" style="12" customWidth="1"/>
    <col min="780" max="792" width="9.140625" style="12" customWidth="1"/>
    <col min="793" max="1010" width="9.140625" style="12"/>
    <col min="1011" max="1011" width="7" style="12" customWidth="1"/>
    <col min="1012" max="1012" width="38.85546875" style="12" customWidth="1"/>
    <col min="1013" max="1013" width="11" style="12" customWidth="1"/>
    <col min="1014" max="1023" width="0" style="12" hidden="1" customWidth="1"/>
    <col min="1024" max="1029" width="13.85546875" style="12" customWidth="1"/>
    <col min="1030" max="1034" width="9.140625" style="12" customWidth="1"/>
    <col min="1035" max="1035" width="13.85546875" style="12" customWidth="1"/>
    <col min="1036" max="1048" width="9.140625" style="12" customWidth="1"/>
    <col min="1049" max="1266" width="9.140625" style="12"/>
    <col min="1267" max="1267" width="7" style="12" customWidth="1"/>
    <col min="1268" max="1268" width="38.85546875" style="12" customWidth="1"/>
    <col min="1269" max="1269" width="11" style="12" customWidth="1"/>
    <col min="1270" max="1279" width="0" style="12" hidden="1" customWidth="1"/>
    <col min="1280" max="1285" width="13.85546875" style="12" customWidth="1"/>
    <col min="1286" max="1290" width="9.140625" style="12" customWidth="1"/>
    <col min="1291" max="1291" width="13.85546875" style="12" customWidth="1"/>
    <col min="1292" max="1304" width="9.140625" style="12" customWidth="1"/>
    <col min="1305" max="1522" width="9.140625" style="12"/>
    <col min="1523" max="1523" width="7" style="12" customWidth="1"/>
    <col min="1524" max="1524" width="38.85546875" style="12" customWidth="1"/>
    <col min="1525" max="1525" width="11" style="12" customWidth="1"/>
    <col min="1526" max="1535" width="0" style="12" hidden="1" customWidth="1"/>
    <col min="1536" max="1541" width="13.85546875" style="12" customWidth="1"/>
    <col min="1542" max="1546" width="9.140625" style="12" customWidth="1"/>
    <col min="1547" max="1547" width="13.85546875" style="12" customWidth="1"/>
    <col min="1548" max="1560" width="9.140625" style="12" customWidth="1"/>
    <col min="1561" max="1778" width="9.140625" style="12"/>
    <col min="1779" max="1779" width="7" style="12" customWidth="1"/>
    <col min="1780" max="1780" width="38.85546875" style="12" customWidth="1"/>
    <col min="1781" max="1781" width="11" style="12" customWidth="1"/>
    <col min="1782" max="1791" width="0" style="12" hidden="1" customWidth="1"/>
    <col min="1792" max="1797" width="13.85546875" style="12" customWidth="1"/>
    <col min="1798" max="1802" width="9.140625" style="12" customWidth="1"/>
    <col min="1803" max="1803" width="13.85546875" style="12" customWidth="1"/>
    <col min="1804" max="1816" width="9.140625" style="12" customWidth="1"/>
    <col min="1817" max="2034" width="9.140625" style="12"/>
    <col min="2035" max="2035" width="7" style="12" customWidth="1"/>
    <col min="2036" max="2036" width="38.85546875" style="12" customWidth="1"/>
    <col min="2037" max="2037" width="11" style="12" customWidth="1"/>
    <col min="2038" max="2047" width="0" style="12" hidden="1" customWidth="1"/>
    <col min="2048" max="2053" width="13.85546875" style="12" customWidth="1"/>
    <col min="2054" max="2058" width="9.140625" style="12" customWidth="1"/>
    <col min="2059" max="2059" width="13.85546875" style="12" customWidth="1"/>
    <col min="2060" max="2072" width="9.140625" style="12" customWidth="1"/>
    <col min="2073" max="2290" width="9.140625" style="12"/>
    <col min="2291" max="2291" width="7" style="12" customWidth="1"/>
    <col min="2292" max="2292" width="38.85546875" style="12" customWidth="1"/>
    <col min="2293" max="2293" width="11" style="12" customWidth="1"/>
    <col min="2294" max="2303" width="0" style="12" hidden="1" customWidth="1"/>
    <col min="2304" max="2309" width="13.85546875" style="12" customWidth="1"/>
    <col min="2310" max="2314" width="9.140625" style="12" customWidth="1"/>
    <col min="2315" max="2315" width="13.85546875" style="12" customWidth="1"/>
    <col min="2316" max="2328" width="9.140625" style="12" customWidth="1"/>
    <col min="2329" max="2546" width="9.140625" style="12"/>
    <col min="2547" max="2547" width="7" style="12" customWidth="1"/>
    <col min="2548" max="2548" width="38.85546875" style="12" customWidth="1"/>
    <col min="2549" max="2549" width="11" style="12" customWidth="1"/>
    <col min="2550" max="2559" width="0" style="12" hidden="1" customWidth="1"/>
    <col min="2560" max="2565" width="13.85546875" style="12" customWidth="1"/>
    <col min="2566" max="2570" width="9.140625" style="12" customWidth="1"/>
    <col min="2571" max="2571" width="13.85546875" style="12" customWidth="1"/>
    <col min="2572" max="2584" width="9.140625" style="12" customWidth="1"/>
    <col min="2585" max="2802" width="9.140625" style="12"/>
    <col min="2803" max="2803" width="7" style="12" customWidth="1"/>
    <col min="2804" max="2804" width="38.85546875" style="12" customWidth="1"/>
    <col min="2805" max="2805" width="11" style="12" customWidth="1"/>
    <col min="2806" max="2815" width="0" style="12" hidden="1" customWidth="1"/>
    <col min="2816" max="2821" width="13.85546875" style="12" customWidth="1"/>
    <col min="2822" max="2826" width="9.140625" style="12" customWidth="1"/>
    <col min="2827" max="2827" width="13.85546875" style="12" customWidth="1"/>
    <col min="2828" max="2840" width="9.140625" style="12" customWidth="1"/>
    <col min="2841" max="3058" width="9.140625" style="12"/>
    <col min="3059" max="3059" width="7" style="12" customWidth="1"/>
    <col min="3060" max="3060" width="38.85546875" style="12" customWidth="1"/>
    <col min="3061" max="3061" width="11" style="12" customWidth="1"/>
    <col min="3062" max="3071" width="0" style="12" hidden="1" customWidth="1"/>
    <col min="3072" max="3077" width="13.85546875" style="12" customWidth="1"/>
    <col min="3078" max="3082" width="9.140625" style="12" customWidth="1"/>
    <col min="3083" max="3083" width="13.85546875" style="12" customWidth="1"/>
    <col min="3084" max="3096" width="9.140625" style="12" customWidth="1"/>
    <col min="3097" max="3314" width="9.140625" style="12"/>
    <col min="3315" max="3315" width="7" style="12" customWidth="1"/>
    <col min="3316" max="3316" width="38.85546875" style="12" customWidth="1"/>
    <col min="3317" max="3317" width="11" style="12" customWidth="1"/>
    <col min="3318" max="3327" width="0" style="12" hidden="1" customWidth="1"/>
    <col min="3328" max="3333" width="13.85546875" style="12" customWidth="1"/>
    <col min="3334" max="3338" width="9.140625" style="12" customWidth="1"/>
    <col min="3339" max="3339" width="13.85546875" style="12" customWidth="1"/>
    <col min="3340" max="3352" width="9.140625" style="12" customWidth="1"/>
    <col min="3353" max="3570" width="9.140625" style="12"/>
    <col min="3571" max="3571" width="7" style="12" customWidth="1"/>
    <col min="3572" max="3572" width="38.85546875" style="12" customWidth="1"/>
    <col min="3573" max="3573" width="11" style="12" customWidth="1"/>
    <col min="3574" max="3583" width="0" style="12" hidden="1" customWidth="1"/>
    <col min="3584" max="3589" width="13.85546875" style="12" customWidth="1"/>
    <col min="3590" max="3594" width="9.140625" style="12" customWidth="1"/>
    <col min="3595" max="3595" width="13.85546875" style="12" customWidth="1"/>
    <col min="3596" max="3608" width="9.140625" style="12" customWidth="1"/>
    <col min="3609" max="3826" width="9.140625" style="12"/>
    <col min="3827" max="3827" width="7" style="12" customWidth="1"/>
    <col min="3828" max="3828" width="38.85546875" style="12" customWidth="1"/>
    <col min="3829" max="3829" width="11" style="12" customWidth="1"/>
    <col min="3830" max="3839" width="0" style="12" hidden="1" customWidth="1"/>
    <col min="3840" max="3845" width="13.85546875" style="12" customWidth="1"/>
    <col min="3846" max="3850" width="9.140625" style="12" customWidth="1"/>
    <col min="3851" max="3851" width="13.85546875" style="12" customWidth="1"/>
    <col min="3852" max="3864" width="9.140625" style="12" customWidth="1"/>
    <col min="3865" max="4082" width="9.140625" style="12"/>
    <col min="4083" max="4083" width="7" style="12" customWidth="1"/>
    <col min="4084" max="4084" width="38.85546875" style="12" customWidth="1"/>
    <col min="4085" max="4085" width="11" style="12" customWidth="1"/>
    <col min="4086" max="4095" width="0" style="12" hidden="1" customWidth="1"/>
    <col min="4096" max="4101" width="13.85546875" style="12" customWidth="1"/>
    <col min="4102" max="4106" width="9.140625" style="12" customWidth="1"/>
    <col min="4107" max="4107" width="13.85546875" style="12" customWidth="1"/>
    <col min="4108" max="4120" width="9.140625" style="12" customWidth="1"/>
    <col min="4121" max="4338" width="9.140625" style="12"/>
    <col min="4339" max="4339" width="7" style="12" customWidth="1"/>
    <col min="4340" max="4340" width="38.85546875" style="12" customWidth="1"/>
    <col min="4341" max="4341" width="11" style="12" customWidth="1"/>
    <col min="4342" max="4351" width="0" style="12" hidden="1" customWidth="1"/>
    <col min="4352" max="4357" width="13.85546875" style="12" customWidth="1"/>
    <col min="4358" max="4362" width="9.140625" style="12" customWidth="1"/>
    <col min="4363" max="4363" width="13.85546875" style="12" customWidth="1"/>
    <col min="4364" max="4376" width="9.140625" style="12" customWidth="1"/>
    <col min="4377" max="4594" width="9.140625" style="12"/>
    <col min="4595" max="4595" width="7" style="12" customWidth="1"/>
    <col min="4596" max="4596" width="38.85546875" style="12" customWidth="1"/>
    <col min="4597" max="4597" width="11" style="12" customWidth="1"/>
    <col min="4598" max="4607" width="0" style="12" hidden="1" customWidth="1"/>
    <col min="4608" max="4613" width="13.85546875" style="12" customWidth="1"/>
    <col min="4614" max="4618" width="9.140625" style="12" customWidth="1"/>
    <col min="4619" max="4619" width="13.85546875" style="12" customWidth="1"/>
    <col min="4620" max="4632" width="9.140625" style="12" customWidth="1"/>
    <col min="4633" max="4850" width="9.140625" style="12"/>
    <col min="4851" max="4851" width="7" style="12" customWidth="1"/>
    <col min="4852" max="4852" width="38.85546875" style="12" customWidth="1"/>
    <col min="4853" max="4853" width="11" style="12" customWidth="1"/>
    <col min="4854" max="4863" width="0" style="12" hidden="1" customWidth="1"/>
    <col min="4864" max="4869" width="13.85546875" style="12" customWidth="1"/>
    <col min="4870" max="4874" width="9.140625" style="12" customWidth="1"/>
    <col min="4875" max="4875" width="13.85546875" style="12" customWidth="1"/>
    <col min="4876" max="4888" width="9.140625" style="12" customWidth="1"/>
    <col min="4889" max="5106" width="9.140625" style="12"/>
    <col min="5107" max="5107" width="7" style="12" customWidth="1"/>
    <col min="5108" max="5108" width="38.85546875" style="12" customWidth="1"/>
    <col min="5109" max="5109" width="11" style="12" customWidth="1"/>
    <col min="5110" max="5119" width="0" style="12" hidden="1" customWidth="1"/>
    <col min="5120" max="5125" width="13.85546875" style="12" customWidth="1"/>
    <col min="5126" max="5130" width="9.140625" style="12" customWidth="1"/>
    <col min="5131" max="5131" width="13.85546875" style="12" customWidth="1"/>
    <col min="5132" max="5144" width="9.140625" style="12" customWidth="1"/>
    <col min="5145" max="5362" width="9.140625" style="12"/>
    <col min="5363" max="5363" width="7" style="12" customWidth="1"/>
    <col min="5364" max="5364" width="38.85546875" style="12" customWidth="1"/>
    <col min="5365" max="5365" width="11" style="12" customWidth="1"/>
    <col min="5366" max="5375" width="0" style="12" hidden="1" customWidth="1"/>
    <col min="5376" max="5381" width="13.85546875" style="12" customWidth="1"/>
    <col min="5382" max="5386" width="9.140625" style="12" customWidth="1"/>
    <col min="5387" max="5387" width="13.85546875" style="12" customWidth="1"/>
    <col min="5388" max="5400" width="9.140625" style="12" customWidth="1"/>
    <col min="5401" max="5618" width="9.140625" style="12"/>
    <col min="5619" max="5619" width="7" style="12" customWidth="1"/>
    <col min="5620" max="5620" width="38.85546875" style="12" customWidth="1"/>
    <col min="5621" max="5621" width="11" style="12" customWidth="1"/>
    <col min="5622" max="5631" width="0" style="12" hidden="1" customWidth="1"/>
    <col min="5632" max="5637" width="13.85546875" style="12" customWidth="1"/>
    <col min="5638" max="5642" width="9.140625" style="12" customWidth="1"/>
    <col min="5643" max="5643" width="13.85546875" style="12" customWidth="1"/>
    <col min="5644" max="5656" width="9.140625" style="12" customWidth="1"/>
    <col min="5657" max="5874" width="9.140625" style="12"/>
    <col min="5875" max="5875" width="7" style="12" customWidth="1"/>
    <col min="5876" max="5876" width="38.85546875" style="12" customWidth="1"/>
    <col min="5877" max="5877" width="11" style="12" customWidth="1"/>
    <col min="5878" max="5887" width="0" style="12" hidden="1" customWidth="1"/>
    <col min="5888" max="5893" width="13.85546875" style="12" customWidth="1"/>
    <col min="5894" max="5898" width="9.140625" style="12" customWidth="1"/>
    <col min="5899" max="5899" width="13.85546875" style="12" customWidth="1"/>
    <col min="5900" max="5912" width="9.140625" style="12" customWidth="1"/>
    <col min="5913" max="6130" width="9.140625" style="12"/>
    <col min="6131" max="6131" width="7" style="12" customWidth="1"/>
    <col min="6132" max="6132" width="38.85546875" style="12" customWidth="1"/>
    <col min="6133" max="6133" width="11" style="12" customWidth="1"/>
    <col min="6134" max="6143" width="0" style="12" hidden="1" customWidth="1"/>
    <col min="6144" max="6149" width="13.85546875" style="12" customWidth="1"/>
    <col min="6150" max="6154" width="9.140625" style="12" customWidth="1"/>
    <col min="6155" max="6155" width="13.85546875" style="12" customWidth="1"/>
    <col min="6156" max="6168" width="9.140625" style="12" customWidth="1"/>
    <col min="6169" max="6386" width="9.140625" style="12"/>
    <col min="6387" max="6387" width="7" style="12" customWidth="1"/>
    <col min="6388" max="6388" width="38.85546875" style="12" customWidth="1"/>
    <col min="6389" max="6389" width="11" style="12" customWidth="1"/>
    <col min="6390" max="6399" width="0" style="12" hidden="1" customWidth="1"/>
    <col min="6400" max="6405" width="13.85546875" style="12" customWidth="1"/>
    <col min="6406" max="6410" width="9.140625" style="12" customWidth="1"/>
    <col min="6411" max="6411" width="13.85546875" style="12" customWidth="1"/>
    <col min="6412" max="6424" width="9.140625" style="12" customWidth="1"/>
    <col min="6425" max="6642" width="9.140625" style="12"/>
    <col min="6643" max="6643" width="7" style="12" customWidth="1"/>
    <col min="6644" max="6644" width="38.85546875" style="12" customWidth="1"/>
    <col min="6645" max="6645" width="11" style="12" customWidth="1"/>
    <col min="6646" max="6655" width="0" style="12" hidden="1" customWidth="1"/>
    <col min="6656" max="6661" width="13.85546875" style="12" customWidth="1"/>
    <col min="6662" max="6666" width="9.140625" style="12" customWidth="1"/>
    <col min="6667" max="6667" width="13.85546875" style="12" customWidth="1"/>
    <col min="6668" max="6680" width="9.140625" style="12" customWidth="1"/>
    <col min="6681" max="6898" width="9.140625" style="12"/>
    <col min="6899" max="6899" width="7" style="12" customWidth="1"/>
    <col min="6900" max="6900" width="38.85546875" style="12" customWidth="1"/>
    <col min="6901" max="6901" width="11" style="12" customWidth="1"/>
    <col min="6902" max="6911" width="0" style="12" hidden="1" customWidth="1"/>
    <col min="6912" max="6917" width="13.85546875" style="12" customWidth="1"/>
    <col min="6918" max="6922" width="9.140625" style="12" customWidth="1"/>
    <col min="6923" max="6923" width="13.85546875" style="12" customWidth="1"/>
    <col min="6924" max="6936" width="9.140625" style="12" customWidth="1"/>
    <col min="6937" max="7154" width="9.140625" style="12"/>
    <col min="7155" max="7155" width="7" style="12" customWidth="1"/>
    <col min="7156" max="7156" width="38.85546875" style="12" customWidth="1"/>
    <col min="7157" max="7157" width="11" style="12" customWidth="1"/>
    <col min="7158" max="7167" width="0" style="12" hidden="1" customWidth="1"/>
    <col min="7168" max="7173" width="13.85546875" style="12" customWidth="1"/>
    <col min="7174" max="7178" width="9.140625" style="12" customWidth="1"/>
    <col min="7179" max="7179" width="13.85546875" style="12" customWidth="1"/>
    <col min="7180" max="7192" width="9.140625" style="12" customWidth="1"/>
    <col min="7193" max="7410" width="9.140625" style="12"/>
    <col min="7411" max="7411" width="7" style="12" customWidth="1"/>
    <col min="7412" max="7412" width="38.85546875" style="12" customWidth="1"/>
    <col min="7413" max="7413" width="11" style="12" customWidth="1"/>
    <col min="7414" max="7423" width="0" style="12" hidden="1" customWidth="1"/>
    <col min="7424" max="7429" width="13.85546875" style="12" customWidth="1"/>
    <col min="7430" max="7434" width="9.140625" style="12" customWidth="1"/>
    <col min="7435" max="7435" width="13.85546875" style="12" customWidth="1"/>
    <col min="7436" max="7448" width="9.140625" style="12" customWidth="1"/>
    <col min="7449" max="7666" width="9.140625" style="12"/>
    <col min="7667" max="7667" width="7" style="12" customWidth="1"/>
    <col min="7668" max="7668" width="38.85546875" style="12" customWidth="1"/>
    <col min="7669" max="7669" width="11" style="12" customWidth="1"/>
    <col min="7670" max="7679" width="0" style="12" hidden="1" customWidth="1"/>
    <col min="7680" max="7685" width="13.85546875" style="12" customWidth="1"/>
    <col min="7686" max="7690" width="9.140625" style="12" customWidth="1"/>
    <col min="7691" max="7691" width="13.85546875" style="12" customWidth="1"/>
    <col min="7692" max="7704" width="9.140625" style="12" customWidth="1"/>
    <col min="7705" max="7922" width="9.140625" style="12"/>
    <col min="7923" max="7923" width="7" style="12" customWidth="1"/>
    <col min="7924" max="7924" width="38.85546875" style="12" customWidth="1"/>
    <col min="7925" max="7925" width="11" style="12" customWidth="1"/>
    <col min="7926" max="7935" width="0" style="12" hidden="1" customWidth="1"/>
    <col min="7936" max="7941" width="13.85546875" style="12" customWidth="1"/>
    <col min="7942" max="7946" width="9.140625" style="12" customWidth="1"/>
    <col min="7947" max="7947" width="13.85546875" style="12" customWidth="1"/>
    <col min="7948" max="7960" width="9.140625" style="12" customWidth="1"/>
    <col min="7961" max="8178" width="9.140625" style="12"/>
    <col min="8179" max="8179" width="7" style="12" customWidth="1"/>
    <col min="8180" max="8180" width="38.85546875" style="12" customWidth="1"/>
    <col min="8181" max="8181" width="11" style="12" customWidth="1"/>
    <col min="8182" max="8191" width="0" style="12" hidden="1" customWidth="1"/>
    <col min="8192" max="8197" width="13.85546875" style="12" customWidth="1"/>
    <col min="8198" max="8202" width="9.140625" style="12" customWidth="1"/>
    <col min="8203" max="8203" width="13.85546875" style="12" customWidth="1"/>
    <col min="8204" max="8216" width="9.140625" style="12" customWidth="1"/>
    <col min="8217" max="8434" width="9.140625" style="12"/>
    <col min="8435" max="8435" width="7" style="12" customWidth="1"/>
    <col min="8436" max="8436" width="38.85546875" style="12" customWidth="1"/>
    <col min="8437" max="8437" width="11" style="12" customWidth="1"/>
    <col min="8438" max="8447" width="0" style="12" hidden="1" customWidth="1"/>
    <col min="8448" max="8453" width="13.85546875" style="12" customWidth="1"/>
    <col min="8454" max="8458" width="9.140625" style="12" customWidth="1"/>
    <col min="8459" max="8459" width="13.85546875" style="12" customWidth="1"/>
    <col min="8460" max="8472" width="9.140625" style="12" customWidth="1"/>
    <col min="8473" max="8690" width="9.140625" style="12"/>
    <col min="8691" max="8691" width="7" style="12" customWidth="1"/>
    <col min="8692" max="8692" width="38.85546875" style="12" customWidth="1"/>
    <col min="8693" max="8693" width="11" style="12" customWidth="1"/>
    <col min="8694" max="8703" width="0" style="12" hidden="1" customWidth="1"/>
    <col min="8704" max="8709" width="13.85546875" style="12" customWidth="1"/>
    <col min="8710" max="8714" width="9.140625" style="12" customWidth="1"/>
    <col min="8715" max="8715" width="13.85546875" style="12" customWidth="1"/>
    <col min="8716" max="8728" width="9.140625" style="12" customWidth="1"/>
    <col min="8729" max="8946" width="9.140625" style="12"/>
    <col min="8947" max="8947" width="7" style="12" customWidth="1"/>
    <col min="8948" max="8948" width="38.85546875" style="12" customWidth="1"/>
    <col min="8949" max="8949" width="11" style="12" customWidth="1"/>
    <col min="8950" max="8959" width="0" style="12" hidden="1" customWidth="1"/>
    <col min="8960" max="8965" width="13.85546875" style="12" customWidth="1"/>
    <col min="8966" max="8970" width="9.140625" style="12" customWidth="1"/>
    <col min="8971" max="8971" width="13.85546875" style="12" customWidth="1"/>
    <col min="8972" max="8984" width="9.140625" style="12" customWidth="1"/>
    <col min="8985" max="9202" width="9.140625" style="12"/>
    <col min="9203" max="9203" width="7" style="12" customWidth="1"/>
    <col min="9204" max="9204" width="38.85546875" style="12" customWidth="1"/>
    <col min="9205" max="9205" width="11" style="12" customWidth="1"/>
    <col min="9206" max="9215" width="0" style="12" hidden="1" customWidth="1"/>
    <col min="9216" max="9221" width="13.85546875" style="12" customWidth="1"/>
    <col min="9222" max="9226" width="9.140625" style="12" customWidth="1"/>
    <col min="9227" max="9227" width="13.85546875" style="12" customWidth="1"/>
    <col min="9228" max="9240" width="9.140625" style="12" customWidth="1"/>
    <col min="9241" max="9458" width="9.140625" style="12"/>
    <col min="9459" max="9459" width="7" style="12" customWidth="1"/>
    <col min="9460" max="9460" width="38.85546875" style="12" customWidth="1"/>
    <col min="9461" max="9461" width="11" style="12" customWidth="1"/>
    <col min="9462" max="9471" width="0" style="12" hidden="1" customWidth="1"/>
    <col min="9472" max="9477" width="13.85546875" style="12" customWidth="1"/>
    <col min="9478" max="9482" width="9.140625" style="12" customWidth="1"/>
    <col min="9483" max="9483" width="13.85546875" style="12" customWidth="1"/>
    <col min="9484" max="9496" width="9.140625" style="12" customWidth="1"/>
    <col min="9497" max="9714" width="9.140625" style="12"/>
    <col min="9715" max="9715" width="7" style="12" customWidth="1"/>
    <col min="9716" max="9716" width="38.85546875" style="12" customWidth="1"/>
    <col min="9717" max="9717" width="11" style="12" customWidth="1"/>
    <col min="9718" max="9727" width="0" style="12" hidden="1" customWidth="1"/>
    <col min="9728" max="9733" width="13.85546875" style="12" customWidth="1"/>
    <col min="9734" max="9738" width="9.140625" style="12" customWidth="1"/>
    <col min="9739" max="9739" width="13.85546875" style="12" customWidth="1"/>
    <col min="9740" max="9752" width="9.140625" style="12" customWidth="1"/>
    <col min="9753" max="9970" width="9.140625" style="12"/>
    <col min="9971" max="9971" width="7" style="12" customWidth="1"/>
    <col min="9972" max="9972" width="38.85546875" style="12" customWidth="1"/>
    <col min="9973" max="9973" width="11" style="12" customWidth="1"/>
    <col min="9974" max="9983" width="0" style="12" hidden="1" customWidth="1"/>
    <col min="9984" max="9989" width="13.85546875" style="12" customWidth="1"/>
    <col min="9990" max="9994" width="9.140625" style="12" customWidth="1"/>
    <col min="9995" max="9995" width="13.85546875" style="12" customWidth="1"/>
    <col min="9996" max="10008" width="9.140625" style="12" customWidth="1"/>
    <col min="10009" max="10226" width="9.140625" style="12"/>
    <col min="10227" max="10227" width="7" style="12" customWidth="1"/>
    <col min="10228" max="10228" width="38.85546875" style="12" customWidth="1"/>
    <col min="10229" max="10229" width="11" style="12" customWidth="1"/>
    <col min="10230" max="10239" width="0" style="12" hidden="1" customWidth="1"/>
    <col min="10240" max="10245" width="13.85546875" style="12" customWidth="1"/>
    <col min="10246" max="10250" width="9.140625" style="12" customWidth="1"/>
    <col min="10251" max="10251" width="13.85546875" style="12" customWidth="1"/>
    <col min="10252" max="10264" width="9.140625" style="12" customWidth="1"/>
    <col min="10265" max="10482" width="9.140625" style="12"/>
    <col min="10483" max="10483" width="7" style="12" customWidth="1"/>
    <col min="10484" max="10484" width="38.85546875" style="12" customWidth="1"/>
    <col min="10485" max="10485" width="11" style="12" customWidth="1"/>
    <col min="10486" max="10495" width="0" style="12" hidden="1" customWidth="1"/>
    <col min="10496" max="10501" width="13.85546875" style="12" customWidth="1"/>
    <col min="10502" max="10506" width="9.140625" style="12" customWidth="1"/>
    <col min="10507" max="10507" width="13.85546875" style="12" customWidth="1"/>
    <col min="10508" max="10520" width="9.140625" style="12" customWidth="1"/>
    <col min="10521" max="10738" width="9.140625" style="12"/>
    <col min="10739" max="10739" width="7" style="12" customWidth="1"/>
    <col min="10740" max="10740" width="38.85546875" style="12" customWidth="1"/>
    <col min="10741" max="10741" width="11" style="12" customWidth="1"/>
    <col min="10742" max="10751" width="0" style="12" hidden="1" customWidth="1"/>
    <col min="10752" max="10757" width="13.85546875" style="12" customWidth="1"/>
    <col min="10758" max="10762" width="9.140625" style="12" customWidth="1"/>
    <col min="10763" max="10763" width="13.85546875" style="12" customWidth="1"/>
    <col min="10764" max="10776" width="9.140625" style="12" customWidth="1"/>
    <col min="10777" max="10994" width="9.140625" style="12"/>
    <col min="10995" max="10995" width="7" style="12" customWidth="1"/>
    <col min="10996" max="10996" width="38.85546875" style="12" customWidth="1"/>
    <col min="10997" max="10997" width="11" style="12" customWidth="1"/>
    <col min="10998" max="11007" width="0" style="12" hidden="1" customWidth="1"/>
    <col min="11008" max="11013" width="13.85546875" style="12" customWidth="1"/>
    <col min="11014" max="11018" width="9.140625" style="12" customWidth="1"/>
    <col min="11019" max="11019" width="13.85546875" style="12" customWidth="1"/>
    <col min="11020" max="11032" width="9.140625" style="12" customWidth="1"/>
    <col min="11033" max="11250" width="9.140625" style="12"/>
    <col min="11251" max="11251" width="7" style="12" customWidth="1"/>
    <col min="11252" max="11252" width="38.85546875" style="12" customWidth="1"/>
    <col min="11253" max="11253" width="11" style="12" customWidth="1"/>
    <col min="11254" max="11263" width="0" style="12" hidden="1" customWidth="1"/>
    <col min="11264" max="11269" width="13.85546875" style="12" customWidth="1"/>
    <col min="11270" max="11274" width="9.140625" style="12" customWidth="1"/>
    <col min="11275" max="11275" width="13.85546875" style="12" customWidth="1"/>
    <col min="11276" max="11288" width="9.140625" style="12" customWidth="1"/>
    <col min="11289" max="11506" width="9.140625" style="12"/>
    <col min="11507" max="11507" width="7" style="12" customWidth="1"/>
    <col min="11508" max="11508" width="38.85546875" style="12" customWidth="1"/>
    <col min="11509" max="11509" width="11" style="12" customWidth="1"/>
    <col min="11510" max="11519" width="0" style="12" hidden="1" customWidth="1"/>
    <col min="11520" max="11525" width="13.85546875" style="12" customWidth="1"/>
    <col min="11526" max="11530" width="9.140625" style="12" customWidth="1"/>
    <col min="11531" max="11531" width="13.85546875" style="12" customWidth="1"/>
    <col min="11532" max="11544" width="9.140625" style="12" customWidth="1"/>
    <col min="11545" max="11762" width="9.140625" style="12"/>
    <col min="11763" max="11763" width="7" style="12" customWidth="1"/>
    <col min="11764" max="11764" width="38.85546875" style="12" customWidth="1"/>
    <col min="11765" max="11765" width="11" style="12" customWidth="1"/>
    <col min="11766" max="11775" width="0" style="12" hidden="1" customWidth="1"/>
    <col min="11776" max="11781" width="13.85546875" style="12" customWidth="1"/>
    <col min="11782" max="11786" width="9.140625" style="12" customWidth="1"/>
    <col min="11787" max="11787" width="13.85546875" style="12" customWidth="1"/>
    <col min="11788" max="11800" width="9.140625" style="12" customWidth="1"/>
    <col min="11801" max="12018" width="9.140625" style="12"/>
    <col min="12019" max="12019" width="7" style="12" customWidth="1"/>
    <col min="12020" max="12020" width="38.85546875" style="12" customWidth="1"/>
    <col min="12021" max="12021" width="11" style="12" customWidth="1"/>
    <col min="12022" max="12031" width="0" style="12" hidden="1" customWidth="1"/>
    <col min="12032" max="12037" width="13.85546875" style="12" customWidth="1"/>
    <col min="12038" max="12042" width="9.140625" style="12" customWidth="1"/>
    <col min="12043" max="12043" width="13.85546875" style="12" customWidth="1"/>
    <col min="12044" max="12056" width="9.140625" style="12" customWidth="1"/>
    <col min="12057" max="12274" width="9.140625" style="12"/>
    <col min="12275" max="12275" width="7" style="12" customWidth="1"/>
    <col min="12276" max="12276" width="38.85546875" style="12" customWidth="1"/>
    <col min="12277" max="12277" width="11" style="12" customWidth="1"/>
    <col min="12278" max="12287" width="0" style="12" hidden="1" customWidth="1"/>
    <col min="12288" max="12293" width="13.85546875" style="12" customWidth="1"/>
    <col min="12294" max="12298" width="9.140625" style="12" customWidth="1"/>
    <col min="12299" max="12299" width="13.85546875" style="12" customWidth="1"/>
    <col min="12300" max="12312" width="9.140625" style="12" customWidth="1"/>
    <col min="12313" max="12530" width="9.140625" style="12"/>
    <col min="12531" max="12531" width="7" style="12" customWidth="1"/>
    <col min="12532" max="12532" width="38.85546875" style="12" customWidth="1"/>
    <col min="12533" max="12533" width="11" style="12" customWidth="1"/>
    <col min="12534" max="12543" width="0" style="12" hidden="1" customWidth="1"/>
    <col min="12544" max="12549" width="13.85546875" style="12" customWidth="1"/>
    <col min="12550" max="12554" width="9.140625" style="12" customWidth="1"/>
    <col min="12555" max="12555" width="13.85546875" style="12" customWidth="1"/>
    <col min="12556" max="12568" width="9.140625" style="12" customWidth="1"/>
    <col min="12569" max="12786" width="9.140625" style="12"/>
    <col min="12787" max="12787" width="7" style="12" customWidth="1"/>
    <col min="12788" max="12788" width="38.85546875" style="12" customWidth="1"/>
    <col min="12789" max="12789" width="11" style="12" customWidth="1"/>
    <col min="12790" max="12799" width="0" style="12" hidden="1" customWidth="1"/>
    <col min="12800" max="12805" width="13.85546875" style="12" customWidth="1"/>
    <col min="12806" max="12810" width="9.140625" style="12" customWidth="1"/>
    <col min="12811" max="12811" width="13.85546875" style="12" customWidth="1"/>
    <col min="12812" max="12824" width="9.140625" style="12" customWidth="1"/>
    <col min="12825" max="13042" width="9.140625" style="12"/>
    <col min="13043" max="13043" width="7" style="12" customWidth="1"/>
    <col min="13044" max="13044" width="38.85546875" style="12" customWidth="1"/>
    <col min="13045" max="13045" width="11" style="12" customWidth="1"/>
    <col min="13046" max="13055" width="0" style="12" hidden="1" customWidth="1"/>
    <col min="13056" max="13061" width="13.85546875" style="12" customWidth="1"/>
    <col min="13062" max="13066" width="9.140625" style="12" customWidth="1"/>
    <col min="13067" max="13067" width="13.85546875" style="12" customWidth="1"/>
    <col min="13068" max="13080" width="9.140625" style="12" customWidth="1"/>
    <col min="13081" max="13298" width="9.140625" style="12"/>
    <col min="13299" max="13299" width="7" style="12" customWidth="1"/>
    <col min="13300" max="13300" width="38.85546875" style="12" customWidth="1"/>
    <col min="13301" max="13301" width="11" style="12" customWidth="1"/>
    <col min="13302" max="13311" width="0" style="12" hidden="1" customWidth="1"/>
    <col min="13312" max="13317" width="13.85546875" style="12" customWidth="1"/>
    <col min="13318" max="13322" width="9.140625" style="12" customWidth="1"/>
    <col min="13323" max="13323" width="13.85546875" style="12" customWidth="1"/>
    <col min="13324" max="13336" width="9.140625" style="12" customWidth="1"/>
    <col min="13337" max="13554" width="9.140625" style="12"/>
    <col min="13555" max="13555" width="7" style="12" customWidth="1"/>
    <col min="13556" max="13556" width="38.85546875" style="12" customWidth="1"/>
    <col min="13557" max="13557" width="11" style="12" customWidth="1"/>
    <col min="13558" max="13567" width="0" style="12" hidden="1" customWidth="1"/>
    <col min="13568" max="13573" width="13.85546875" style="12" customWidth="1"/>
    <col min="13574" max="13578" width="9.140625" style="12" customWidth="1"/>
    <col min="13579" max="13579" width="13.85546875" style="12" customWidth="1"/>
    <col min="13580" max="13592" width="9.140625" style="12" customWidth="1"/>
    <col min="13593" max="13810" width="9.140625" style="12"/>
    <col min="13811" max="13811" width="7" style="12" customWidth="1"/>
    <col min="13812" max="13812" width="38.85546875" style="12" customWidth="1"/>
    <col min="13813" max="13813" width="11" style="12" customWidth="1"/>
    <col min="13814" max="13823" width="0" style="12" hidden="1" customWidth="1"/>
    <col min="13824" max="13829" width="13.85546875" style="12" customWidth="1"/>
    <col min="13830" max="13834" width="9.140625" style="12" customWidth="1"/>
    <col min="13835" max="13835" width="13.85546875" style="12" customWidth="1"/>
    <col min="13836" max="13848" width="9.140625" style="12" customWidth="1"/>
    <col min="13849" max="14066" width="9.140625" style="12"/>
    <col min="14067" max="14067" width="7" style="12" customWidth="1"/>
    <col min="14068" max="14068" width="38.85546875" style="12" customWidth="1"/>
    <col min="14069" max="14069" width="11" style="12" customWidth="1"/>
    <col min="14070" max="14079" width="0" style="12" hidden="1" customWidth="1"/>
    <col min="14080" max="14085" width="13.85546875" style="12" customWidth="1"/>
    <col min="14086" max="14090" width="9.140625" style="12" customWidth="1"/>
    <col min="14091" max="14091" width="13.85546875" style="12" customWidth="1"/>
    <col min="14092" max="14104" width="9.140625" style="12" customWidth="1"/>
    <col min="14105" max="14322" width="9.140625" style="12"/>
    <col min="14323" max="14323" width="7" style="12" customWidth="1"/>
    <col min="14324" max="14324" width="38.85546875" style="12" customWidth="1"/>
    <col min="14325" max="14325" width="11" style="12" customWidth="1"/>
    <col min="14326" max="14335" width="0" style="12" hidden="1" customWidth="1"/>
    <col min="14336" max="14341" width="13.85546875" style="12" customWidth="1"/>
    <col min="14342" max="14346" width="9.140625" style="12" customWidth="1"/>
    <col min="14347" max="14347" width="13.85546875" style="12" customWidth="1"/>
    <col min="14348" max="14360" width="9.140625" style="12" customWidth="1"/>
    <col min="14361" max="14578" width="9.140625" style="12"/>
    <col min="14579" max="14579" width="7" style="12" customWidth="1"/>
    <col min="14580" max="14580" width="38.85546875" style="12" customWidth="1"/>
    <col min="14581" max="14581" width="11" style="12" customWidth="1"/>
    <col min="14582" max="14591" width="0" style="12" hidden="1" customWidth="1"/>
    <col min="14592" max="14597" width="13.85546875" style="12" customWidth="1"/>
    <col min="14598" max="14602" width="9.140625" style="12" customWidth="1"/>
    <col min="14603" max="14603" width="13.85546875" style="12" customWidth="1"/>
    <col min="14604" max="14616" width="9.140625" style="12" customWidth="1"/>
    <col min="14617" max="14834" width="9.140625" style="12"/>
    <col min="14835" max="14835" width="7" style="12" customWidth="1"/>
    <col min="14836" max="14836" width="38.85546875" style="12" customWidth="1"/>
    <col min="14837" max="14837" width="11" style="12" customWidth="1"/>
    <col min="14838" max="14847" width="0" style="12" hidden="1" customWidth="1"/>
    <col min="14848" max="14853" width="13.85546875" style="12" customWidth="1"/>
    <col min="14854" max="14858" width="9.140625" style="12" customWidth="1"/>
    <col min="14859" max="14859" width="13.85546875" style="12" customWidth="1"/>
    <col min="14860" max="14872" width="9.140625" style="12" customWidth="1"/>
    <col min="14873" max="15090" width="9.140625" style="12"/>
    <col min="15091" max="15091" width="7" style="12" customWidth="1"/>
    <col min="15092" max="15092" width="38.85546875" style="12" customWidth="1"/>
    <col min="15093" max="15093" width="11" style="12" customWidth="1"/>
    <col min="15094" max="15103" width="0" style="12" hidden="1" customWidth="1"/>
    <col min="15104" max="15109" width="13.85546875" style="12" customWidth="1"/>
    <col min="15110" max="15114" width="9.140625" style="12" customWidth="1"/>
    <col min="15115" max="15115" width="13.85546875" style="12" customWidth="1"/>
    <col min="15116" max="15128" width="9.140625" style="12" customWidth="1"/>
    <col min="15129" max="15346" width="9.140625" style="12"/>
    <col min="15347" max="15347" width="7" style="12" customWidth="1"/>
    <col min="15348" max="15348" width="38.85546875" style="12" customWidth="1"/>
    <col min="15349" max="15349" width="11" style="12" customWidth="1"/>
    <col min="15350" max="15359" width="0" style="12" hidden="1" customWidth="1"/>
    <col min="15360" max="15365" width="13.85546875" style="12" customWidth="1"/>
    <col min="15366" max="15370" width="9.140625" style="12" customWidth="1"/>
    <col min="15371" max="15371" width="13.85546875" style="12" customWidth="1"/>
    <col min="15372" max="15384" width="9.140625" style="12" customWidth="1"/>
    <col min="15385" max="15602" width="9.140625" style="12"/>
    <col min="15603" max="15603" width="7" style="12" customWidth="1"/>
    <col min="15604" max="15604" width="38.85546875" style="12" customWidth="1"/>
    <col min="15605" max="15605" width="11" style="12" customWidth="1"/>
    <col min="15606" max="15615" width="0" style="12" hidden="1" customWidth="1"/>
    <col min="15616" max="15621" width="13.85546875" style="12" customWidth="1"/>
    <col min="15622" max="15626" width="9.140625" style="12" customWidth="1"/>
    <col min="15627" max="15627" width="13.85546875" style="12" customWidth="1"/>
    <col min="15628" max="15640" width="9.140625" style="12" customWidth="1"/>
    <col min="15641" max="15858" width="9.140625" style="12"/>
    <col min="15859" max="15859" width="7" style="12" customWidth="1"/>
    <col min="15860" max="15860" width="38.85546875" style="12" customWidth="1"/>
    <col min="15861" max="15861" width="11" style="12" customWidth="1"/>
    <col min="15862" max="15871" width="0" style="12" hidden="1" customWidth="1"/>
    <col min="15872" max="15877" width="13.85546875" style="12" customWidth="1"/>
    <col min="15878" max="15882" width="9.140625" style="12" customWidth="1"/>
    <col min="15883" max="15883" width="13.85546875" style="12" customWidth="1"/>
    <col min="15884" max="15896" width="9.140625" style="12" customWidth="1"/>
    <col min="15897" max="16114" width="9.140625" style="12"/>
    <col min="16115" max="16115" width="7" style="12" customWidth="1"/>
    <col min="16116" max="16116" width="38.85546875" style="12" customWidth="1"/>
    <col min="16117" max="16117" width="11" style="12" customWidth="1"/>
    <col min="16118" max="16127" width="0" style="12" hidden="1" customWidth="1"/>
    <col min="16128" max="16133" width="13.85546875" style="12" customWidth="1"/>
    <col min="16134" max="16138" width="9.140625" style="12" customWidth="1"/>
    <col min="16139" max="16139" width="13.85546875" style="12" customWidth="1"/>
    <col min="16140" max="16152" width="9.140625" style="12" customWidth="1"/>
    <col min="16153" max="16384" width="9.140625" style="12"/>
  </cols>
  <sheetData>
    <row r="1" spans="1:8" ht="99.75" customHeight="1" x14ac:dyDescent="0.25">
      <c r="A1" s="2"/>
      <c r="B1" s="3"/>
      <c r="C1" s="177" t="s">
        <v>199</v>
      </c>
      <c r="D1" s="177"/>
      <c r="E1" s="177"/>
      <c r="F1" s="177"/>
      <c r="H1" s="5"/>
    </row>
    <row r="2" spans="1:8" x14ac:dyDescent="0.25">
      <c r="A2" s="2"/>
      <c r="B2" s="3"/>
      <c r="C2" s="177" t="s">
        <v>200</v>
      </c>
      <c r="D2" s="177"/>
      <c r="E2" s="177"/>
      <c r="F2" s="177"/>
      <c r="H2" s="5"/>
    </row>
    <row r="3" spans="1:8" x14ac:dyDescent="0.25">
      <c r="A3" s="2"/>
      <c r="B3" s="3"/>
      <c r="C3" s="177"/>
      <c r="D3" s="177"/>
      <c r="E3" s="177"/>
      <c r="F3" s="177"/>
      <c r="H3" s="5"/>
    </row>
    <row r="4" spans="1:8" x14ac:dyDescent="0.25">
      <c r="A4" s="2"/>
      <c r="B4" s="3"/>
      <c r="C4" s="3"/>
      <c r="D4" s="9"/>
      <c r="E4" s="9"/>
      <c r="F4" s="9"/>
      <c r="G4" s="10"/>
      <c r="H4" s="10"/>
    </row>
    <row r="5" spans="1:8" ht="15" customHeight="1" x14ac:dyDescent="0.25">
      <c r="A5" s="170" t="s">
        <v>168</v>
      </c>
      <c r="B5" s="170"/>
      <c r="C5" s="170"/>
      <c r="D5" s="170"/>
      <c r="E5" s="170"/>
      <c r="F5" s="170"/>
      <c r="G5" s="106"/>
      <c r="H5" s="134"/>
    </row>
    <row r="6" spans="1:8" ht="15" customHeight="1" x14ac:dyDescent="0.25">
      <c r="A6" s="2"/>
      <c r="B6" s="2"/>
      <c r="C6" s="2"/>
      <c r="D6" s="9"/>
      <c r="E6" s="9"/>
      <c r="F6" s="9"/>
      <c r="G6" s="10"/>
      <c r="H6" s="10"/>
    </row>
    <row r="7" spans="1:8" ht="34.5" customHeight="1" x14ac:dyDescent="0.25">
      <c r="A7" s="175" t="s">
        <v>201</v>
      </c>
      <c r="B7" s="175"/>
      <c r="C7" s="175"/>
      <c r="D7" s="175"/>
      <c r="E7" s="175"/>
      <c r="F7" s="175"/>
      <c r="G7" s="107"/>
      <c r="H7" s="137"/>
    </row>
    <row r="8" spans="1:8" ht="19.5" customHeight="1" x14ac:dyDescent="0.25">
      <c r="A8" s="176" t="s">
        <v>113</v>
      </c>
      <c r="B8" s="176"/>
      <c r="C8" s="176"/>
      <c r="D8" s="176"/>
      <c r="E8" s="176"/>
      <c r="F8" s="176"/>
      <c r="G8" s="108"/>
      <c r="H8" s="138"/>
    </row>
    <row r="9" spans="1:8" s="109" customFormat="1" x14ac:dyDescent="0.25">
      <c r="A9" s="8"/>
      <c r="B9" s="8"/>
      <c r="C9" s="8"/>
      <c r="D9" s="1"/>
      <c r="E9" s="1"/>
      <c r="F9" s="1"/>
      <c r="G9" s="8"/>
      <c r="H9" s="8"/>
    </row>
    <row r="10" spans="1:8" ht="110.25" customHeight="1" x14ac:dyDescent="0.25">
      <c r="A10" s="81" t="s">
        <v>4</v>
      </c>
      <c r="B10" s="81" t="s">
        <v>202</v>
      </c>
      <c r="C10" s="81" t="s">
        <v>203</v>
      </c>
      <c r="D10" s="42" t="s">
        <v>204</v>
      </c>
      <c r="E10" s="30" t="s">
        <v>118</v>
      </c>
      <c r="F10" s="25" t="s">
        <v>116</v>
      </c>
    </row>
    <row r="11" spans="1:8" x14ac:dyDescent="0.2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5" t="s">
        <v>93</v>
      </c>
    </row>
    <row r="12" spans="1:8" s="127" customFormat="1" ht="42.75" x14ac:dyDescent="0.25">
      <c r="A12" s="47" t="s">
        <v>5</v>
      </c>
      <c r="B12" s="48" t="s">
        <v>119</v>
      </c>
      <c r="C12" s="47" t="s">
        <v>164</v>
      </c>
      <c r="D12" s="49">
        <f>D13+D20+D21+D24+D25+D27</f>
        <v>229491</v>
      </c>
      <c r="E12" s="49">
        <f>E13+E20+E21+E24+E25+E27</f>
        <v>127532</v>
      </c>
      <c r="F12" s="123">
        <f>E12/D12</f>
        <v>0.56000000000000005</v>
      </c>
    </row>
    <row r="13" spans="1:8" s="110" customFormat="1" x14ac:dyDescent="0.25">
      <c r="A13" s="52">
        <v>1</v>
      </c>
      <c r="B13" s="53" t="s">
        <v>170</v>
      </c>
      <c r="C13" s="52" t="s">
        <v>6</v>
      </c>
      <c r="D13" s="64">
        <f>SUM(D14:D19)</f>
        <v>218892</v>
      </c>
      <c r="E13" s="64">
        <f>SUM(E14:E19)</f>
        <v>120343</v>
      </c>
      <c r="F13" s="124">
        <f>E13/D13</f>
        <v>0.55000000000000004</v>
      </c>
    </row>
    <row r="14" spans="1:8" x14ac:dyDescent="0.25">
      <c r="A14" s="45" t="s">
        <v>7</v>
      </c>
      <c r="B14" s="56" t="s">
        <v>121</v>
      </c>
      <c r="C14" s="57" t="s">
        <v>6</v>
      </c>
      <c r="D14" s="58"/>
      <c r="E14" s="58"/>
      <c r="F14" s="125"/>
    </row>
    <row r="15" spans="1:8" ht="30" x14ac:dyDescent="0.25">
      <c r="A15" s="45" t="s">
        <v>62</v>
      </c>
      <c r="B15" s="61" t="s">
        <v>125</v>
      </c>
      <c r="C15" s="57" t="s">
        <v>6</v>
      </c>
      <c r="D15" s="58">
        <v>218892</v>
      </c>
      <c r="E15" s="58">
        <v>120343</v>
      </c>
      <c r="F15" s="125">
        <f>E15/D15</f>
        <v>0.55000000000000004</v>
      </c>
    </row>
    <row r="16" spans="1:8" x14ac:dyDescent="0.25">
      <c r="A16" s="45" t="s">
        <v>9</v>
      </c>
      <c r="B16" s="56" t="s">
        <v>210</v>
      </c>
      <c r="C16" s="57" t="s">
        <v>6</v>
      </c>
      <c r="D16" s="58"/>
      <c r="E16" s="58"/>
      <c r="F16" s="125"/>
    </row>
    <row r="17" spans="1:6" x14ac:dyDescent="0.25">
      <c r="A17" s="45" t="s">
        <v>63</v>
      </c>
      <c r="B17" s="60" t="s">
        <v>211</v>
      </c>
      <c r="C17" s="57" t="s">
        <v>6</v>
      </c>
      <c r="D17" s="58"/>
      <c r="E17" s="58"/>
      <c r="F17" s="125"/>
    </row>
    <row r="18" spans="1:6" x14ac:dyDescent="0.25">
      <c r="A18" s="45" t="s">
        <v>64</v>
      </c>
      <c r="B18" s="60" t="s">
        <v>212</v>
      </c>
      <c r="C18" s="57" t="s">
        <v>6</v>
      </c>
      <c r="D18" s="58"/>
      <c r="E18" s="58"/>
      <c r="F18" s="125"/>
    </row>
    <row r="19" spans="1:6" x14ac:dyDescent="0.25">
      <c r="A19" s="45" t="s">
        <v>66</v>
      </c>
      <c r="B19" s="60" t="s">
        <v>213</v>
      </c>
      <c r="C19" s="57" t="s">
        <v>6</v>
      </c>
      <c r="D19" s="58"/>
      <c r="E19" s="58"/>
      <c r="F19" s="125"/>
    </row>
    <row r="20" spans="1:6" s="110" customFormat="1" ht="45" x14ac:dyDescent="0.25">
      <c r="A20" s="52" t="s">
        <v>1</v>
      </c>
      <c r="B20" s="111" t="s">
        <v>214</v>
      </c>
      <c r="C20" s="52" t="s">
        <v>6</v>
      </c>
      <c r="D20" s="64"/>
      <c r="E20" s="64"/>
      <c r="F20" s="124"/>
    </row>
    <row r="21" spans="1:6" s="110" customFormat="1" ht="30" x14ac:dyDescent="0.25">
      <c r="A21" s="52" t="s">
        <v>2</v>
      </c>
      <c r="B21" s="53" t="s">
        <v>215</v>
      </c>
      <c r="C21" s="52" t="s">
        <v>6</v>
      </c>
      <c r="D21" s="64">
        <f>SUM(D22:D23)</f>
        <v>6514</v>
      </c>
      <c r="E21" s="64">
        <f>SUM(E22:E23)</f>
        <v>4779</v>
      </c>
      <c r="F21" s="124">
        <f>E21/D21</f>
        <v>0.73</v>
      </c>
    </row>
    <row r="22" spans="1:6" x14ac:dyDescent="0.25">
      <c r="A22" s="45" t="s">
        <v>3</v>
      </c>
      <c r="B22" s="56" t="s">
        <v>216</v>
      </c>
      <c r="C22" s="57" t="s">
        <v>6</v>
      </c>
      <c r="D22" s="58">
        <v>5900</v>
      </c>
      <c r="E22" s="58">
        <v>4343</v>
      </c>
      <c r="F22" s="125">
        <f>E22/D22</f>
        <v>0.74</v>
      </c>
    </row>
    <row r="23" spans="1:6" ht="17.25" customHeight="1" x14ac:dyDescent="0.25">
      <c r="A23" s="45" t="s">
        <v>67</v>
      </c>
      <c r="B23" s="56" t="s">
        <v>128</v>
      </c>
      <c r="C23" s="57" t="s">
        <v>6</v>
      </c>
      <c r="D23" s="58">
        <v>614</v>
      </c>
      <c r="E23" s="58">
        <v>436</v>
      </c>
      <c r="F23" s="125">
        <f>E23/D23</f>
        <v>0.71</v>
      </c>
    </row>
    <row r="24" spans="1:6" s="110" customFormat="1" x14ac:dyDescent="0.25">
      <c r="A24" s="52" t="s">
        <v>68</v>
      </c>
      <c r="B24" s="53" t="s">
        <v>0</v>
      </c>
      <c r="C24" s="52" t="s">
        <v>6</v>
      </c>
      <c r="D24" s="64">
        <v>4085</v>
      </c>
      <c r="E24" s="64">
        <v>2391</v>
      </c>
      <c r="F24" s="124">
        <f>E24/D24</f>
        <v>0.59</v>
      </c>
    </row>
    <row r="25" spans="1:6" s="110" customFormat="1" x14ac:dyDescent="0.25">
      <c r="A25" s="52" t="s">
        <v>14</v>
      </c>
      <c r="B25" s="53" t="s">
        <v>217</v>
      </c>
      <c r="C25" s="52" t="s">
        <v>6</v>
      </c>
      <c r="D25" s="64">
        <f>D26</f>
        <v>0</v>
      </c>
      <c r="E25" s="64">
        <f>E26</f>
        <v>0</v>
      </c>
      <c r="F25" s="124"/>
    </row>
    <row r="26" spans="1:6" ht="30" x14ac:dyDescent="0.25">
      <c r="A26" s="57" t="s">
        <v>15</v>
      </c>
      <c r="B26" s="56" t="s">
        <v>218</v>
      </c>
      <c r="C26" s="57" t="s">
        <v>6</v>
      </c>
      <c r="D26" s="58"/>
      <c r="E26" s="58">
        <v>0</v>
      </c>
      <c r="F26" s="125"/>
    </row>
    <row r="27" spans="1:6" s="110" customFormat="1" x14ac:dyDescent="0.25">
      <c r="A27" s="52" t="s">
        <v>20</v>
      </c>
      <c r="B27" s="53" t="s">
        <v>219</v>
      </c>
      <c r="C27" s="52" t="s">
        <v>6</v>
      </c>
      <c r="D27" s="64">
        <f>SUM(D28:D44)-D40</f>
        <v>0</v>
      </c>
      <c r="E27" s="64">
        <f>SUM(E28:E44)-E40</f>
        <v>19</v>
      </c>
      <c r="F27" s="124"/>
    </row>
    <row r="28" spans="1:6" x14ac:dyDescent="0.25">
      <c r="A28" s="45" t="s">
        <v>21</v>
      </c>
      <c r="B28" s="56" t="s">
        <v>220</v>
      </c>
      <c r="C28" s="57" t="s">
        <v>6</v>
      </c>
      <c r="D28" s="58"/>
      <c r="E28" s="58"/>
      <c r="F28" s="125"/>
    </row>
    <row r="29" spans="1:6" x14ac:dyDescent="0.25">
      <c r="A29" s="45" t="s">
        <v>22</v>
      </c>
      <c r="B29" s="56" t="s">
        <v>146</v>
      </c>
      <c r="C29" s="57" t="s">
        <v>6</v>
      </c>
      <c r="D29" s="58"/>
      <c r="E29" s="58"/>
      <c r="F29" s="125"/>
    </row>
    <row r="30" spans="1:6" x14ac:dyDescent="0.25">
      <c r="A30" s="45" t="s">
        <v>23</v>
      </c>
      <c r="B30" s="56" t="s">
        <v>140</v>
      </c>
      <c r="C30" s="57" t="s">
        <v>6</v>
      </c>
      <c r="D30" s="58"/>
      <c r="E30" s="58"/>
      <c r="F30" s="125"/>
    </row>
    <row r="31" spans="1:6" x14ac:dyDescent="0.25">
      <c r="A31" s="45" t="s">
        <v>24</v>
      </c>
      <c r="B31" s="56" t="s">
        <v>221</v>
      </c>
      <c r="C31" s="57" t="s">
        <v>6</v>
      </c>
      <c r="D31" s="58"/>
      <c r="E31" s="58"/>
      <c r="F31" s="125"/>
    </row>
    <row r="32" spans="1:6" x14ac:dyDescent="0.25">
      <c r="A32" s="45" t="s">
        <v>69</v>
      </c>
      <c r="B32" s="56" t="s">
        <v>171</v>
      </c>
      <c r="C32" s="57" t="s">
        <v>6</v>
      </c>
      <c r="D32" s="58"/>
      <c r="E32" s="58"/>
      <c r="F32" s="125"/>
    </row>
    <row r="33" spans="1:11" x14ac:dyDescent="0.25">
      <c r="A33" s="45" t="s">
        <v>70</v>
      </c>
      <c r="B33" s="56" t="s">
        <v>148</v>
      </c>
      <c r="C33" s="57" t="s">
        <v>6</v>
      </c>
      <c r="D33" s="58"/>
      <c r="E33" s="58">
        <v>19</v>
      </c>
      <c r="F33" s="125"/>
    </row>
    <row r="34" spans="1:11" ht="30" x14ac:dyDescent="0.25">
      <c r="A34" s="45" t="s">
        <v>71</v>
      </c>
      <c r="B34" s="56" t="s">
        <v>222</v>
      </c>
      <c r="C34" s="57" t="s">
        <v>6</v>
      </c>
      <c r="D34" s="58"/>
      <c r="E34" s="58"/>
      <c r="F34" s="125"/>
    </row>
    <row r="35" spans="1:11" x14ac:dyDescent="0.25">
      <c r="A35" s="45" t="s">
        <v>72</v>
      </c>
      <c r="B35" s="56" t="s">
        <v>223</v>
      </c>
      <c r="C35" s="57" t="s">
        <v>6</v>
      </c>
      <c r="D35" s="58"/>
      <c r="E35" s="58"/>
      <c r="F35" s="125"/>
    </row>
    <row r="36" spans="1:11" ht="46.5" customHeight="1" x14ac:dyDescent="0.25">
      <c r="A36" s="45" t="s">
        <v>73</v>
      </c>
      <c r="B36" s="56" t="s">
        <v>173</v>
      </c>
      <c r="C36" s="57" t="s">
        <v>6</v>
      </c>
      <c r="D36" s="58"/>
      <c r="E36" s="58"/>
      <c r="F36" s="125"/>
    </row>
    <row r="37" spans="1:11" x14ac:dyDescent="0.25">
      <c r="A37" s="45" t="s">
        <v>74</v>
      </c>
      <c r="B37" s="56" t="s">
        <v>174</v>
      </c>
      <c r="C37" s="57" t="s">
        <v>6</v>
      </c>
      <c r="D37" s="58"/>
      <c r="E37" s="58"/>
      <c r="F37" s="125"/>
    </row>
    <row r="38" spans="1:11" x14ac:dyDescent="0.25">
      <c r="A38" s="45" t="s">
        <v>75</v>
      </c>
      <c r="B38" s="56" t="s">
        <v>224</v>
      </c>
      <c r="C38" s="57" t="s">
        <v>6</v>
      </c>
      <c r="D38" s="58"/>
      <c r="E38" s="58"/>
      <c r="F38" s="125"/>
    </row>
    <row r="39" spans="1:11" x14ac:dyDescent="0.25">
      <c r="A39" s="45" t="s">
        <v>76</v>
      </c>
      <c r="B39" s="56" t="s">
        <v>225</v>
      </c>
      <c r="C39" s="57" t="s">
        <v>6</v>
      </c>
      <c r="D39" s="58"/>
      <c r="E39" s="58"/>
      <c r="F39" s="125"/>
    </row>
    <row r="40" spans="1:11" x14ac:dyDescent="0.25">
      <c r="A40" s="112" t="s">
        <v>77</v>
      </c>
      <c r="B40" s="70" t="s">
        <v>226</v>
      </c>
      <c r="C40" s="57" t="s">
        <v>6</v>
      </c>
      <c r="D40" s="62">
        <f>SUM(D41:D44)</f>
        <v>0</v>
      </c>
      <c r="E40" s="62">
        <f>SUM(E41:E44)</f>
        <v>0</v>
      </c>
      <c r="F40" s="125"/>
    </row>
    <row r="41" spans="1:11" s="113" customFormat="1" x14ac:dyDescent="0.25">
      <c r="A41" s="45" t="s">
        <v>78</v>
      </c>
      <c r="B41" s="56" t="s">
        <v>227</v>
      </c>
      <c r="C41" s="57" t="s">
        <v>6</v>
      </c>
      <c r="D41" s="62"/>
      <c r="E41" s="58"/>
      <c r="F41" s="125"/>
    </row>
    <row r="42" spans="1:11" x14ac:dyDescent="0.25">
      <c r="A42" s="45" t="s">
        <v>79</v>
      </c>
      <c r="B42" s="114" t="s">
        <v>228</v>
      </c>
      <c r="C42" s="57" t="s">
        <v>6</v>
      </c>
      <c r="D42" s="58"/>
      <c r="E42" s="58"/>
      <c r="F42" s="125"/>
    </row>
    <row r="43" spans="1:11" x14ac:dyDescent="0.25">
      <c r="A43" s="45" t="s">
        <v>97</v>
      </c>
      <c r="B43" s="114" t="s">
        <v>229</v>
      </c>
      <c r="C43" s="57" t="s">
        <v>6</v>
      </c>
      <c r="D43" s="58"/>
      <c r="E43" s="58"/>
      <c r="F43" s="125"/>
    </row>
    <row r="44" spans="1:11" x14ac:dyDescent="0.25">
      <c r="A44" s="45" t="s">
        <v>98</v>
      </c>
      <c r="B44" s="114" t="s">
        <v>230</v>
      </c>
      <c r="C44" s="57" t="s">
        <v>6</v>
      </c>
      <c r="D44" s="58"/>
      <c r="E44" s="58"/>
      <c r="F44" s="125"/>
    </row>
    <row r="45" spans="1:11" s="127" customFormat="1" x14ac:dyDescent="0.25">
      <c r="A45" s="47" t="s">
        <v>19</v>
      </c>
      <c r="B45" s="48" t="s">
        <v>231</v>
      </c>
      <c r="C45" s="52" t="s">
        <v>6</v>
      </c>
      <c r="D45" s="49">
        <f>D46+D69+D70</f>
        <v>0</v>
      </c>
      <c r="E45" s="49">
        <f>E46+E69+E70</f>
        <v>0</v>
      </c>
      <c r="F45" s="123"/>
      <c r="G45" s="128"/>
      <c r="H45" s="128"/>
      <c r="I45" s="128"/>
      <c r="J45" s="128"/>
      <c r="K45" s="128"/>
    </row>
    <row r="46" spans="1:11" s="110" customFormat="1" ht="30" x14ac:dyDescent="0.25">
      <c r="A46" s="52" t="s">
        <v>56</v>
      </c>
      <c r="B46" s="53" t="s">
        <v>136</v>
      </c>
      <c r="C46" s="52" t="s">
        <v>6</v>
      </c>
      <c r="D46" s="64">
        <f>SUM(D47:D68)-D59</f>
        <v>0</v>
      </c>
      <c r="E46" s="64">
        <f>SUM(E47:E68)-E59</f>
        <v>0</v>
      </c>
      <c r="F46" s="124"/>
      <c r="G46" s="129"/>
      <c r="H46" s="129"/>
      <c r="I46" s="129"/>
      <c r="J46" s="129"/>
      <c r="K46" s="129"/>
    </row>
    <row r="47" spans="1:11" x14ac:dyDescent="0.25">
      <c r="A47" s="45" t="s">
        <v>57</v>
      </c>
      <c r="B47" s="68" t="s">
        <v>137</v>
      </c>
      <c r="C47" s="45" t="s">
        <v>6</v>
      </c>
      <c r="D47" s="58"/>
      <c r="E47" s="58"/>
      <c r="F47" s="125"/>
      <c r="G47" s="51"/>
      <c r="H47" s="51"/>
      <c r="I47" s="51"/>
      <c r="J47" s="51"/>
    </row>
    <row r="48" spans="1:11" x14ac:dyDescent="0.25">
      <c r="A48" s="45" t="s">
        <v>58</v>
      </c>
      <c r="B48" s="68" t="s">
        <v>128</v>
      </c>
      <c r="C48" s="45" t="s">
        <v>6</v>
      </c>
      <c r="D48" s="58"/>
      <c r="E48" s="58"/>
      <c r="F48" s="125"/>
      <c r="G48" s="51"/>
      <c r="H48" s="51"/>
      <c r="I48" s="51"/>
      <c r="J48" s="51"/>
    </row>
    <row r="49" spans="1:6" x14ac:dyDescent="0.25">
      <c r="A49" s="45" t="s">
        <v>59</v>
      </c>
      <c r="B49" s="68" t="s">
        <v>232</v>
      </c>
      <c r="C49" s="45" t="s">
        <v>6</v>
      </c>
      <c r="D49" s="58"/>
      <c r="E49" s="58"/>
      <c r="F49" s="125"/>
    </row>
    <row r="50" spans="1:6" x14ac:dyDescent="0.25">
      <c r="A50" s="45" t="s">
        <v>60</v>
      </c>
      <c r="B50" s="115" t="s">
        <v>26</v>
      </c>
      <c r="C50" s="45" t="s">
        <v>6</v>
      </c>
      <c r="D50" s="58"/>
      <c r="E50" s="58"/>
      <c r="F50" s="125"/>
    </row>
    <row r="51" spans="1:6" ht="45" x14ac:dyDescent="0.25">
      <c r="A51" s="45" t="s">
        <v>61</v>
      </c>
      <c r="B51" s="115" t="s">
        <v>233</v>
      </c>
      <c r="C51" s="45"/>
      <c r="D51" s="58"/>
      <c r="E51" s="58"/>
      <c r="F51" s="125"/>
    </row>
    <row r="52" spans="1:6" x14ac:dyDescent="0.25">
      <c r="A52" s="45" t="s">
        <v>80</v>
      </c>
      <c r="B52" s="115" t="s">
        <v>141</v>
      </c>
      <c r="C52" s="45" t="s">
        <v>6</v>
      </c>
      <c r="D52" s="58"/>
      <c r="E52" s="58"/>
      <c r="F52" s="125"/>
    </row>
    <row r="53" spans="1:6" ht="12" customHeight="1" x14ac:dyDescent="0.25">
      <c r="A53" s="45" t="s">
        <v>81</v>
      </c>
      <c r="B53" s="115" t="s">
        <v>153</v>
      </c>
      <c r="C53" s="45" t="s">
        <v>6</v>
      </c>
      <c r="D53" s="58"/>
      <c r="E53" s="58"/>
      <c r="F53" s="125"/>
    </row>
    <row r="54" spans="1:6" x14ac:dyDescent="0.25">
      <c r="A54" s="45" t="s">
        <v>82</v>
      </c>
      <c r="B54" s="115" t="s">
        <v>140</v>
      </c>
      <c r="C54" s="45" t="s">
        <v>6</v>
      </c>
      <c r="D54" s="58"/>
      <c r="E54" s="58"/>
      <c r="F54" s="125"/>
    </row>
    <row r="55" spans="1:6" ht="30" x14ac:dyDescent="0.25">
      <c r="A55" s="45" t="s">
        <v>83</v>
      </c>
      <c r="B55" s="115" t="s">
        <v>234</v>
      </c>
      <c r="C55" s="45" t="s">
        <v>6</v>
      </c>
      <c r="D55" s="58"/>
      <c r="E55" s="58"/>
      <c r="F55" s="125"/>
    </row>
    <row r="56" spans="1:6" x14ac:dyDescent="0.25">
      <c r="A56" s="45" t="s">
        <v>84</v>
      </c>
      <c r="B56" s="115" t="s">
        <v>148</v>
      </c>
      <c r="C56" s="57" t="s">
        <v>6</v>
      </c>
      <c r="D56" s="58"/>
      <c r="E56" s="58"/>
      <c r="F56" s="125"/>
    </row>
    <row r="57" spans="1:6" ht="30" x14ac:dyDescent="0.25">
      <c r="A57" s="45" t="s">
        <v>85</v>
      </c>
      <c r="B57" s="115" t="s">
        <v>235</v>
      </c>
      <c r="C57" s="45"/>
      <c r="D57" s="58"/>
      <c r="E57" s="58"/>
      <c r="F57" s="125"/>
    </row>
    <row r="58" spans="1:6" x14ac:dyDescent="0.25">
      <c r="A58" s="45" t="s">
        <v>86</v>
      </c>
      <c r="B58" s="115" t="s">
        <v>236</v>
      </c>
      <c r="C58" s="45" t="s">
        <v>6</v>
      </c>
      <c r="D58" s="58"/>
      <c r="E58" s="58"/>
      <c r="F58" s="125"/>
    </row>
    <row r="59" spans="1:6" s="113" customFormat="1" x14ac:dyDescent="0.25">
      <c r="A59" s="57" t="s">
        <v>99</v>
      </c>
      <c r="B59" s="70" t="s">
        <v>219</v>
      </c>
      <c r="C59" s="70"/>
      <c r="D59" s="62">
        <f>SUM(D60:D68)</f>
        <v>0</v>
      </c>
      <c r="E59" s="62">
        <f>SUM(E60:E68)</f>
        <v>0</v>
      </c>
      <c r="F59" s="126"/>
    </row>
    <row r="60" spans="1:6" ht="39" customHeight="1" x14ac:dyDescent="0.25">
      <c r="A60" s="116" t="s">
        <v>100</v>
      </c>
      <c r="B60" s="115" t="s">
        <v>237</v>
      </c>
      <c r="C60" s="45" t="s">
        <v>6</v>
      </c>
      <c r="D60" s="58"/>
      <c r="E60" s="58"/>
      <c r="F60" s="125"/>
    </row>
    <row r="61" spans="1:6" x14ac:dyDescent="0.25">
      <c r="A61" s="116" t="s">
        <v>101</v>
      </c>
      <c r="B61" s="115" t="s">
        <v>146</v>
      </c>
      <c r="C61" s="45" t="s">
        <v>6</v>
      </c>
      <c r="D61" s="58"/>
      <c r="E61" s="58"/>
      <c r="F61" s="125"/>
    </row>
    <row r="62" spans="1:6" x14ac:dyDescent="0.25">
      <c r="A62" s="116" t="s">
        <v>102</v>
      </c>
      <c r="B62" s="115" t="s">
        <v>221</v>
      </c>
      <c r="C62" s="45" t="s">
        <v>6</v>
      </c>
      <c r="D62" s="58"/>
      <c r="E62" s="58"/>
      <c r="F62" s="125"/>
    </row>
    <row r="63" spans="1:6" x14ac:dyDescent="0.25">
      <c r="A63" s="116" t="s">
        <v>103</v>
      </c>
      <c r="B63" s="115" t="s">
        <v>197</v>
      </c>
      <c r="C63" s="45" t="s">
        <v>6</v>
      </c>
      <c r="D63" s="58"/>
      <c r="E63" s="58"/>
      <c r="F63" s="125"/>
    </row>
    <row r="64" spans="1:6" x14ac:dyDescent="0.25">
      <c r="A64" s="116" t="s">
        <v>104</v>
      </c>
      <c r="B64" s="115" t="s">
        <v>238</v>
      </c>
      <c r="C64" s="45" t="s">
        <v>6</v>
      </c>
      <c r="D64" s="58"/>
      <c r="E64" s="58"/>
      <c r="F64" s="125"/>
    </row>
    <row r="65" spans="1:9" x14ac:dyDescent="0.25">
      <c r="A65" s="116" t="s">
        <v>105</v>
      </c>
      <c r="B65" s="115" t="s">
        <v>224</v>
      </c>
      <c r="C65" s="45" t="s">
        <v>6</v>
      </c>
      <c r="D65" s="58"/>
      <c r="E65" s="58"/>
      <c r="F65" s="125"/>
    </row>
    <row r="66" spans="1:9" x14ac:dyDescent="0.25">
      <c r="A66" s="116" t="s">
        <v>106</v>
      </c>
      <c r="B66" s="115" t="s">
        <v>239</v>
      </c>
      <c r="C66" s="45" t="s">
        <v>6</v>
      </c>
      <c r="D66" s="58"/>
      <c r="E66" s="58"/>
      <c r="F66" s="125"/>
    </row>
    <row r="67" spans="1:9" x14ac:dyDescent="0.25">
      <c r="A67" s="116" t="s">
        <v>107</v>
      </c>
      <c r="B67" s="115" t="s">
        <v>154</v>
      </c>
      <c r="C67" s="45" t="s">
        <v>6</v>
      </c>
      <c r="D67" s="58"/>
      <c r="E67" s="58"/>
      <c r="F67" s="125"/>
    </row>
    <row r="68" spans="1:9" ht="16.5" customHeight="1" x14ac:dyDescent="0.25">
      <c r="A68" s="116" t="s">
        <v>108</v>
      </c>
      <c r="B68" s="115" t="s">
        <v>209</v>
      </c>
      <c r="C68" s="45" t="s">
        <v>6</v>
      </c>
      <c r="D68" s="58"/>
      <c r="E68" s="58"/>
      <c r="F68" s="125"/>
    </row>
    <row r="69" spans="1:9" s="110" customFormat="1" ht="30" x14ac:dyDescent="0.25">
      <c r="A69" s="72"/>
      <c r="B69" s="53" t="s">
        <v>208</v>
      </c>
      <c r="C69" s="52" t="s">
        <v>6</v>
      </c>
      <c r="D69" s="64">
        <v>0</v>
      </c>
      <c r="E69" s="64">
        <v>0</v>
      </c>
      <c r="F69" s="123"/>
    </row>
    <row r="70" spans="1:9" s="110" customFormat="1" x14ac:dyDescent="0.25">
      <c r="A70" s="72">
        <v>8</v>
      </c>
      <c r="B70" s="53" t="s">
        <v>182</v>
      </c>
      <c r="C70" s="52" t="s">
        <v>6</v>
      </c>
      <c r="D70" s="64">
        <v>0</v>
      </c>
      <c r="E70" s="64">
        <v>0</v>
      </c>
      <c r="F70" s="123"/>
    </row>
    <row r="71" spans="1:9" s="127" customFormat="1" ht="14.25" x14ac:dyDescent="0.25">
      <c r="A71" s="47" t="s">
        <v>43</v>
      </c>
      <c r="B71" s="48" t="s">
        <v>207</v>
      </c>
      <c r="C71" s="47" t="s">
        <v>6</v>
      </c>
      <c r="D71" s="49">
        <f>D12+D45</f>
        <v>229491</v>
      </c>
      <c r="E71" s="49">
        <f>E12+E45</f>
        <v>127532</v>
      </c>
      <c r="F71" s="123">
        <f t="shared" ref="F71:F74" si="0">E71/D71</f>
        <v>0.56000000000000005</v>
      </c>
      <c r="H71" s="130"/>
    </row>
    <row r="72" spans="1:9" s="127" customFormat="1" ht="14.25" x14ac:dyDescent="0.25">
      <c r="A72" s="47" t="s">
        <v>44</v>
      </c>
      <c r="B72" s="48" t="s">
        <v>158</v>
      </c>
      <c r="C72" s="47" t="s">
        <v>6</v>
      </c>
      <c r="D72" s="49">
        <f>D73-D71</f>
        <v>0</v>
      </c>
      <c r="E72" s="49">
        <f>E73-E71</f>
        <v>-5419</v>
      </c>
      <c r="F72" s="123"/>
    </row>
    <row r="73" spans="1:9" s="127" customFormat="1" ht="14.25" x14ac:dyDescent="0.25">
      <c r="A73" s="47" t="s">
        <v>45</v>
      </c>
      <c r="B73" s="48" t="s">
        <v>206</v>
      </c>
      <c r="C73" s="47" t="s">
        <v>6</v>
      </c>
      <c r="D73" s="49">
        <v>229491</v>
      </c>
      <c r="E73" s="49">
        <v>122113</v>
      </c>
      <c r="F73" s="123">
        <f t="shared" si="0"/>
        <v>0.53</v>
      </c>
    </row>
    <row r="74" spans="1:9" s="127" customFormat="1" ht="14.25" x14ac:dyDescent="0.25">
      <c r="A74" s="117" t="s">
        <v>46</v>
      </c>
      <c r="B74" s="118" t="s">
        <v>205</v>
      </c>
      <c r="C74" s="47" t="s">
        <v>240</v>
      </c>
      <c r="D74" s="119">
        <v>188882</v>
      </c>
      <c r="E74" s="119">
        <v>103827</v>
      </c>
      <c r="F74" s="123">
        <f t="shared" si="0"/>
        <v>0.55000000000000004</v>
      </c>
    </row>
    <row r="75" spans="1:9" s="127" customFormat="1" ht="28.5" x14ac:dyDescent="0.25">
      <c r="A75" s="47" t="s">
        <v>47</v>
      </c>
      <c r="B75" s="48" t="s">
        <v>162</v>
      </c>
      <c r="C75" s="47" t="s">
        <v>241</v>
      </c>
      <c r="D75" s="80">
        <f>D73/D74*1000</f>
        <v>1215</v>
      </c>
      <c r="E75" s="80">
        <f>E73/E74*1000</f>
        <v>1176.1199999999999</v>
      </c>
      <c r="F75" s="123">
        <f>E75/D75</f>
        <v>0.97</v>
      </c>
      <c r="H75" s="131"/>
      <c r="I75" s="132"/>
    </row>
    <row r="76" spans="1:9" x14ac:dyDescent="0.25">
      <c r="A76" s="51"/>
      <c r="B76" s="109"/>
      <c r="C76" s="109"/>
    </row>
    <row r="77" spans="1:9" x14ac:dyDescent="0.25">
      <c r="A77" s="51"/>
      <c r="B77" s="109"/>
      <c r="C77" s="109"/>
    </row>
    <row r="78" spans="1:9" x14ac:dyDescent="0.25">
      <c r="A78" s="51"/>
      <c r="B78" s="109"/>
      <c r="C78" s="109"/>
      <c r="D78" s="133"/>
      <c r="E78" s="133"/>
    </row>
  </sheetData>
  <mergeCells count="7">
    <mergeCell ref="A7:F7"/>
    <mergeCell ref="A8:F8"/>
    <mergeCell ref="C1:F1"/>
    <mergeCell ref="C2:F2"/>
    <mergeCell ref="C3:F3"/>
    <mergeCell ref="A5:C5"/>
    <mergeCell ref="D5:F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Тар.смета ТЕПЛО за 1 пол 2018</vt:lpstr>
      <vt:lpstr>Тар.смета ПИТ В за 1 пол 2018</vt:lpstr>
      <vt:lpstr>Тар.смета ТЕХ В за 1 пол 2018</vt:lpstr>
      <vt:lpstr>Тар.смета ГОР В за 1 пол 2018</vt:lpstr>
      <vt:lpstr>Тар.смета МОР В за 1 пол 2018</vt:lpstr>
      <vt:lpstr>'Тар.смета ГОР В за 1 пол 2018'!Заголовки_для_печати</vt:lpstr>
      <vt:lpstr>'Тар.смета ПИТ В за 1 пол 2018'!Заголовки_для_печати</vt:lpstr>
      <vt:lpstr>'Тар.смета ТЕПЛО за 1 пол 2018'!Заголовки_для_печати</vt:lpstr>
      <vt:lpstr>'Тар.смета ТЕХ В за 1 пол 2018'!Заголовки_для_печати</vt:lpstr>
      <vt:lpstr>'Тар.смета ГОР В за 1 пол 2018'!Область_печати</vt:lpstr>
      <vt:lpstr>'Тар.смета ПИТ В за 1 пол 2018'!Область_печати</vt:lpstr>
      <vt:lpstr>'Тар.смета ТЕПЛО за 1 пол 2018'!Область_печати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Нуржаубай Жанар</cp:lastModifiedBy>
  <cp:lastPrinted>2018-05-28T09:31:50Z</cp:lastPrinted>
  <dcterms:created xsi:type="dcterms:W3CDTF">2016-04-01T08:54:07Z</dcterms:created>
  <dcterms:modified xsi:type="dcterms:W3CDTF">2020-06-16T10:21:13Z</dcterms:modified>
</cp:coreProperties>
</file>